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7640" activeTab="0"/>
  </bookViews>
  <sheets>
    <sheet name="Budget Annex ÎII" sheetId="1" r:id="rId1"/>
  </sheets>
  <definedNames/>
  <calcPr calcId="162913"/>
  <extLst/>
</workbook>
</file>

<file path=xl/sharedStrings.xml><?xml version="1.0" encoding="utf-8"?>
<sst xmlns="http://schemas.openxmlformats.org/spreadsheetml/2006/main" count="26" uniqueCount="26">
  <si>
    <t>Annex III*:</t>
  </si>
  <si>
    <r>
      <t>*</t>
    </r>
    <r>
      <rPr>
        <sz val="8"/>
        <rFont val="Arial"/>
        <family val="2"/>
      </rPr>
      <t>indicative budget may be revised/updated after the inception phase is carried out.</t>
    </r>
    <r>
      <rPr>
        <b/>
        <sz val="12"/>
        <rFont val="Arial"/>
        <family val="2"/>
      </rPr>
      <t xml:space="preserve"> </t>
    </r>
  </si>
  <si>
    <t>Consolidated Expenses as Per Harmonized Categories
44 months Budget</t>
  </si>
  <si>
    <t>Total budget action (C+D)</t>
  </si>
  <si>
    <t>Total budget of the Action - ILO</t>
  </si>
  <si>
    <t>Total budget of the Action - UNICEF</t>
  </si>
  <si>
    <t>Reporting Year 1 Total
Oct 2019 - Dec 2020</t>
  </si>
  <si>
    <t>Reporting Year 1 ILO</t>
  </si>
  <si>
    <t>Reporting Year 1 UNICEF</t>
  </si>
  <si>
    <t>Reporting Year 2 Total
Jan 2021 - Dec 2021</t>
  </si>
  <si>
    <t>Reporting Year 2 ILO</t>
  </si>
  <si>
    <t>Reporting Year 2 UNICEF</t>
  </si>
  <si>
    <t>Reporting  Year 3 Total
Jan 2022 - May 2023</t>
  </si>
  <si>
    <t>Reporting Year 3 ILO</t>
  </si>
  <si>
    <t>Reporting  Year 3 UNICEF</t>
  </si>
  <si>
    <t>1. Human Resources</t>
  </si>
  <si>
    <t>2. Travel</t>
  </si>
  <si>
    <t>3. Equipment and supplies</t>
  </si>
  <si>
    <t>4. Local office</t>
  </si>
  <si>
    <t>5. Other costs, services</t>
  </si>
  <si>
    <t xml:space="preserve">5.1. Communication and Visibility </t>
  </si>
  <si>
    <t>5.2. Other services</t>
  </si>
  <si>
    <t>6. Other costs, subgrants to local NGOs</t>
  </si>
  <si>
    <t>8. Total direct eligible costs of the Action (1-7)</t>
  </si>
  <si>
    <t>9. Indirect costs (maximum 7% of  10, subtotal of direct eligible costs of the Action)</t>
  </si>
  <si>
    <t>10. Total eligible costs of the Action (8-9)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</si>
</sst>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"/>
    <numFmt numFmtId="165" formatCode="_-* #,##0_-;\-* #,##0_-;_-* &quot;-&quot;??_-;_-@"/>
  </numFmts>
  <fonts count="17">
    <font>
      <sz val="11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b/>
      <i/>
      <sz val="10"/>
      <color theme="0"/>
      <name val="Arial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1E4E79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F497D"/>
        <bgColor indexed="64"/>
      </patternFill>
    </fill>
  </fills>
  <borders count="6">
    <border>
      <left/>
      <right/>
      <top/>
      <bottom/>
      <diagonal/>
    </border>
    <border>
      <left style="medium">
        <color rgb="FF80808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3" fontId="8" fillId="2" borderId="0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9" fillId="0" borderId="0" xfId="0" applyFont="1"/>
    <xf numFmtId="3" fontId="3" fillId="2" borderId="0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3" fontId="4" fillId="2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0" fontId="10" fillId="4" borderId="2" xfId="0" applyFont="1" applyFill="1" applyBorder="1" applyAlignment="1">
      <alignment horizontal="left" vertical="center" wrapText="1"/>
    </xf>
    <xf numFmtId="3" fontId="4" fillId="2" borderId="0" xfId="0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3" fillId="6" borderId="2" xfId="0" applyNumberFormat="1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vertical="center" wrapText="1"/>
    </xf>
    <xf numFmtId="164" fontId="4" fillId="6" borderId="2" xfId="0" applyNumberFormat="1" applyFont="1" applyFill="1" applyBorder="1" applyAlignment="1">
      <alignment vertical="center" wrapText="1"/>
    </xf>
    <xf numFmtId="164" fontId="4" fillId="2" borderId="2" xfId="0" applyNumberFormat="1" applyFont="1" applyFill="1" applyBorder="1" applyAlignment="1">
      <alignment vertical="center" wrapText="1"/>
    </xf>
    <xf numFmtId="164" fontId="10" fillId="4" borderId="2" xfId="0" applyNumberFormat="1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164" fontId="12" fillId="5" borderId="2" xfId="0" applyNumberFormat="1" applyFont="1" applyFill="1" applyBorder="1" applyAlignment="1">
      <alignment vertical="center" wrapText="1"/>
    </xf>
    <xf numFmtId="165" fontId="12" fillId="5" borderId="2" xfId="0" applyNumberFormat="1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vertical="center"/>
    </xf>
    <xf numFmtId="164" fontId="15" fillId="2" borderId="2" xfId="0" applyNumberFormat="1" applyFont="1" applyFill="1" applyBorder="1" applyAlignment="1">
      <alignment vertical="center"/>
    </xf>
    <xf numFmtId="164" fontId="16" fillId="2" borderId="2" xfId="0" applyNumberFormat="1" applyFont="1" applyFill="1" applyBorder="1" applyAlignment="1">
      <alignment vertical="center"/>
    </xf>
    <xf numFmtId="164" fontId="16" fillId="0" borderId="2" xfId="0" applyNumberFormat="1" applyFont="1" applyBorder="1" applyAlignment="1">
      <alignment vertical="center"/>
    </xf>
    <xf numFmtId="0" fontId="6" fillId="7" borderId="3" xfId="0" applyFont="1" applyFill="1" applyBorder="1" applyAlignment="1">
      <alignment horizontal="center" vertical="center" wrapText="1"/>
    </xf>
    <xf numFmtId="0" fontId="7" fillId="0" borderId="4" xfId="0" applyFont="1" applyBorder="1"/>
    <xf numFmtId="0" fontId="7" fillId="0" borderId="5" xfId="0" applyFont="1" applyBorder="1"/>
    <xf numFmtId="0" fontId="5" fillId="8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1"/>
  <sheetViews>
    <sheetView tabSelected="1" workbookViewId="0" topLeftCell="E1">
      <selection activeCell="C20" sqref="C20"/>
    </sheetView>
  </sheetViews>
  <sheetFormatPr defaultColWidth="12.625" defaultRowHeight="15" customHeight="1"/>
  <cols>
    <col min="1" max="1" width="46.75390625" style="0" customWidth="1"/>
    <col min="2" max="4" width="15.25390625" style="0" customWidth="1"/>
    <col min="5" max="5" width="17.375" style="0" customWidth="1"/>
    <col min="6" max="13" width="15.25390625" style="0" customWidth="1"/>
    <col min="14" max="17" width="14.375" style="0" customWidth="1"/>
    <col min="18" max="19" width="16.875" style="0" customWidth="1"/>
    <col min="20" max="26" width="7.625" style="0" customWidth="1"/>
  </cols>
  <sheetData>
    <row r="1" spans="1:19" ht="15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.75">
      <c r="A2" s="4" t="s">
        <v>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4.25">
      <c r="A3" s="38" t="s">
        <v>2</v>
      </c>
      <c r="B3" s="35" t="s">
        <v>3</v>
      </c>
      <c r="C3" s="35" t="s">
        <v>4</v>
      </c>
      <c r="D3" s="35" t="s">
        <v>5</v>
      </c>
      <c r="E3" s="35" t="s">
        <v>6</v>
      </c>
      <c r="F3" s="35" t="s">
        <v>7</v>
      </c>
      <c r="G3" s="35" t="s">
        <v>8</v>
      </c>
      <c r="H3" s="35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"/>
      <c r="O3" s="3"/>
      <c r="P3" s="3"/>
      <c r="Q3" s="3"/>
      <c r="R3" s="3"/>
      <c r="S3" s="3"/>
    </row>
    <row r="4" spans="1:19" ht="14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"/>
      <c r="O4" s="3"/>
      <c r="P4" s="3"/>
      <c r="Q4" s="3"/>
      <c r="R4" s="3"/>
      <c r="S4" s="3"/>
    </row>
    <row r="5" spans="1:19" ht="14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"/>
      <c r="O5" s="3"/>
      <c r="P5" s="3"/>
      <c r="Q5" s="3"/>
      <c r="R5" s="3"/>
      <c r="S5" s="3"/>
    </row>
    <row r="6" spans="1:26" ht="15">
      <c r="A6" s="5" t="s">
        <v>15</v>
      </c>
      <c r="B6" s="23">
        <f aca="true" t="shared" si="0" ref="B6:B13">C6+D6</f>
        <v>362172</v>
      </c>
      <c r="C6" s="24">
        <f aca="true" t="shared" si="1" ref="C6:D6">F6+I6+L6</f>
        <v>134400</v>
      </c>
      <c r="D6" s="24">
        <f t="shared" si="1"/>
        <v>227772</v>
      </c>
      <c r="E6" s="31">
        <f aca="true" t="shared" si="2" ref="E6:E13">F6+G6</f>
        <v>56943</v>
      </c>
      <c r="F6" s="32">
        <v>0</v>
      </c>
      <c r="G6" s="31">
        <v>56943</v>
      </c>
      <c r="H6" s="31">
        <f aca="true" t="shared" si="3" ref="H6:H13">I6+J6</f>
        <v>165524</v>
      </c>
      <c r="I6" s="32">
        <v>89600</v>
      </c>
      <c r="J6" s="32">
        <v>75924</v>
      </c>
      <c r="K6" s="31">
        <f aca="true" t="shared" si="4" ref="K6:K12">L6+M6</f>
        <v>139705</v>
      </c>
      <c r="L6" s="32">
        <v>44800</v>
      </c>
      <c r="M6" s="32">
        <v>94905</v>
      </c>
      <c r="N6" s="6"/>
      <c r="O6" s="7"/>
      <c r="P6" s="7"/>
      <c r="Q6" s="7"/>
      <c r="R6" s="8"/>
      <c r="S6" s="8"/>
      <c r="T6" s="9"/>
      <c r="U6" s="9"/>
      <c r="V6" s="9"/>
      <c r="W6" s="9"/>
      <c r="X6" s="9"/>
      <c r="Y6" s="9"/>
      <c r="Z6" s="9"/>
    </row>
    <row r="7" spans="1:26" ht="15">
      <c r="A7" s="5" t="s">
        <v>16</v>
      </c>
      <c r="B7" s="23">
        <f t="shared" si="0"/>
        <v>107480.47</v>
      </c>
      <c r="C7" s="24">
        <f aca="true" t="shared" si="5" ref="C7:D7">F7+I7+L7</f>
        <v>64512</v>
      </c>
      <c r="D7" s="24">
        <f t="shared" si="5"/>
        <v>42968.47</v>
      </c>
      <c r="E7" s="31">
        <f t="shared" si="2"/>
        <v>30813.34</v>
      </c>
      <c r="F7" s="32">
        <v>16128</v>
      </c>
      <c r="G7" s="32">
        <v>14685.34</v>
      </c>
      <c r="H7" s="31">
        <f t="shared" si="3"/>
        <v>30745.34</v>
      </c>
      <c r="I7" s="32">
        <v>18816</v>
      </c>
      <c r="J7" s="32">
        <v>11929.34</v>
      </c>
      <c r="K7" s="31">
        <f t="shared" si="4"/>
        <v>45921.79</v>
      </c>
      <c r="L7" s="31">
        <f>18816+10752</f>
        <v>29568</v>
      </c>
      <c r="M7" s="32">
        <f>11929.34+4424.45</f>
        <v>16353.79</v>
      </c>
      <c r="N7" s="10"/>
      <c r="O7" s="10"/>
      <c r="P7" s="10"/>
      <c r="Q7" s="10"/>
      <c r="R7" s="8"/>
      <c r="S7" s="8"/>
      <c r="T7" s="9"/>
      <c r="U7" s="9"/>
      <c r="V7" s="9"/>
      <c r="W7" s="9"/>
      <c r="X7" s="9"/>
      <c r="Y7" s="9"/>
      <c r="Z7" s="9"/>
    </row>
    <row r="8" spans="1:26" ht="15">
      <c r="A8" s="5" t="s">
        <v>17</v>
      </c>
      <c r="B8" s="23">
        <f t="shared" si="0"/>
        <v>11760.43</v>
      </c>
      <c r="C8" s="24">
        <f aca="true" t="shared" si="6" ref="C8:D8">F8+I8+L8</f>
        <v>9206.4</v>
      </c>
      <c r="D8" s="24">
        <f t="shared" si="6"/>
        <v>2554.03</v>
      </c>
      <c r="E8" s="31">
        <f t="shared" si="2"/>
        <v>8176.43</v>
      </c>
      <c r="F8" s="32">
        <v>5622.4</v>
      </c>
      <c r="G8" s="32">
        <v>2554.03</v>
      </c>
      <c r="H8" s="31">
        <f t="shared" si="3"/>
        <v>1792</v>
      </c>
      <c r="I8" s="32">
        <v>1792</v>
      </c>
      <c r="J8" s="32">
        <v>0</v>
      </c>
      <c r="K8" s="31">
        <f t="shared" si="4"/>
        <v>1792</v>
      </c>
      <c r="L8" s="32">
        <v>1792</v>
      </c>
      <c r="M8" s="32">
        <v>0</v>
      </c>
      <c r="N8" s="10"/>
      <c r="O8" s="10"/>
      <c r="P8" s="10"/>
      <c r="Q8" s="10"/>
      <c r="R8" s="8"/>
      <c r="S8" s="8"/>
      <c r="T8" s="9"/>
      <c r="U8" s="9"/>
      <c r="V8" s="9"/>
      <c r="W8" s="9"/>
      <c r="X8" s="9"/>
      <c r="Y8" s="9"/>
      <c r="Z8" s="9"/>
    </row>
    <row r="9" spans="1:26" ht="15">
      <c r="A9" s="11" t="s">
        <v>18</v>
      </c>
      <c r="B9" s="23">
        <f t="shared" si="0"/>
        <v>134469.6</v>
      </c>
      <c r="C9" s="24">
        <f aca="true" t="shared" si="7" ref="C9:D9">F9+I9+L9</f>
        <v>104697.6</v>
      </c>
      <c r="D9" s="24">
        <f t="shared" si="7"/>
        <v>29772</v>
      </c>
      <c r="E9" s="31">
        <f t="shared" si="2"/>
        <v>40505.4</v>
      </c>
      <c r="F9" s="32">
        <f>24796.8+8265.6</f>
        <v>33062.4</v>
      </c>
      <c r="G9" s="31">
        <f>7443</f>
        <v>7443</v>
      </c>
      <c r="H9" s="31">
        <f t="shared" si="3"/>
        <v>42986.4</v>
      </c>
      <c r="I9" s="32">
        <v>33062.4</v>
      </c>
      <c r="J9" s="32">
        <v>9924</v>
      </c>
      <c r="K9" s="31">
        <f t="shared" si="4"/>
        <v>50977.8</v>
      </c>
      <c r="L9" s="31">
        <f>33062.4+5510.4</f>
        <v>38572.8</v>
      </c>
      <c r="M9" s="32">
        <v>12405</v>
      </c>
      <c r="N9" s="10"/>
      <c r="O9" s="10"/>
      <c r="P9" s="10"/>
      <c r="Q9" s="10"/>
      <c r="R9" s="8"/>
      <c r="S9" s="8"/>
      <c r="T9" s="9"/>
      <c r="U9" s="9"/>
      <c r="V9" s="9"/>
      <c r="W9" s="9"/>
      <c r="X9" s="9"/>
      <c r="Y9" s="9"/>
      <c r="Z9" s="9"/>
    </row>
    <row r="10" spans="1:26" ht="15">
      <c r="A10" s="5" t="s">
        <v>19</v>
      </c>
      <c r="B10" s="23">
        <f t="shared" si="0"/>
        <v>1061878</v>
      </c>
      <c r="C10" s="24">
        <f aca="true" t="shared" si="8" ref="C10:D10">F10+I10+L10</f>
        <v>535821.28</v>
      </c>
      <c r="D10" s="24">
        <f t="shared" si="8"/>
        <v>526056.72</v>
      </c>
      <c r="E10" s="31">
        <f t="shared" si="2"/>
        <v>415186.91000000003</v>
      </c>
      <c r="F10" s="31">
        <f aca="true" t="shared" si="9" ref="F10:G10">F11+F12</f>
        <v>227804.67</v>
      </c>
      <c r="G10" s="31">
        <f t="shared" si="9"/>
        <v>187382.24</v>
      </c>
      <c r="H10" s="31">
        <f t="shared" si="3"/>
        <v>445536.33</v>
      </c>
      <c r="I10" s="31">
        <f aca="true" t="shared" si="10" ref="I10:M10">I11+I12</f>
        <v>264005.09</v>
      </c>
      <c r="J10" s="31">
        <f t="shared" si="10"/>
        <v>181531.24</v>
      </c>
      <c r="K10" s="31">
        <f t="shared" si="4"/>
        <v>201154.76</v>
      </c>
      <c r="L10" s="31">
        <f t="shared" si="10"/>
        <v>44011.520000000004</v>
      </c>
      <c r="M10" s="31">
        <f t="shared" si="10"/>
        <v>157143.24</v>
      </c>
      <c r="N10" s="10"/>
      <c r="O10" s="10"/>
      <c r="P10" s="10"/>
      <c r="Q10" s="10"/>
      <c r="R10" s="8"/>
      <c r="S10" s="8"/>
      <c r="T10" s="9"/>
      <c r="U10" s="9"/>
      <c r="V10" s="9"/>
      <c r="W10" s="9"/>
      <c r="X10" s="9"/>
      <c r="Y10" s="9"/>
      <c r="Z10" s="9"/>
    </row>
    <row r="11" spans="1:19" ht="14.25">
      <c r="A11" s="12" t="s">
        <v>20</v>
      </c>
      <c r="B11" s="25">
        <f t="shared" si="0"/>
        <v>26682.050000000003</v>
      </c>
      <c r="C11" s="26">
        <f aca="true" t="shared" si="11" ref="C11:D11">F11+I11+L11</f>
        <v>16386.050000000003</v>
      </c>
      <c r="D11" s="26">
        <f t="shared" si="11"/>
        <v>10296</v>
      </c>
      <c r="E11" s="28">
        <f t="shared" si="2"/>
        <v>6670.51</v>
      </c>
      <c r="F11" s="33">
        <v>4096.51</v>
      </c>
      <c r="G11" s="28">
        <v>2574</v>
      </c>
      <c r="H11" s="28">
        <f t="shared" si="3"/>
        <v>8894.02</v>
      </c>
      <c r="I11" s="33">
        <v>5462.02</v>
      </c>
      <c r="J11" s="33">
        <v>3432</v>
      </c>
      <c r="K11" s="31">
        <f t="shared" si="4"/>
        <v>11117.52</v>
      </c>
      <c r="L11" s="28">
        <f>5462.02+1365.5</f>
        <v>6827.52</v>
      </c>
      <c r="M11" s="33">
        <v>4290</v>
      </c>
      <c r="N11" s="13"/>
      <c r="O11" s="13"/>
      <c r="P11" s="13"/>
      <c r="Q11" s="13"/>
      <c r="R11" s="3"/>
      <c r="S11" s="3"/>
    </row>
    <row r="12" spans="1:19" ht="14.25">
      <c r="A12" s="12" t="s">
        <v>21</v>
      </c>
      <c r="B12" s="25">
        <f t="shared" si="0"/>
        <v>1035195.95</v>
      </c>
      <c r="C12" s="26">
        <f aca="true" t="shared" si="12" ref="C12:D12">F12+I12+L12</f>
        <v>519435.23</v>
      </c>
      <c r="D12" s="26">
        <f t="shared" si="12"/>
        <v>515760.72</v>
      </c>
      <c r="E12" s="28">
        <f t="shared" si="2"/>
        <v>408516.4</v>
      </c>
      <c r="F12" s="33">
        <f>130467.7+73147.06+20093.4</f>
        <v>223708.16</v>
      </c>
      <c r="G12" s="34">
        <f>168575.24+16000+233</f>
        <v>184808.24</v>
      </c>
      <c r="H12" s="28">
        <f t="shared" si="3"/>
        <v>436642.31</v>
      </c>
      <c r="I12" s="33">
        <f>149942.32+108600.75</f>
        <v>258543.07</v>
      </c>
      <c r="J12" s="34">
        <v>178099.24</v>
      </c>
      <c r="K12" s="31">
        <f>L12+M12</f>
        <v>190037.24</v>
      </c>
      <c r="L12" s="33">
        <f>37184</f>
        <v>37184</v>
      </c>
      <c r="M12" s="34">
        <v>152853.24</v>
      </c>
      <c r="N12" s="14"/>
      <c r="O12" s="13"/>
      <c r="P12" s="13"/>
      <c r="Q12" s="13"/>
      <c r="R12" s="3"/>
      <c r="S12" s="3"/>
    </row>
    <row r="13" spans="1:26" ht="15">
      <c r="A13" s="5" t="s">
        <v>22</v>
      </c>
      <c r="B13" s="23">
        <f t="shared" si="0"/>
        <v>54141.40000000001</v>
      </c>
      <c r="C13" s="24">
        <f aca="true" t="shared" si="13" ref="C13:D13">F13+I13+L13</f>
        <v>41099.520000000004</v>
      </c>
      <c r="D13" s="24">
        <f t="shared" si="13"/>
        <v>13041.880000000001</v>
      </c>
      <c r="E13" s="31">
        <f t="shared" si="2"/>
        <v>17426.09</v>
      </c>
      <c r="F13" s="32">
        <v>13699.84</v>
      </c>
      <c r="G13" s="32">
        <v>3726.25</v>
      </c>
      <c r="H13" s="31">
        <f t="shared" si="3"/>
        <v>17426.09</v>
      </c>
      <c r="I13" s="32">
        <v>13699.84</v>
      </c>
      <c r="J13" s="32">
        <v>3726.25</v>
      </c>
      <c r="K13" s="31">
        <f>L13+M13</f>
        <v>19289.22</v>
      </c>
      <c r="L13" s="32">
        <f>13699.84</f>
        <v>13699.84</v>
      </c>
      <c r="M13" s="32">
        <v>5589.38</v>
      </c>
      <c r="N13" s="10"/>
      <c r="O13" s="10"/>
      <c r="P13" s="10"/>
      <c r="Q13" s="10"/>
      <c r="R13" s="8"/>
      <c r="S13" s="7"/>
      <c r="T13" s="9"/>
      <c r="U13" s="9"/>
      <c r="V13" s="9"/>
      <c r="W13" s="9"/>
      <c r="X13" s="9"/>
      <c r="Y13" s="9"/>
      <c r="Z13" s="9"/>
    </row>
    <row r="14" spans="1:19" ht="14.25">
      <c r="A14" s="15" t="s">
        <v>23</v>
      </c>
      <c r="B14" s="27">
        <f aca="true" t="shared" si="14" ref="B14:M14">B13+SUM(B6:B10)</f>
        <v>1731901.9</v>
      </c>
      <c r="C14" s="27">
        <f t="shared" si="14"/>
        <v>889736.8</v>
      </c>
      <c r="D14" s="27">
        <f t="shared" si="14"/>
        <v>842165.1</v>
      </c>
      <c r="E14" s="27">
        <f t="shared" si="14"/>
        <v>569051.17</v>
      </c>
      <c r="F14" s="27">
        <f t="shared" si="14"/>
        <v>296317.31000000006</v>
      </c>
      <c r="G14" s="27">
        <f t="shared" si="14"/>
        <v>272733.86</v>
      </c>
      <c r="H14" s="27">
        <f t="shared" si="14"/>
        <v>704010.16</v>
      </c>
      <c r="I14" s="27">
        <f t="shared" si="14"/>
        <v>420975.33</v>
      </c>
      <c r="J14" s="27">
        <f t="shared" si="14"/>
        <v>283034.82999999996</v>
      </c>
      <c r="K14" s="27">
        <f t="shared" si="14"/>
        <v>458840.57000000007</v>
      </c>
      <c r="L14" s="27">
        <f t="shared" si="14"/>
        <v>172444.16</v>
      </c>
      <c r="M14" s="27">
        <f t="shared" si="14"/>
        <v>286396.41000000003</v>
      </c>
      <c r="N14" s="16"/>
      <c r="O14" s="16"/>
      <c r="P14" s="16"/>
      <c r="Q14" s="16"/>
      <c r="R14" s="3"/>
      <c r="S14" s="3"/>
    </row>
    <row r="15" spans="1:19" ht="25.5">
      <c r="A15" s="17" t="s">
        <v>24</v>
      </c>
      <c r="B15" s="28">
        <f aca="true" t="shared" si="15" ref="B15:B16">C15+D15</f>
        <v>121233.133</v>
      </c>
      <c r="C15" s="28">
        <f aca="true" t="shared" si="16" ref="C15:J15">C14*0.07</f>
        <v>62281.57600000001</v>
      </c>
      <c r="D15" s="28">
        <f t="shared" si="16"/>
        <v>58951.557</v>
      </c>
      <c r="E15" s="28">
        <f t="shared" si="16"/>
        <v>39833.581900000005</v>
      </c>
      <c r="F15" s="28">
        <f t="shared" si="16"/>
        <v>20742.211700000007</v>
      </c>
      <c r="G15" s="28">
        <f t="shared" si="16"/>
        <v>19091.3702</v>
      </c>
      <c r="H15" s="28">
        <f t="shared" si="16"/>
        <v>49280.711200000005</v>
      </c>
      <c r="I15" s="28">
        <f t="shared" si="16"/>
        <v>29468.273100000002</v>
      </c>
      <c r="J15" s="28">
        <f t="shared" si="16"/>
        <v>19812.4381</v>
      </c>
      <c r="K15" s="28">
        <f aca="true" t="shared" si="17" ref="K15:M15">K14*0.07</f>
        <v>32118.839900000006</v>
      </c>
      <c r="L15" s="28">
        <f t="shared" si="17"/>
        <v>12071.0912</v>
      </c>
      <c r="M15" s="28">
        <f t="shared" si="17"/>
        <v>20047.748700000004</v>
      </c>
      <c r="N15" s="16"/>
      <c r="O15" s="16"/>
      <c r="P15" s="16"/>
      <c r="Q15" s="16"/>
      <c r="R15" s="3"/>
      <c r="S15" s="3"/>
    </row>
    <row r="16" spans="1:19" ht="14.25">
      <c r="A16" s="18" t="s">
        <v>25</v>
      </c>
      <c r="B16" s="29">
        <f t="shared" si="15"/>
        <v>1853135.033</v>
      </c>
      <c r="C16" s="29">
        <f aca="true" t="shared" si="18" ref="C16:D16">C14+C15</f>
        <v>952018.376</v>
      </c>
      <c r="D16" s="30">
        <f t="shared" si="18"/>
        <v>901116.657</v>
      </c>
      <c r="E16" s="29">
        <f aca="true" t="shared" si="19" ref="E16:M16">E15+E14</f>
        <v>608884.7519</v>
      </c>
      <c r="F16" s="29">
        <f t="shared" si="19"/>
        <v>317059.52170000004</v>
      </c>
      <c r="G16" s="29">
        <f t="shared" si="19"/>
        <v>291825.2302</v>
      </c>
      <c r="H16" s="29">
        <f t="shared" si="19"/>
        <v>753290.8712</v>
      </c>
      <c r="I16" s="29">
        <f t="shared" si="19"/>
        <v>450443.6031</v>
      </c>
      <c r="J16" s="29">
        <f t="shared" si="19"/>
        <v>302847.2681</v>
      </c>
      <c r="K16" s="29">
        <f>K15+K14</f>
        <v>490959.4099000001</v>
      </c>
      <c r="L16" s="29">
        <f t="shared" si="19"/>
        <v>184515.2512</v>
      </c>
      <c r="M16" s="29">
        <f t="shared" si="19"/>
        <v>306444.1587</v>
      </c>
      <c r="N16" s="13"/>
      <c r="O16" s="13"/>
      <c r="P16" s="13"/>
      <c r="Q16" s="13"/>
      <c r="R16" s="3"/>
      <c r="S16" s="3"/>
    </row>
    <row r="17" spans="1:19" ht="14.25">
      <c r="A17" s="19"/>
      <c r="B17" s="19"/>
      <c r="C17" s="19"/>
      <c r="D17" s="19"/>
      <c r="E17" s="19"/>
      <c r="F17" s="19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3"/>
    </row>
    <row r="18" spans="1:19" ht="14.25">
      <c r="A18" s="19"/>
      <c r="B18" s="19"/>
      <c r="C18" s="21"/>
      <c r="D18" s="20"/>
      <c r="E18" s="19"/>
      <c r="F18" s="20"/>
      <c r="G18" s="22"/>
      <c r="H18" s="19"/>
      <c r="I18" s="20"/>
      <c r="J18" s="19"/>
      <c r="K18" s="20"/>
      <c r="L18" s="20"/>
      <c r="M18" s="20"/>
      <c r="N18" s="19"/>
      <c r="O18" s="19"/>
      <c r="P18" s="19"/>
      <c r="Q18" s="19"/>
      <c r="R18" s="19"/>
      <c r="S18" s="3"/>
    </row>
    <row r="19" spans="1:19" ht="14.25">
      <c r="A19" s="19"/>
      <c r="B19" s="19"/>
      <c r="C19" s="19"/>
      <c r="D19" s="22"/>
      <c r="E19" s="19"/>
      <c r="F19" s="19"/>
      <c r="G19" s="20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3"/>
    </row>
    <row r="20" spans="1:19" ht="15.75" customHeight="1">
      <c r="A20" s="19"/>
      <c r="B20" s="19"/>
      <c r="C20" s="19"/>
      <c r="D20" s="19"/>
      <c r="E20" s="19"/>
      <c r="F20" s="19"/>
      <c r="G20" s="22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3"/>
    </row>
    <row r="21" spans="1:19" ht="15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3"/>
    </row>
    <row r="22" spans="1:19" ht="15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3"/>
    </row>
    <row r="23" spans="1:19" ht="15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3"/>
    </row>
    <row r="24" spans="1:19" ht="15.7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3"/>
    </row>
    <row r="25" spans="1:19" ht="15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3"/>
    </row>
    <row r="26" spans="1:19" ht="15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3"/>
    </row>
    <row r="27" spans="1:19" ht="15.7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</row>
    <row r="28" spans="1:19" ht="15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3"/>
    </row>
    <row r="29" spans="1:19" ht="15.7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3"/>
    </row>
    <row r="30" spans="1:19" ht="15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3"/>
    </row>
    <row r="31" spans="1:19" ht="15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3"/>
    </row>
    <row r="32" spans="1:19" ht="15.7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3"/>
    </row>
    <row r="33" spans="1:19" ht="15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3"/>
    </row>
    <row r="34" spans="1:19" ht="15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3"/>
    </row>
    <row r="35" spans="1:19" ht="15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3"/>
    </row>
    <row r="36" spans="1:19" ht="15.7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3"/>
    </row>
    <row r="37" spans="1:19" ht="15.7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3"/>
    </row>
    <row r="38" spans="1:19" ht="15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3"/>
    </row>
    <row r="39" spans="1:19" ht="15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3"/>
    </row>
    <row r="40" spans="1:19" ht="15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3"/>
    </row>
    <row r="41" spans="1:19" ht="15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3"/>
    </row>
    <row r="42" spans="1:19" ht="15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3"/>
    </row>
    <row r="43" spans="1:19" ht="15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3"/>
    </row>
    <row r="44" spans="1:19" ht="15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3"/>
    </row>
    <row r="45" spans="1:19" ht="15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3"/>
    </row>
    <row r="46" spans="1:19" ht="15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3"/>
    </row>
    <row r="47" spans="1:19" ht="15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3"/>
    </row>
    <row r="48" spans="1:19" ht="15.7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3"/>
    </row>
    <row r="49" spans="1:19" ht="15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3"/>
    </row>
    <row r="50" spans="1:19" ht="15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3"/>
    </row>
    <row r="51" spans="1:19" ht="15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3"/>
    </row>
    <row r="52" spans="1:19" ht="15.7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3"/>
    </row>
    <row r="53" spans="1:19" ht="15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3"/>
    </row>
    <row r="54" spans="1:19" ht="15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3"/>
    </row>
    <row r="55" spans="1:19" ht="15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3"/>
    </row>
    <row r="56" spans="1:19" ht="15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3"/>
    </row>
    <row r="57" spans="1:19" ht="15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3"/>
    </row>
    <row r="58" spans="1:19" ht="15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3"/>
    </row>
    <row r="59" spans="1:19" ht="15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3"/>
    </row>
    <row r="60" spans="1:19" ht="15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3"/>
    </row>
    <row r="61" spans="1:19" ht="15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3"/>
    </row>
    <row r="62" spans="1:19" ht="15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3"/>
    </row>
    <row r="63" spans="1:19" ht="15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3"/>
    </row>
    <row r="64" spans="1:19" ht="15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3"/>
    </row>
    <row r="65" spans="1:19" ht="15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3"/>
    </row>
    <row r="66" spans="1:19" ht="15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3"/>
    </row>
    <row r="67" spans="1:19" ht="15.7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3"/>
    </row>
    <row r="68" spans="1:19" ht="15.7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3"/>
    </row>
    <row r="69" spans="1:19" ht="15.7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3"/>
    </row>
    <row r="70" spans="1:19" ht="15.7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3"/>
    </row>
    <row r="71" spans="1:19" ht="15.7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3"/>
    </row>
    <row r="72" spans="1:19" ht="15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3"/>
    </row>
    <row r="73" spans="1:19" ht="15.7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3"/>
    </row>
    <row r="74" spans="1:19" ht="15.7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3"/>
    </row>
    <row r="75" spans="1:19" ht="15.7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3"/>
    </row>
    <row r="76" spans="1:19" ht="15.7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3"/>
    </row>
    <row r="77" spans="1:19" ht="15.7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3"/>
    </row>
    <row r="78" spans="1:19" ht="15.7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3"/>
    </row>
    <row r="79" spans="1:19" ht="15.7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3"/>
    </row>
    <row r="80" spans="1:19" ht="15.7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3"/>
    </row>
    <row r="81" spans="1:19" ht="15.7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3"/>
    </row>
    <row r="82" spans="1:19" ht="15.7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3"/>
    </row>
    <row r="83" spans="1:19" ht="15.7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3"/>
    </row>
    <row r="84" spans="1:19" ht="15.7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3"/>
    </row>
    <row r="85" spans="1:19" ht="15.7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3"/>
    </row>
    <row r="86" spans="1:19" ht="15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3"/>
    </row>
    <row r="87" spans="1:19" ht="15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3"/>
    </row>
    <row r="88" spans="1:19" ht="15.7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3"/>
    </row>
    <row r="89" spans="1:19" ht="15.7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3"/>
    </row>
    <row r="90" spans="1:19" ht="15.7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3"/>
    </row>
    <row r="91" spans="1:19" ht="15.7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3"/>
    </row>
    <row r="92" spans="1:19" ht="15.7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3"/>
    </row>
    <row r="93" spans="1:19" ht="15.7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3"/>
    </row>
    <row r="94" spans="1:19" ht="15.7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3"/>
    </row>
    <row r="95" spans="1:19" ht="15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3"/>
    </row>
    <row r="96" spans="1:19" ht="15.7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3"/>
    </row>
    <row r="97" spans="1:19" ht="15.7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3"/>
    </row>
    <row r="98" spans="1:19" ht="15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3"/>
    </row>
    <row r="99" spans="1:19" ht="15.7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3"/>
    </row>
    <row r="100" spans="1:19" ht="15.7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3"/>
    </row>
    <row r="101" spans="1:19" ht="15.7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3"/>
    </row>
    <row r="102" spans="1:19" ht="15.7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3"/>
    </row>
    <row r="103" spans="1:19" ht="15.7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3"/>
    </row>
    <row r="104" spans="1:19" ht="15.7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3"/>
    </row>
    <row r="105" spans="1:19" ht="15.7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3"/>
    </row>
    <row r="106" spans="1:19" ht="15.7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3"/>
    </row>
    <row r="107" spans="1:19" ht="15.7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3"/>
    </row>
    <row r="108" spans="1:19" ht="15.7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3"/>
    </row>
    <row r="109" spans="1:19" ht="15.7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3"/>
    </row>
    <row r="110" spans="1:19" ht="15.7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3"/>
    </row>
    <row r="111" spans="1:19" ht="15.7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3"/>
    </row>
    <row r="112" spans="1:19" ht="15.7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3"/>
    </row>
    <row r="113" spans="1:19" ht="15.7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3"/>
    </row>
    <row r="114" spans="1:19" ht="15.7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3"/>
    </row>
    <row r="115" spans="1:19" ht="15.7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3"/>
    </row>
    <row r="116" spans="1:19" ht="15.7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3"/>
    </row>
    <row r="117" spans="1:19" ht="15.7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3"/>
    </row>
    <row r="118" spans="1:19" ht="15.7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3"/>
    </row>
    <row r="119" spans="1:19" ht="15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3"/>
    </row>
    <row r="120" spans="1:19" ht="15.7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3"/>
    </row>
    <row r="121" spans="1:19" ht="15.7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3"/>
    </row>
    <row r="122" spans="1:19" ht="15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3"/>
    </row>
    <row r="123" spans="1:19" ht="15.7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3"/>
    </row>
    <row r="124" spans="1:19" ht="15.7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3"/>
    </row>
    <row r="125" spans="1:19" ht="15.7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3"/>
    </row>
    <row r="126" spans="1:19" ht="15.7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3"/>
    </row>
    <row r="127" spans="1:19" ht="15.7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3"/>
    </row>
    <row r="128" spans="1:19" ht="15.7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3"/>
    </row>
    <row r="129" spans="1:19" ht="15.7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3"/>
    </row>
    <row r="130" spans="1:19" ht="15.7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3"/>
    </row>
    <row r="131" spans="1:19" ht="15.7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3"/>
    </row>
    <row r="132" spans="1:19" ht="15.7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3"/>
    </row>
    <row r="133" spans="1:19" ht="15.7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3"/>
    </row>
    <row r="134" spans="1:19" ht="15.7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3"/>
    </row>
    <row r="135" spans="1:19" ht="15.7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3"/>
    </row>
    <row r="136" spans="1:19" ht="15.7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3"/>
    </row>
    <row r="137" spans="1:19" ht="15.7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3"/>
    </row>
    <row r="138" spans="1:19" ht="15.7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3"/>
    </row>
    <row r="139" spans="1:19" ht="15.7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3"/>
    </row>
    <row r="140" spans="1:19" ht="15.7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3"/>
    </row>
    <row r="141" spans="1:19" ht="15.7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3"/>
    </row>
    <row r="142" spans="1:19" ht="15.7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3"/>
    </row>
    <row r="143" spans="1:19" ht="15.7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3"/>
    </row>
    <row r="144" spans="1:19" ht="15.7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3"/>
    </row>
    <row r="145" spans="1:19" ht="15.7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3"/>
    </row>
    <row r="146" spans="1:19" ht="15.7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3"/>
    </row>
    <row r="147" spans="1:19" ht="15.7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3"/>
    </row>
    <row r="148" spans="1:19" ht="15.7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3"/>
    </row>
    <row r="149" spans="1:19" ht="15.7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3"/>
    </row>
    <row r="150" spans="1:19" ht="15.7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3"/>
    </row>
    <row r="151" spans="1:19" ht="15.7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3"/>
    </row>
    <row r="152" spans="1:19" ht="15.7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3"/>
    </row>
    <row r="153" spans="1:19" ht="15.7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3"/>
    </row>
    <row r="154" spans="1:19" ht="15.7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3"/>
    </row>
    <row r="155" spans="1:19" ht="15.7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3"/>
    </row>
    <row r="156" spans="1:19" ht="15.7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3"/>
    </row>
    <row r="157" spans="1:19" ht="15.7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3"/>
    </row>
    <row r="158" spans="1:19" ht="15.7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3"/>
    </row>
    <row r="159" spans="1:19" ht="15.7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3"/>
    </row>
    <row r="160" spans="1:19" ht="15.7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3"/>
    </row>
    <row r="161" spans="1:19" ht="15.7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3"/>
    </row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3">
    <mergeCell ref="M3:M5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rintOptions/>
  <pageMargins left="0.7086614173228347" right="0.7086614173228347" top="0.7480314960629921" bottom="0.748031496062992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Chaillet, Olivier</dc:creator>
  <cp:keywords/>
  <dc:description/>
  <cp:lastModifiedBy>Herken, Veronica</cp:lastModifiedBy>
  <dcterms:created xsi:type="dcterms:W3CDTF">2019-07-08T14:37:24Z</dcterms:created>
  <dcterms:modified xsi:type="dcterms:W3CDTF">2020-04-13T21:22:29Z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0x0101007E069B3655E54183B5C18442DAD6132F00667DC8D400BA414398D0669F10ECFF87</vt:lpwstr>
  </property>
  <property fmtid="{D5CDD505-2E9C-101B-9397-08002B2CF9AE}" pid="3" name="PDAppraisalDocType">
    <vt:lpwstr>747;#budget|45a721de-57f7-4917-b927-991b36e169b1</vt:lpwstr>
  </property>
  <property fmtid="{D5CDD505-2E9C-101B-9397-08002B2CF9AE}" pid="4" name="_dlc_DocIdItemGuid">
    <vt:lpwstr>4bfd1305-508e-460f-9ad5-c83e7aabef54</vt:lpwstr>
  </property>
</Properties>
</file>