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480" windowHeight="9240" activeTab="0"/>
  </bookViews>
  <sheets>
    <sheet name="Guarantee 1 HEALTH" sheetId="20" r:id="rId1"/>
    <sheet name="Guarantee 2 CHILDREN" sheetId="21" r:id="rId2"/>
    <sheet name="Guarantee 3a Working Age (SS)" sheetId="22" r:id="rId3"/>
    <sheet name="Guarantee 3b Working Age (ALMP)" sheetId="26" r:id="rId4"/>
    <sheet name="Pre-Matrix (Eng)" sheetId="9" state="hidden" r:id="rId5"/>
    <sheet name="Pre-Matrix (Mon)" sheetId="18" state="hidden" r:id="rId6"/>
    <sheet name="Guarantee 4 Old age" sheetId="23" r:id="rId7"/>
    <sheet name="SI" sheetId="10" r:id="rId8"/>
    <sheet name="SW " sheetId="13" r:id="rId9"/>
    <sheet name="Employment ALMPs" sheetId="14" r:id="rId10"/>
    <sheet name="BASE INDICATORS" sheetId="16" r:id="rId11"/>
    <sheet name="Health Insurance" sheetId="12" r:id="rId12"/>
    <sheet name="National Programmes on Health" sheetId="17" state="hidden" r:id="rId13"/>
  </sheets>
  <definedNames>
    <definedName name="_xlnm.Print_Area" localSheetId="4">'Pre-Matrix (Eng)'!$A$1:$M$84</definedName>
    <definedName name="_xlnm.Print_Area" localSheetId="5">'Pre-Matrix (Mon)'!$A$1:$M$84</definedName>
    <definedName name="_xlnm.Print_Titles" localSheetId="0">'Guarantee 1 HEALTH'!$1:$4</definedName>
    <definedName name="_xlnm.Print_Titles" localSheetId="1">'Guarantee 2 CHILDREN'!$1:$4</definedName>
    <definedName name="_xlnm.Print_Titles" localSheetId="2">'Guarantee 3a Working Age (SS)'!$1:$4</definedName>
    <definedName name="_xlnm.Print_Titles" localSheetId="3">'Guarantee 3b Working Age (ALMP)'!$1:$4</definedName>
    <definedName name="_xlnm.Print_Titles" localSheetId="4">'Pre-Matrix (Eng)'!$1:$4</definedName>
    <definedName name="_xlnm.Print_Titles" localSheetId="5">'Pre-Matrix (Mon)'!$3:$4</definedName>
    <definedName name="_xlnm.Print_Titles" localSheetId="6">'Guarantee 4 Old age'!$1:$4</definedName>
    <definedName name="_xlnm.Print_Titles" localSheetId="7">'SI'!$4:$4</definedName>
    <definedName name="_xlnm.Print_Titles" localSheetId="8">'SW '!$2:$3</definedName>
    <definedName name="_xlnm.Print_Titles" localSheetId="9">'Employment ALMPs'!$7:$7</definedName>
    <definedName name="_xlnm.Print_Titles" localSheetId="10">'BASE INDICATORS'!$4:$4</definedName>
  </definedNames>
  <calcPr calcId="145621"/>
</workbook>
</file>

<file path=xl/sharedStrings.xml><?xml version="1.0" encoding="utf-8"?>
<sst xmlns="http://schemas.openxmlformats.org/spreadsheetml/2006/main" count="2050" uniqueCount="1361">
  <si>
    <t>SPF Objectives</t>
  </si>
  <si>
    <t>Gaps</t>
  </si>
  <si>
    <t>Implementation Issues</t>
  </si>
  <si>
    <t>Health care for all residents</t>
  </si>
  <si>
    <t>“all residents have access to a nationally defined set of essential health care services including maternity care that meets the criteria of availability, accessibility, acceptability and quality”</t>
  </si>
  <si>
    <t>“all children enjoy basic income security at least at the level of the nationally defined poverty line, ensuring access to nutrition, education, care and any other necessary goods and services”</t>
  </si>
  <si>
    <t>Children</t>
  </si>
  <si>
    <t>Scheme</t>
  </si>
  <si>
    <t>Policy Gaps</t>
  </si>
  <si>
    <t>Guarantee</t>
  </si>
  <si>
    <t>"all those in active age groups who are unable to earn sufficient income, in particular in cases of sickness, unemployment, maternity and disability, enjoy basic income security at least at the level of the nationally defined poverty line”</t>
  </si>
  <si>
    <t>Elderly</t>
  </si>
  <si>
    <t>“all residents in old age enjoy basic income security at least at the level of the nationally defined poverty line”</t>
  </si>
  <si>
    <t>Recommendations</t>
  </si>
  <si>
    <t>Overview</t>
  </si>
  <si>
    <t>Actors involved</t>
  </si>
  <si>
    <t>Costing Scenarios</t>
  </si>
  <si>
    <t>Legal Framework</t>
  </si>
  <si>
    <t>Existing coverage</t>
  </si>
  <si>
    <t>Existing Social protection Provision</t>
  </si>
  <si>
    <t xml:space="preserve">Mandatory Health insurance </t>
  </si>
  <si>
    <t>Universal Child allowance</t>
  </si>
  <si>
    <t>Free education, primary and secondary</t>
  </si>
  <si>
    <t>Kindergarten</t>
  </si>
  <si>
    <t xml:space="preserve">Parents can receive an allowance for residing at the soum center to stay next to their children at the kindergarten or school. </t>
  </si>
  <si>
    <t>Allowance for parents residing at soum center</t>
  </si>
  <si>
    <t>Health care supply</t>
  </si>
  <si>
    <t>Contributions:</t>
  </si>
  <si>
    <t>Mini. Wage</t>
  </si>
  <si>
    <t>on 6 June 2013:</t>
  </si>
  <si>
    <t>140,040 MNT</t>
  </si>
  <si>
    <t>192,000 MNT</t>
  </si>
  <si>
    <t>Benefits</t>
  </si>
  <si>
    <t>Maternity</t>
  </si>
  <si>
    <t>Total contributions (per person, not per household)</t>
  </si>
  <si>
    <t>Voluntary SI working injury scheme</t>
  </si>
  <si>
    <t>Mandatory SI working injury scheme</t>
  </si>
  <si>
    <t>Mandatory SI allowances scheme: maternity, sickness and funeral</t>
  </si>
  <si>
    <t>Voluntary SI allowances scheme: maternity, sickness and funeral</t>
  </si>
  <si>
    <t>Working age : cash transfers</t>
  </si>
  <si>
    <t>Know about your business'</t>
  </si>
  <si>
    <t>Ministry of Education</t>
  </si>
  <si>
    <t>Soum governor</t>
  </si>
  <si>
    <t>Social Welfare Department, MPDSP</t>
  </si>
  <si>
    <t>SIGO, MPDSP</t>
  </si>
  <si>
    <t xml:space="preserve">limited. </t>
  </si>
  <si>
    <t>Social welfare pension (old-age and disability)</t>
  </si>
  <si>
    <t>Social welfare department, MPDSP</t>
  </si>
  <si>
    <t>Programme at soum level</t>
  </si>
  <si>
    <t>Contribution collected on a monthly basis, since the introduction of a new software in 2012. Contribution based on mini wage is too high for herders (12%). Mostly persons over 40 years old; young people, not interested.</t>
  </si>
  <si>
    <t>Use of the land</t>
  </si>
  <si>
    <t xml:space="preserve">Application at the aimag center. Need to introduce e-file. </t>
  </si>
  <si>
    <t>Coverage very limited due to restrictive qualifying conditions. Application at the SW office of the aimag center (cost of bus ticket: around 10,000 MNT).</t>
  </si>
  <si>
    <t xml:space="preserve">In practice, coverage very limited compared to those are meeting the criteria (have contributed less than 10 years to SI scheme). Application at the SW office of the aimag center  (cost of bus ticket: around 10,000 MNT). </t>
  </si>
  <si>
    <t xml:space="preserve">Very low coverage, mostly persons over 40 years old; young people, not interested, although it includes maternity protection. Contribution scheduled is not appropriate. Registrations and claims for benefits to be submitted at the SI office at the aimag center. Need to streamline the process and introduce e-file to avoid travels to aimag center  (cost of bus ticket: around 10,000 MNT). </t>
  </si>
  <si>
    <t>Dedication:</t>
  </si>
  <si>
    <t>5. Health Insurance Fund</t>
  </si>
  <si>
    <t xml:space="preserve">Ministry of Health for policy decisions. HI Fund managed by SIGO under MPDSP supervision  </t>
  </si>
  <si>
    <t>Targeted groups</t>
  </si>
  <si>
    <t>Government and business entities workers</t>
  </si>
  <si>
    <t xml:space="preserve">Self employed </t>
  </si>
  <si>
    <t>Who responsible the contribution payment</t>
  </si>
  <si>
    <t>2% employer,                       2% employee</t>
  </si>
  <si>
    <t>Themselves</t>
  </si>
  <si>
    <t>Monthly Contribution rate (2013)</t>
  </si>
  <si>
    <t>670 MNT</t>
  </si>
  <si>
    <t>Herders</t>
  </si>
  <si>
    <t>Unemployed</t>
  </si>
  <si>
    <t>Penal Institution   (Government)</t>
  </si>
  <si>
    <t>Human Devoleoment Fund (Government)</t>
  </si>
  <si>
    <t>Persons on regular military service</t>
  </si>
  <si>
    <t>Citizens involved with Community Based Welfare Services according to Social Assistance Law  art.18</t>
  </si>
  <si>
    <t xml:space="preserve">Foreign nationals and stateless persons </t>
  </si>
  <si>
    <t xml:space="preserve"> Residents  other than mongolian citizens</t>
  </si>
  <si>
    <t>Children below 16 years old</t>
  </si>
  <si>
    <t>If they studying in highschool -below 18  years old</t>
  </si>
  <si>
    <t xml:space="preserve">Contribution collected on a monthly basis, since the introduction of a new software in 2012. Contribution based on mini wage is too high for herders (total contribution non-divisible 12%). </t>
  </si>
  <si>
    <t>Herders hardly visit once a month the soum center. Contributions should be allowed twice a year with 6 months payment in advance. Or some IT system connecting cellphone providers and banks should be put in place. Contribution should be subsidized by government (under the HDF)</t>
  </si>
  <si>
    <t>on the basis of their tax statement to tax authority</t>
  </si>
  <si>
    <t>Students of Universities and Collages</t>
  </si>
  <si>
    <t xml:space="preserve">Students of Professional Training  Collages </t>
  </si>
  <si>
    <t>other than regular courses students and  Correspondence courses students</t>
  </si>
  <si>
    <t xml:space="preserve">S1:  Refund 670 MNT per month for 7 years /2006-2012/ for all non insured herders and workers in informal sector.     Financing: Human development fund </t>
  </si>
  <si>
    <t xml:space="preserve">Definition of Herdsman : People who aged 16  and above,  keeping stock in over four seasons  and their animal products may nearly becoms  their  living sourse.  </t>
  </si>
  <si>
    <t>Based on montly wage and salary</t>
  </si>
  <si>
    <t>Persons serving a prison sentence</t>
  </si>
  <si>
    <t>THE HEALTH CARE SERVICES PROVIDED THE INSURED</t>
  </si>
  <si>
    <t>neural system diseases</t>
  </si>
  <si>
    <t xml:space="preserve">internal diseases  </t>
  </si>
  <si>
    <r>
      <t>ophtalmic (eye)</t>
    </r>
    <r>
      <rPr>
        <sz val="11"/>
        <color theme="1"/>
        <rFont val="Calibri"/>
        <family val="2"/>
        <scheme val="minor"/>
      </rPr>
      <t xml:space="preserve"> disease</t>
    </r>
  </si>
  <si>
    <t>ototithic (ear)  disease</t>
  </si>
  <si>
    <t>skin disease</t>
  </si>
  <si>
    <t>bone,muscle and connection tissue system disease</t>
  </si>
  <si>
    <t>Notes</t>
  </si>
  <si>
    <t xml:space="preserve">b </t>
  </si>
  <si>
    <t>non emergency injures and surgery*</t>
  </si>
  <si>
    <t>*emergency injury service is financed by state budget</t>
  </si>
  <si>
    <t>MOH;  Health Development Centre, and Health Divisions at capital city and aimag level</t>
  </si>
  <si>
    <t>School dormitory</t>
  </si>
  <si>
    <t>Law on Education art 43.2.1</t>
  </si>
  <si>
    <t>The Constitution of Mongolia art 16.7 and Law on Education art 6.2</t>
  </si>
  <si>
    <t>Compensations</t>
  </si>
  <si>
    <t xml:space="preserve">Law on Education art 43.2.3; Government Resolution # </t>
  </si>
  <si>
    <t>Scholarship grant</t>
  </si>
  <si>
    <t>Law on Financing Higher education  and Students social guarantee   art 8.1</t>
  </si>
  <si>
    <t xml:space="preserve">E-education </t>
  </si>
  <si>
    <t>Old-age pension</t>
  </si>
  <si>
    <t xml:space="preserve">15 000 students </t>
  </si>
  <si>
    <r>
      <rPr>
        <b/>
        <sz val="11"/>
        <color theme="1"/>
        <rFont val="Calibri"/>
        <family val="2"/>
        <scheme val="minor"/>
      </rPr>
      <t>Legal Framework:  Coverage -</t>
    </r>
    <r>
      <rPr>
        <sz val="11"/>
        <color theme="1"/>
        <rFont val="Calibri"/>
        <family val="2"/>
        <scheme val="minor"/>
      </rPr>
      <t xml:space="preserve"> Law on Social Insurance (art 4.1, 4.2 and 4.3, 4.4) </t>
    </r>
  </si>
  <si>
    <t>Disability pension</t>
  </si>
  <si>
    <t xml:space="preserve"> Qualifying conditions</t>
  </si>
  <si>
    <t>The current  SI system includes Five funds included Health Insurance Fund:</t>
  </si>
  <si>
    <t>Both employee and employer have to pay 0.5 % of reference salary (between minimum wage and 10 times mini wage)</t>
  </si>
  <si>
    <t>Both employee and employer have to pay 2 % of reference salary (between minimum wage and 10 times mini wage)</t>
  </si>
  <si>
    <t>Total contributions (employer)</t>
  </si>
  <si>
    <t>At least 36 continuous months but if insured person on death caused by a working injury or occupational disease, regardless of contribution period</t>
  </si>
  <si>
    <t>Sickness benefit</t>
  </si>
  <si>
    <t>Funeral grant</t>
  </si>
  <si>
    <t xml:space="preserve">Insured became invalid (regardless of contribution period) in the result of loosing working ability for long time or  not able to work anymore  due to working injury, occupational disease will be covered by the this fund. The medical, labor examination commission  determines the degree and the duration of the loss of working ability of the insured </t>
  </si>
  <si>
    <t xml:space="preserve">In case of death of the insured (regardless of contribution period) due to working injury, occupational disease the members of his family lacking working ability can be entitled.
        </t>
  </si>
  <si>
    <t xml:space="preserve"> Insured  (regardless of contribution period) temporarily lost his working ability due to
working injury, occupational disease can be entitled to the benefit. </t>
  </si>
  <si>
    <t xml:space="preserve"> 1/  price for making artificial organs, prosthetic appliances and orthopedics in Mongolia shall be paid 100%, the second time 50% ; 2/   mineral water therapy or special care payment may be made once in a year </t>
  </si>
  <si>
    <t>Unemployment benefit and vocational training fee</t>
  </si>
  <si>
    <t>Transfers to hospitals for individual's health care services payment</t>
  </si>
  <si>
    <t>Government resolution # 194/2006</t>
  </si>
  <si>
    <t>School lunch Program</t>
  </si>
  <si>
    <t>"One Laptop per Child"  2008-2015 Program; Government resolution #92, 2008</t>
  </si>
  <si>
    <t xml:space="preserve">  275.0 thousand students of 1-5th grade of 723 general secondary schools, 1500 MNT for daily cost of lunch</t>
  </si>
  <si>
    <t>Law on Education; Law on Preschool Education</t>
  </si>
  <si>
    <t>Dormitory Coverage index 90</t>
  </si>
  <si>
    <t>Law on Education art 3.1.7; Non-formal Education National Program</t>
  </si>
  <si>
    <t xml:space="preserve">Ministry of Education, National Center Literacy Education </t>
  </si>
  <si>
    <t>Restore Education Program</t>
  </si>
  <si>
    <t>medicine price discount</t>
  </si>
  <si>
    <t xml:space="preserve">Description of the Social Insurance </t>
  </si>
  <si>
    <t>2. Allowances  Insurance Fund</t>
  </si>
  <si>
    <t xml:space="preserve">1/ At least 12 months of  contributions, of which six continuously prior to the maternity leave. 2/ Mothers also who give birth  prematurely before the expiry of 196 days of pregnancy, or who have an abortion  or interruption  of pregnancy through medical intervention, also who give birth to a baby able to survive, although it was born prior the expiry of  196 days.  3/ Mother who give birth while she was on a child care leave also can entitled and it only applicable to two births of a  mother remaining on leave.  </t>
  </si>
  <si>
    <t xml:space="preserve">At least 3  continuous months and also,  Insured women who give birth prematurely before the expiry of 196 days of pregnancy, or who have an abortion can be eligible for a sickness benefit.  The maximum length of a sickness benefit on one case must not exceed 78 days or 156 days  cases of illness by malignant tumor or tuberculosis contracted the first time. </t>
  </si>
  <si>
    <t>Survivor pension</t>
  </si>
  <si>
    <t>Payment for rehabilitation of working capacity</t>
  </si>
  <si>
    <t>4. Unemployment Insurance Fund</t>
  </si>
  <si>
    <t>At least 24 months of  contributions, of which six continuously prior to the unemployed</t>
  </si>
  <si>
    <t>Students aged over 19 years, herders and  unemployed persons WILL HAVE ENTITLEMENT OF BENEFITS AFTER HAVING PAID NOT LESS THAN 12 CONTINUOUSLY MONTHS</t>
  </si>
  <si>
    <t>10% (mini. 14,004 MTN/month)</t>
  </si>
  <si>
    <t xml:space="preserve">Costs of out-patient and in-patient health care services to insured to be paid according to monthly plan to the health facilities on the basis of prospective payment with adjustment at  not later 25th day of next month . 
-If a citizen insured with compulsory insurance other than those specified in Articles 6.1.3 /children/, 6.1.5 /pensioners/, 6.1.6 /parents looking after baby/, 6.1.7/army/, and 6.1.9/social welfare service dependent/ of  CHI law or voluntary insured pays 5% co-payment at soum level hospital, 10% co-payment at the aimag/distict hospitals and regional diagnostic and treatment centers and 15 percent co-payment at the tertiary level hospitals respectively of inpatient variable costs. 
-In case insured purchased from pharmacies drugs under prescription by the family (soum, bag) doctor in charge included in the list of essential drugs, certain percentage of its cost shall be provided from the insurance fund. </t>
  </si>
  <si>
    <t>11-13%  monthly payroll</t>
  </si>
  <si>
    <t>Coverage of drop-off children in Restore Education Program 2008-2009 s.y  67.4%,  2009-2010 s.y  41.1%</t>
  </si>
  <si>
    <t>Law on Pension  and Benefits provided by the Social insurance   art.</t>
  </si>
  <si>
    <t xml:space="preserve">3. Working injury, occupational disease Insurance Fund </t>
  </si>
  <si>
    <t>Law on Social Insurance (Article 4);  Law on  Working injury, occupational disease  Pension, Benefits and Payments provided by Insurance</t>
  </si>
  <si>
    <t>Mandatory SI allowances scheme: Unemployment allowance</t>
  </si>
  <si>
    <t>Law on Unemployment Benefits provided by the Social insurance   art.</t>
  </si>
  <si>
    <t>Mandatory SI scheme: Disability  Pension</t>
  </si>
  <si>
    <t>Voluntary SI scheme: Disability  Pension</t>
  </si>
  <si>
    <t>Mandatory SI scheme: Survivor  Pension</t>
  </si>
  <si>
    <t>Voluntary SI scheme: Survivor  Pension</t>
  </si>
  <si>
    <t>Rate: Following percentage from the wages of last 3 month full-time employment: up to 5 years-45%,  5-14 years-55%, and 15 years and more 75%, and the benefit provided per each day of work. For instance, up to 5 years of contribution at mini wage and had 78 days of a sickness= 232,957 MNT or 156 days of a sickness equals to 465,915 MNT</t>
  </si>
  <si>
    <t xml:space="preserve"> Military Benefit scheme:   Pension for Lost Working Capacity /Invalidity/</t>
  </si>
  <si>
    <t xml:space="preserve"> Military Benefit scheme:   Sickness, Maternity and Funeral</t>
  </si>
  <si>
    <t>Law on Social Welfare art 12.1.1</t>
  </si>
  <si>
    <t>Law on Social Welfare      Article 13.2.3</t>
  </si>
  <si>
    <t>Law on Social Welfare      Article 13.2.4</t>
  </si>
  <si>
    <t>Social welfare Allowance    (elderly and disability care)</t>
  </si>
  <si>
    <t>Law on Social Welfare      Article 13.2.2   (child care)</t>
  </si>
  <si>
    <t xml:space="preserve">Social Welfare Allowance       </t>
  </si>
  <si>
    <t>Law on Social Welfare      Article 13.5.6        (permanent care)</t>
  </si>
  <si>
    <t xml:space="preserve">Social Welfare Service </t>
  </si>
  <si>
    <t xml:space="preserve">Social Welfare Pension </t>
  </si>
  <si>
    <t xml:space="preserve">Social welfare Allowance        </t>
  </si>
  <si>
    <t>Law on Social Welfare      Article 13.3                      (individual-member of household )</t>
  </si>
  <si>
    <t>Law on Social Welfare      Article 13.5.1         (emergency assistance)</t>
  </si>
  <si>
    <t>Law on Social Welfare      Article 13.5.2-13.5.5     (livelihood support )</t>
  </si>
  <si>
    <t xml:space="preserve">Social Insurance Pension </t>
  </si>
  <si>
    <t>Law on Social Welfare      Article 13.2.1 (child adoption)</t>
  </si>
  <si>
    <t>Law on Social Welfare      Article 13.2.4 (disabled child care)</t>
  </si>
  <si>
    <t>Law on Social Welfare      Article 17.1.2              (Institutional Care Service)</t>
  </si>
  <si>
    <t>Social Welfare Service</t>
  </si>
  <si>
    <t>Social Development Service</t>
  </si>
  <si>
    <t>Law on Social Welfare Article 20  (Education Support Services)</t>
  </si>
  <si>
    <t>MOE and MPDSP</t>
  </si>
  <si>
    <t>Law on Social Welfare      Article 22      (Food &amp; Nutrition Support Service  )</t>
  </si>
  <si>
    <t>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t>
  </si>
  <si>
    <t>State Pension Scheme:      Military Pension</t>
  </si>
  <si>
    <t>Law on Pension and Benefits of Military Service Personnel</t>
  </si>
  <si>
    <t>Law on Social Welfare      Article 12.1.4  (Survivor)</t>
  </si>
  <si>
    <t>State owned schools covered 100%</t>
  </si>
  <si>
    <t>Law on Pension and Benefits of Military Service Personnel /Article 4.1/</t>
  </si>
  <si>
    <t xml:space="preserve"> Military Benefit scheme:   Survivor Pension</t>
  </si>
  <si>
    <t>Primary and secondary curricula for dropped-off youth and adults. Free of charge</t>
  </si>
  <si>
    <t xml:space="preserve">Used to have better coordination with the Social Welfare Department to avoid overlapping with support provided to those affected by dzuds. </t>
  </si>
  <si>
    <t>Employment Division for funds and identification of beneficiaries; Agriculture Extension Center for management; Soum herders training centers.</t>
  </si>
  <si>
    <t>136-elderly  182-disabled</t>
  </si>
  <si>
    <t>Law on Social Welfare      Article 13.5.8         (livelihood support )</t>
  </si>
  <si>
    <t>Law on Social Welfare      Article 13.5.7        (permanent care )</t>
  </si>
  <si>
    <t>Law on Social Welfare      Article 13.5.9         (livelihood support )</t>
  </si>
  <si>
    <t>Law on Social Welfare      Article 13.1.4, 13.7 and 13.8;        Parliamentary Decree #19/2012                           (Maternity )</t>
  </si>
  <si>
    <t xml:space="preserve">Social Welfare Pension  </t>
  </si>
  <si>
    <t>Law on Social Welfare      Article 12.1.5  and Government Resolution # 81/2012                                    (Single parent headed family)</t>
  </si>
  <si>
    <t>Law on Social Welfare      Article 12.1.3 and Government Resolution # 81/2012                            (Disability)</t>
  </si>
  <si>
    <t>Law on Social Welfare      Article 12.1.2  and Government Resolution # 81/2012                                     ( Dwarf individual)</t>
  </si>
  <si>
    <t>Law on Social Welfare      Article 17.1.2              (Institutional Care Service for Elderly)</t>
  </si>
  <si>
    <t>Law on Social Welfare      Article 17.1.1, 18.1 and 18.2.3            (Community Based Service for Children)</t>
  </si>
  <si>
    <t>Law on Social Welfare      Article   17.1.1 and 18.1  and 18.2.2, 18.2.4- 18.2.10         (Community Based Service for Working age)</t>
  </si>
  <si>
    <t>SOCIAL WELFARE TRANSFERS AND SERVICES</t>
  </si>
  <si>
    <t>#</t>
  </si>
  <si>
    <t xml:space="preserve">Legal Framework          /by Articles/ </t>
  </si>
  <si>
    <t>Types</t>
  </si>
  <si>
    <t xml:space="preserve">Legal Decisions determined benefit amounts and terms </t>
  </si>
  <si>
    <t>Social Welfare Pension</t>
  </si>
  <si>
    <t xml:space="preserve"> </t>
  </si>
  <si>
    <t>SW 12.1.1</t>
  </si>
  <si>
    <t xml:space="preserve"> Man aged 60 years and more, and woman aged 55 and more</t>
  </si>
  <si>
    <t>monthly</t>
  </si>
  <si>
    <t>Government Resolution # 81/2012</t>
  </si>
  <si>
    <t>SW 12.1.2</t>
  </si>
  <si>
    <t>Dwarf individual 16 years and more</t>
  </si>
  <si>
    <t>SW 12.1.3</t>
  </si>
  <si>
    <t>Disabled person 16 years and more, who lost labor capacity at 50  percent or more</t>
  </si>
  <si>
    <t>SW 12.1.4</t>
  </si>
  <si>
    <t>Child under 18 years old, whose foster was died</t>
  </si>
  <si>
    <t>SW 12.1.5</t>
  </si>
  <si>
    <t>Single mother aged 45  and more; a single father aged 50 years and more with  four or more children under 18</t>
  </si>
  <si>
    <t>Allowance for Care taking /SW 13.1.1/</t>
  </si>
  <si>
    <t>SW  13.2.1</t>
  </si>
  <si>
    <t xml:space="preserve">Citizen who adopted or took legal guardianship of double orphan child </t>
  </si>
  <si>
    <t>SW  13.2.2</t>
  </si>
  <si>
    <t xml:space="preserve">Citizen providing family  care, specified in Article 25.5 of the Family Law to a child victim of physiological and physical violence, who is in need for protection according to the Article  74 of the Family Law </t>
  </si>
  <si>
    <t>SW 13.2.3</t>
  </si>
  <si>
    <r>
      <t xml:space="preserve">Citizen  taking care of single </t>
    </r>
    <r>
      <rPr>
        <b/>
        <u val="single"/>
        <sz val="8"/>
        <color rgb="FF000000"/>
        <rFont val="Arial"/>
        <family val="2"/>
      </rPr>
      <t xml:space="preserve">elder </t>
    </r>
    <r>
      <rPr>
        <sz val="8"/>
        <color rgb="FF000000"/>
        <rFont val="Arial"/>
        <family val="2"/>
      </rPr>
      <t>person in their family, who has no children or relatives to take care of him\her</t>
    </r>
  </si>
  <si>
    <r>
      <t xml:space="preserve">Citizen  taking care of single </t>
    </r>
    <r>
      <rPr>
        <b/>
        <u val="single"/>
        <sz val="8"/>
        <color rgb="FF000000"/>
        <rFont val="Arial"/>
        <family val="2"/>
      </rPr>
      <t xml:space="preserve">disabled </t>
    </r>
    <r>
      <rPr>
        <sz val="8"/>
        <color rgb="FF000000"/>
        <rFont val="Arial"/>
        <family val="2"/>
      </rPr>
      <t>person in their family, who has no children or relatives to take care of him\her</t>
    </r>
  </si>
  <si>
    <t>SW 13.2.4</t>
  </si>
  <si>
    <r>
      <t xml:space="preserve">citizen taking </t>
    </r>
    <r>
      <rPr>
        <b/>
        <u val="single"/>
        <sz val="8"/>
        <rFont val="Arial"/>
        <family val="2"/>
      </rPr>
      <t>care of elders</t>
    </r>
    <r>
      <rPr>
        <sz val="8"/>
        <rFont val="Arial"/>
        <family val="2"/>
      </rPr>
      <t>, under medical control, requiring permanent care, and such</t>
    </r>
  </si>
  <si>
    <r>
      <t xml:space="preserve">citizen taking </t>
    </r>
    <r>
      <rPr>
        <b/>
        <u val="single"/>
        <sz val="8"/>
        <rFont val="Arial"/>
        <family val="2"/>
      </rPr>
      <t>care of disabled person</t>
    </r>
    <r>
      <rPr>
        <sz val="8"/>
        <rFont val="Arial"/>
        <family val="2"/>
      </rPr>
      <t xml:space="preserve"> under medical control, requiring permanent care, and such</t>
    </r>
  </si>
  <si>
    <r>
      <t xml:space="preserve">citizen taking </t>
    </r>
    <r>
      <rPr>
        <b/>
        <u val="single"/>
        <sz val="8"/>
        <rFont val="Arial"/>
        <family val="2"/>
      </rPr>
      <t xml:space="preserve">care of disabled child </t>
    </r>
    <r>
      <rPr>
        <sz val="8"/>
        <rFont val="Arial"/>
        <family val="2"/>
      </rPr>
      <t>under medical control, requiring permanent care, and such</t>
    </r>
  </si>
  <si>
    <t xml:space="preserve"> Allowance for Emergency and Livelihood support /SW 13.1.3 /</t>
  </si>
  <si>
    <t>SW 13.5.1</t>
  </si>
  <si>
    <t>Household became homeless or whose  home became unsuitable for living or lost livelihood due to sudden accident, disaster or unforeseen other reason</t>
  </si>
  <si>
    <t>one time</t>
  </si>
  <si>
    <t>Government Resolution # 136/2012</t>
  </si>
  <si>
    <t>SW 13.5.2</t>
  </si>
  <si>
    <t>Citizen of 18-24 years old who became a double orphan before he/she reached to 18</t>
  </si>
  <si>
    <t>SW 13.5.3</t>
  </si>
  <si>
    <t>citizen who released from prison</t>
  </si>
  <si>
    <t>SW 13.5.4</t>
  </si>
  <si>
    <t>homeless and wandering citizen or household</t>
  </si>
  <si>
    <t>SW 13.5.5</t>
  </si>
  <si>
    <t xml:space="preserve">Citizen or household that raising up and taking care of two and more twins </t>
  </si>
  <si>
    <t>1,000,000 for each children</t>
  </si>
  <si>
    <t>Citizen or household that raising up and taking care of triples and quadruplets</t>
  </si>
  <si>
    <t>3,000,000 for each children</t>
  </si>
  <si>
    <t>SW 13.5.6</t>
  </si>
  <si>
    <t>Child under 16 years old, who needs permanent care</t>
  </si>
  <si>
    <t>SW 13.5.7</t>
  </si>
  <si>
    <t>once in a quarter</t>
  </si>
  <si>
    <t>SW 13.5.8</t>
  </si>
  <si>
    <t>once in a year</t>
  </si>
  <si>
    <t>SW 13.5.9</t>
  </si>
  <si>
    <t>Mothers, who was honored 1st and 2nd rank  State medal of “Mother’s Glory”</t>
  </si>
  <si>
    <t>1st rank -200,000                                                           2nd rank-100,000</t>
  </si>
  <si>
    <t>Parliamentary Decree #54/2010</t>
  </si>
  <si>
    <t>Allowance for Pregnant women and Mothers with infants /SW 13.1.4/</t>
  </si>
  <si>
    <t>SW 13.7</t>
  </si>
  <si>
    <t>Pregnant women and mothers with infants  provided monthly allowance starting from the 5th month of pregnancy for 12 months</t>
  </si>
  <si>
    <t>12 months</t>
  </si>
  <si>
    <t>Parliamentary Decree #19/2012</t>
  </si>
  <si>
    <t>Community based Welfare service /SW 18/</t>
  </si>
  <si>
    <t>SW 18.1</t>
  </si>
  <si>
    <t>18.1.1 Organizing training for confidence building, self reliance, working skills talent development</t>
  </si>
  <si>
    <t xml:space="preserve">Order Authority of Social Welfare #189/2012 </t>
  </si>
  <si>
    <t>18.1.2. Counseling</t>
  </si>
  <si>
    <t>18.1.3. Rehabilitation</t>
  </si>
  <si>
    <t>18.1.4. Temporary accommodation and care</t>
  </si>
  <si>
    <t>18.1.5. Day care service</t>
  </si>
  <si>
    <t>18.1.6. Home based care  and service</t>
  </si>
  <si>
    <t>18.1.7.  Other social welfare services based on the needs of citizen and households.</t>
  </si>
  <si>
    <t>18.1.8. Support to homeless citizen and her/his family member in socializing, civil registration, and accommodating in a temporary shelter</t>
  </si>
  <si>
    <t>18.1.9. Socialize citizen and household requiring social welfare assistance, help in forming of a community group, implementing income generation project and provide life skills training.</t>
  </si>
  <si>
    <t>1. LAW ON SOCIAL WELFARE  /SW/ , 2012</t>
  </si>
  <si>
    <t>2. LAW ON  SOCIAL SECURITY OF SENIOR CITIZENS /SC/,  2005</t>
  </si>
  <si>
    <t>Government Resolution #153/2012</t>
  </si>
  <si>
    <t xml:space="preserve">quoted market price  </t>
  </si>
  <si>
    <t>once in 5 years</t>
  </si>
  <si>
    <t xml:space="preserve"> Reimbursement for cost of prosthetic correction of feet, hand and teeth (except those made of precious metal) that were purchased or made internally </t>
  </si>
  <si>
    <t xml:space="preserve"> Reimbursement for cost of  orthopedic ear trumpet or eye patch that were purchased or made internally </t>
  </si>
  <si>
    <t>SC 5.1.1</t>
  </si>
  <si>
    <t>SC 5.1.2</t>
  </si>
  <si>
    <t>Allowance of voucher to stay in nursing homes and sanatoriums for the elderly</t>
  </si>
  <si>
    <t>SC 5.1.3</t>
  </si>
  <si>
    <t>Law on SC</t>
  </si>
  <si>
    <t>Government Resolution #136/2012</t>
  </si>
  <si>
    <t>SC 5.1.4</t>
  </si>
  <si>
    <t>50% of voucher fee</t>
  </si>
  <si>
    <t xml:space="preserve">One-way transportation fee and 50% of voucher fee </t>
  </si>
  <si>
    <t>In the case of rest and treatment of  senior citizen in unavoidable need of medical treatment and care in the domestic sanatorium and nursing centers according to conclusion of a medical institution</t>
  </si>
  <si>
    <t>In the case of rest and treatment of an honored  blood donor senior citizen in unavoidable need of medical treatment and care in the domestic sanatorium and nursing centers according to conclusion of a medical institution</t>
  </si>
  <si>
    <t>equal to 75% of SI Funeral grant</t>
  </si>
  <si>
    <t>SC 5.1.5</t>
  </si>
  <si>
    <t>every occasion</t>
  </si>
  <si>
    <t>SC 5.1.6</t>
  </si>
  <si>
    <t xml:space="preserve">Traveling free of charge by all public transportation means(except taxi)of the capital city and aimag’s centers </t>
  </si>
  <si>
    <t>tariff price</t>
  </si>
  <si>
    <t>SC 5.1.8</t>
  </si>
  <si>
    <t>SC 5.1.9</t>
  </si>
  <si>
    <t>Allowance, veteran of war and spouse of a citizen who died fulfilling his duties in the war</t>
  </si>
  <si>
    <t>200,000</t>
  </si>
  <si>
    <t>SC 5.1.10</t>
  </si>
  <si>
    <t>SC 5.1.11.b</t>
  </si>
  <si>
    <t>SC 5.1.11.a</t>
  </si>
  <si>
    <t>SC 5.1.11.c</t>
  </si>
  <si>
    <t>SC  6.3</t>
  </si>
  <si>
    <t>Reimbursement  of two-way transportation fees from the capital city to aimag for: Hero of Mongolia, Hero of Labor, holder of people’s and honored titles, state prize winner, state nominee, veteran, Udarnik of the State, senior veteran of the revolutionary struggle</t>
  </si>
  <si>
    <t>100% of voucher fee and one-side transportation fee</t>
  </si>
  <si>
    <t>Apartment fee for honored blood donor senior citizen;  or  fuel compensation if this honored blood donor senior citizen lives in apartment without centralized heating or in ger</t>
  </si>
  <si>
    <t>Apartment fee, if a senior citizen does not have a child to take a care after him, or it is determined that his legal caretaker is not able to provide him needed support and assistance,  or fuel compensation  for if this senior citizen lives in apartment without centralized heating or in ger</t>
  </si>
  <si>
    <t>Reimbursement  of two-way transportation fees from the capital city to aimag for  senior citizens as SC 5.1.11.a</t>
  </si>
  <si>
    <t>3.LAW ON  SUPLEMENTARY ALLOWANCE FOR HONORED SENIOR CITIZENS /HSC/, 2008</t>
  </si>
  <si>
    <t xml:space="preserve">HSC 4.1 </t>
  </si>
  <si>
    <t xml:space="preserve">  150,000-200,000</t>
  </si>
  <si>
    <t>once in a month</t>
  </si>
  <si>
    <t>Parliamentary Decree #33/2008</t>
  </si>
  <si>
    <t>Allowance and benefit provided by Social Welfare Fund</t>
  </si>
  <si>
    <t>Allowance and assistance provided by Social Welfare Fund</t>
  </si>
  <si>
    <t>140,000</t>
  </si>
  <si>
    <t>for fully blind persons</t>
  </si>
  <si>
    <t xml:space="preserve">Reimbursement of children with disability, who is aged up to 18, for 100 % cost of prosthetic correction in the country </t>
  </si>
  <si>
    <t>once in two years</t>
  </si>
  <si>
    <t>Law on PD</t>
  </si>
  <si>
    <t>4. LAW ON SOCAIL  SECURITY PERSON WITH DISABILITY /PD/, 2005</t>
  </si>
  <si>
    <t>PD 5.1.1   apartment fee allowance or  fuel compensation if:</t>
  </si>
  <si>
    <t>PD 5.1.2</t>
  </si>
  <si>
    <t>PD 5.1.3</t>
  </si>
  <si>
    <t>PD 5.1.4</t>
  </si>
  <si>
    <t>PD 5.1.5</t>
  </si>
  <si>
    <t>PD 5.1.6</t>
  </si>
  <si>
    <t>PD 5.1.7</t>
  </si>
  <si>
    <t>PD 5.1.8</t>
  </si>
  <si>
    <t>PD 5.1.9</t>
  </si>
  <si>
    <t>PD 5.1.10</t>
  </si>
  <si>
    <t>PD 5.1.11</t>
  </si>
  <si>
    <t>PD 5.1.12</t>
  </si>
  <si>
    <t>PD 5.1.13</t>
  </si>
  <si>
    <t>PD 5.1.14</t>
  </si>
  <si>
    <t xml:space="preserve"> Amount                      /by MNT/</t>
  </si>
  <si>
    <t>PD 9.3.7</t>
  </si>
  <si>
    <t xml:space="preserve">for dwarf individuals </t>
  </si>
  <si>
    <t>for fully dumb-deaf persons</t>
  </si>
  <si>
    <t>persons with disabilities, who lost fully his/her labor capacity and is in need for permanent care</t>
  </si>
  <si>
    <t>once in three years</t>
  </si>
  <si>
    <t>Citizens over 16 years old, who needs permanent care</t>
  </si>
  <si>
    <r>
      <t xml:space="preserve">Reimbursement of </t>
    </r>
    <r>
      <rPr>
        <b/>
        <u val="single"/>
        <sz val="8"/>
        <color theme="1"/>
        <rFont val="Arial"/>
        <family val="2"/>
      </rPr>
      <t>children with disability aged up to 18,</t>
    </r>
    <r>
      <rPr>
        <sz val="8"/>
        <color theme="1"/>
        <rFont val="Arial"/>
        <family val="2"/>
      </rPr>
      <t xml:space="preserve"> who is not entitled to receive allowance regarding rehabilitation and prosthetic correction due to industrial accident and occupational diseases from the SI Fund, for 100% cost of purchased or made special care instruments like orthopedic tools, wheelchairs and other equipment made in the country</t>
    </r>
  </si>
  <si>
    <t>Allowance for two-way transports to/from school and kindergarten for a children with disability and his guardian or care-taker, or to provide a bus for them</t>
  </si>
  <si>
    <t>one-way transportation fee and 50% of voucher fee</t>
  </si>
  <si>
    <t>Provision of discount in payment of the price of kindergarten food of a children  with disability and one child of a person who lost fully his labor capacity</t>
  </si>
  <si>
    <t>Provision of discount in payment of communication expense of a blind aged over 18 years old</t>
  </si>
  <si>
    <t xml:space="preserve"> once per year </t>
  </si>
  <si>
    <t xml:space="preserve"> one-way transportation fee</t>
  </si>
  <si>
    <t>Reimbursement, free of charge postal delivery of written by a blind person Braille letter, postcard and Braille press parcel up to 10 kilogram, and equipment, devices or facilities for blind persons, in the country</t>
  </si>
  <si>
    <t xml:space="preserve">once per year </t>
  </si>
  <si>
    <t xml:space="preserve"> 75 percent of two-way transportation fee</t>
  </si>
  <si>
    <t>50 percent of voucher fee</t>
  </si>
  <si>
    <t>once per year</t>
  </si>
  <si>
    <t>Reimbursement for voucher fee, if children with disability stays in a summer camp</t>
  </si>
  <si>
    <t xml:space="preserve">equals to the pension per frequency term </t>
  </si>
  <si>
    <t>Expenditures for publishing books in Braille text or with big letters, printing textbooks, newspapers and magazines</t>
  </si>
  <si>
    <t>5. LAW ON HUMAN DEVELOPMENT FUND /HDF/</t>
  </si>
  <si>
    <t>HDF  17.1</t>
  </si>
  <si>
    <t>Children aged up to  0-18 years old</t>
  </si>
  <si>
    <t>aduld-10,000                                         children-5,000</t>
  </si>
  <si>
    <t xml:space="preserve">Food coupon for vulnerable people </t>
  </si>
  <si>
    <t>Ministerial Order (MoF &amp; MPDSP) # A/95/2012</t>
  </si>
  <si>
    <t>SW 22</t>
  </si>
  <si>
    <t>Cash based on case survey</t>
  </si>
  <si>
    <t>nearly 100,000 persons</t>
  </si>
  <si>
    <t xml:space="preserve">What is foreseen in the strategy/law reforms </t>
  </si>
  <si>
    <t>1 USD=1560 MNT</t>
  </si>
  <si>
    <t>Employment Promotion Program for Disability</t>
  </si>
  <si>
    <t>Employment Promotion Program for Herders</t>
  </si>
  <si>
    <t>"Inhabited Mongol" Program /Social Work/</t>
  </si>
  <si>
    <t>"Preparing  to Employment" Program</t>
  </si>
  <si>
    <t>Proposed amendment: 01 Jan 2014</t>
  </si>
  <si>
    <t>Working age : Active Labour Market services</t>
  </si>
  <si>
    <t>Law on Pension  and Benefits provided by the Social insurance   (DB)</t>
  </si>
  <si>
    <t>Law On Individual Pension Insurance Contribution Account 7/1/1999</t>
  </si>
  <si>
    <t xml:space="preserve">Mandatory SI:                               Old Age Pension (NDC) </t>
  </si>
  <si>
    <t xml:space="preserve">Law on Employment Promotion (Article 5.2)              1/  occupational and vocational orientation, counseling and information; 2/job mediation 3/vocational training and retraining  </t>
  </si>
  <si>
    <t xml:space="preserve">Law on Employment Promotion (Article 5.3)                                                1/promotion of self employed as well as citizens willing to run businesses in forms of partnership or cooperatives; 2/support to employers; 3/organize public works;  Decree # 01/2012 of the National Board of Employment promotion </t>
  </si>
  <si>
    <t xml:space="preserve">Applicability: All contract employees born after January 1, 1960.    Years of service: 15 years of service and contributions </t>
  </si>
  <si>
    <t>1A. Pension Insurance Fund  for Pre-1960 Cohorts /Defined Benefit (DB) Contribution Scheme/</t>
  </si>
  <si>
    <t>1B. Pension Insurance Fund -Post 1960 cohorts                                       /Notional Defined Contribution (NDC) Scheme or Pension Indiviual Retirement Account /</t>
  </si>
  <si>
    <t>Voluntary SI:                                   Old Age Pension  (NDC)</t>
  </si>
  <si>
    <t>Survivor pension /both mandatory and voluntary/</t>
  </si>
  <si>
    <t>Disability pension /both mandatory and voluntary/</t>
  </si>
  <si>
    <t>Law on Social Welfare      Article 13.5.5        (permanent care)</t>
  </si>
  <si>
    <t xml:space="preserve">     897.0 thousand (99.6 %) children in 2012, spent 18.0 bln MNT   ,               </t>
  </si>
  <si>
    <t xml:space="preserve">0.8 thousand children in 2012 </t>
  </si>
  <si>
    <t>9.0 thousand children in 2013</t>
  </si>
  <si>
    <t>1.7 thousand  twins in 2012</t>
  </si>
  <si>
    <t>6.3 thousand children in 2012</t>
  </si>
  <si>
    <t>204,3 thousand in 2012, spent for 29.0 bln MNT</t>
  </si>
  <si>
    <t>114.1 thousand senior people in 2012, spent for 11.4 bln MNT from SWF</t>
  </si>
  <si>
    <t>23.0 thousand disabled people in 2012, spent for  4.0 bln MNT from SWF</t>
  </si>
  <si>
    <t>88.9 thousand in 2012, spent for  32.0 bln MNT</t>
  </si>
  <si>
    <t xml:space="preserve">Redemption Pension Insurance Contribution </t>
  </si>
  <si>
    <t xml:space="preserve">New Pension Scheme for Herders and Self employed under Layer 2 will be replaced current Voluntary Social Insurance Scheme </t>
  </si>
  <si>
    <t xml:space="preserve">504.0 thousand in 2013-2014 school year </t>
  </si>
  <si>
    <t>Conduct to Employment Training Program</t>
  </si>
  <si>
    <t>Employment Promotion Program for Self employed, cooperatives and small businesses</t>
  </si>
  <si>
    <t>Employment Promotion Program for aged over 40 and senior citizens</t>
  </si>
  <si>
    <t>TYPES</t>
  </si>
  <si>
    <t>FORMS</t>
  </si>
  <si>
    <t>organization of public works</t>
  </si>
  <si>
    <t>PROGRAMS</t>
  </si>
  <si>
    <t>Job medation</t>
  </si>
  <si>
    <t xml:space="preserve">"Inhabited Mongols" </t>
  </si>
  <si>
    <t>Conduct to Employment Training</t>
  </si>
  <si>
    <t>Preparing to Employment</t>
  </si>
  <si>
    <t>Employment Promotion Services</t>
  </si>
  <si>
    <t>Employment Promotion Measures</t>
  </si>
  <si>
    <t>Employment promotion for Herders</t>
  </si>
  <si>
    <t>Employment promotion for Disability</t>
  </si>
  <si>
    <t>Employment promotion for aged over 40 and senior people</t>
  </si>
  <si>
    <t xml:space="preserve">Employment promotion of Self employed </t>
  </si>
  <si>
    <t>Job mediation</t>
  </si>
  <si>
    <t>Vocational training and retraining</t>
  </si>
  <si>
    <t>Promotion of self employed as well as citizens willing to run businesses in forms of partnership or cooperatives</t>
  </si>
  <si>
    <t>KEY ACTIVITIES</t>
  </si>
  <si>
    <r>
      <t xml:space="preserve">Inform job places and occupations,  </t>
    </r>
    <r>
      <rPr>
        <b/>
        <sz val="11"/>
        <color theme="1"/>
        <rFont val="Calibri"/>
        <family val="2"/>
        <scheme val="minor"/>
      </rPr>
      <t xml:space="preserve"> </t>
    </r>
    <r>
      <rPr>
        <sz val="11"/>
        <color theme="1"/>
        <rFont val="Calibri"/>
        <family val="2"/>
        <scheme val="minor"/>
      </rPr>
      <t>10,000 MNT per person</t>
    </r>
  </si>
  <si>
    <t xml:space="preserve">COVERAGE </t>
  </si>
  <si>
    <t>counseling  and orientation to secondary schools, 5,000 MNT per student</t>
  </si>
  <si>
    <t>30.0 thousand students</t>
  </si>
  <si>
    <t>organizing Job Fare, 4 times in a year</t>
  </si>
  <si>
    <t>--</t>
  </si>
  <si>
    <t>1.9  thousand person in a year</t>
  </si>
  <si>
    <t>mobile and distance training, 100,000 MNT per case</t>
  </si>
  <si>
    <t>Pupil-centered teaching, 100,000 MNT per month</t>
  </si>
  <si>
    <t>Counseling  and orientation 50,000 MNT; training 50,000 MNT; and financial grant, 150,000 MNT per person</t>
  </si>
  <si>
    <t>-</t>
  </si>
  <si>
    <t>promote to disable persons for  new job places,  1,000,000 MNT per person</t>
  </si>
  <si>
    <t>promote to self-employed persons for  new job places,  1,000,000 MNT per person</t>
  </si>
  <si>
    <t>10.0 thousand  new job places</t>
  </si>
  <si>
    <t>Job place inventory and input data service, 1,000 MNT per case</t>
  </si>
  <si>
    <t>Small Loans : average amount for one borrower  3,000,000 MNT</t>
  </si>
  <si>
    <t>450 herder-family</t>
  </si>
  <si>
    <t>390 herder-employers and 290 herders</t>
  </si>
  <si>
    <r>
      <t xml:space="preserve">Business Incubation services                        </t>
    </r>
    <r>
      <rPr>
        <sz val="11"/>
        <rFont val="Calibri"/>
        <family val="2"/>
        <scheme val="minor"/>
      </rPr>
      <t>(Scope: Self employed and Herders and small business cooperatives and partnerships)</t>
    </r>
  </si>
  <si>
    <r>
      <rPr>
        <b/>
        <sz val="11"/>
        <color theme="1"/>
        <rFont val="Calibri"/>
        <family val="2"/>
        <scheme val="minor"/>
      </rPr>
      <t>Financial Support  to herder-family:</t>
    </r>
    <r>
      <rPr>
        <sz val="11"/>
        <color theme="1"/>
        <rFont val="Calibri"/>
        <family val="2"/>
        <scheme val="minor"/>
      </rPr>
      <t xml:space="preserve"> number of aimags: 18;  number of soums per each aimag covered under this program: 5,  number of herder-family per each soum covered under this program: 5, 5,000,000 MNT  per family for one time  </t>
    </r>
  </si>
  <si>
    <t>Business management training  services.  Training fee: 20,000- 45,000 MNT per person</t>
  </si>
  <si>
    <t>Counseling and provide information for developing business plans Fee: 90,500 MNT</t>
  </si>
  <si>
    <t>2.0 thousand</t>
  </si>
  <si>
    <t>10.0 thousand</t>
  </si>
  <si>
    <t>40 centers</t>
  </si>
  <si>
    <t>Compensations for persons who covered incubation service; 5,000,000 MNT average</t>
  </si>
  <si>
    <t>130 person</t>
  </si>
  <si>
    <t>supports to the employers</t>
  </si>
  <si>
    <t>Support for Employers</t>
  </si>
  <si>
    <t>Support for Employers' Program</t>
  </si>
  <si>
    <r>
      <rPr>
        <b/>
        <sz val="11"/>
        <color theme="1"/>
        <rFont val="Calibri"/>
        <family val="2"/>
        <scheme val="minor"/>
      </rPr>
      <t>Compensation for training cost:</t>
    </r>
    <r>
      <rPr>
        <sz val="11"/>
        <color theme="1"/>
        <rFont val="Calibri"/>
        <family val="2"/>
        <scheme val="minor"/>
      </rPr>
      <t xml:space="preserve">  Provided  workplace practice training  to the person who graduated by " Preparing to Employment" Program at least 1 year,  650,000 MNT* 3 months</t>
    </r>
  </si>
  <si>
    <t>30 person</t>
  </si>
  <si>
    <r>
      <rPr>
        <b/>
        <sz val="11"/>
        <color theme="1"/>
        <rFont val="Calibri"/>
        <family val="2"/>
        <scheme val="minor"/>
      </rPr>
      <t xml:space="preserve">Local government-public works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</si>
  <si>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 xml:space="preserve">Time-work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</si>
  <si>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Green work place</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</si>
  <si>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Scheme:</t>
    </r>
    <r>
      <rPr>
        <sz val="11"/>
        <color theme="1"/>
        <rFont val="Calibri"/>
        <family val="2"/>
        <scheme val="minor"/>
      </rPr>
      <t xml:space="preserve"> ACTIVE LABOUR MARKET POLICIES</t>
    </r>
  </si>
  <si>
    <r>
      <rPr>
        <b/>
        <sz val="11"/>
        <color theme="1"/>
        <rFont val="Calibri"/>
        <family val="2"/>
        <scheme val="minor"/>
      </rPr>
      <t>Legal Framework:</t>
    </r>
    <r>
      <rPr>
        <sz val="11"/>
        <color theme="1"/>
        <rFont val="Calibri"/>
        <family val="2"/>
        <scheme val="minor"/>
      </rPr>
      <t xml:space="preserve"> Law on Employment Promotion Law</t>
    </r>
  </si>
  <si>
    <r>
      <rPr>
        <b/>
        <sz val="11"/>
        <color theme="1"/>
        <rFont val="Calibri"/>
        <family val="2"/>
        <scheme val="minor"/>
      </rPr>
      <t>Funding:</t>
    </r>
    <r>
      <rPr>
        <sz val="11"/>
        <color theme="1"/>
        <rFont val="Calibri"/>
        <family val="2"/>
        <scheme val="minor"/>
      </rPr>
      <t xml:space="preserve"> Employment Promotion Fund/State Budget/</t>
    </r>
  </si>
  <si>
    <t>0.5 thousand people</t>
  </si>
  <si>
    <t>1.7 thousand people</t>
  </si>
  <si>
    <t>11.0 thousand people</t>
  </si>
  <si>
    <t>2.4 thousand people</t>
  </si>
  <si>
    <t>12.0 thousand people</t>
  </si>
  <si>
    <t>1.0 thousand people</t>
  </si>
  <si>
    <t>1.3 thousand people</t>
  </si>
  <si>
    <t>1.2  thousand people</t>
  </si>
  <si>
    <t>21.0 thousand people</t>
  </si>
  <si>
    <t>6.0 thousand people</t>
  </si>
  <si>
    <t>3.0 thousand people</t>
  </si>
  <si>
    <t>40 days vocational training for meal and transportation 3,000 MNT per day,   and counseling, job mediation</t>
  </si>
  <si>
    <t>Law on Government Special Funds;  Government Resolution #134/2011, Labour Minister's order #A/69/2012 and A/38/2013</t>
  </si>
  <si>
    <t xml:space="preserve">Law on Government Special Funds Article 5.4.6 and 14;  </t>
  </si>
  <si>
    <t xml:space="preserve"> MSE Development Fund, Local Employment Division under the MOL </t>
  </si>
  <si>
    <t>N/A</t>
  </si>
  <si>
    <t>Administrative and territorial units</t>
  </si>
  <si>
    <t>Aimags &amp; the Capital city</t>
  </si>
  <si>
    <t xml:space="preserve">Zavkhan </t>
  </si>
  <si>
    <t>Uvs</t>
  </si>
  <si>
    <t>Khovd</t>
  </si>
  <si>
    <t xml:space="preserve">Arkhangai </t>
  </si>
  <si>
    <t xml:space="preserve">Bulgan </t>
  </si>
  <si>
    <t xml:space="preserve">Bayankhongor </t>
  </si>
  <si>
    <t xml:space="preserve">Orkhon </t>
  </si>
  <si>
    <t>Khovsgol</t>
  </si>
  <si>
    <t>Ovorkhangai</t>
  </si>
  <si>
    <t>Govisumber</t>
  </si>
  <si>
    <t>Darkhan-Uul</t>
  </si>
  <si>
    <t>Dornogovi</t>
  </si>
  <si>
    <t>Govi-Altai</t>
  </si>
  <si>
    <t>Bayan-Olgii</t>
  </si>
  <si>
    <t>Dundgovi</t>
  </si>
  <si>
    <t>Omnogovi</t>
  </si>
  <si>
    <t>Selenge</t>
  </si>
  <si>
    <t>Tov</t>
  </si>
  <si>
    <t>Dornod</t>
  </si>
  <si>
    <t>Sukhbaatar</t>
  </si>
  <si>
    <t>Khentii</t>
  </si>
  <si>
    <t>Ulaanbaatar</t>
  </si>
  <si>
    <t>Soums &amp; Districts</t>
  </si>
  <si>
    <t>Baghs &amp; Khoroos</t>
  </si>
  <si>
    <t>Pop density per km2</t>
  </si>
  <si>
    <t xml:space="preserve">Territory thous.km2 </t>
  </si>
  <si>
    <t>F</t>
  </si>
  <si>
    <t>under 1 years old</t>
  </si>
  <si>
    <t>Total</t>
  </si>
  <si>
    <t xml:space="preserve">by age group </t>
  </si>
  <si>
    <t>.1-4.</t>
  </si>
  <si>
    <t>.5-9.</t>
  </si>
  <si>
    <t>.10-14.</t>
  </si>
  <si>
    <t>.15-19.</t>
  </si>
  <si>
    <t>.20-24.</t>
  </si>
  <si>
    <t>.25-29.</t>
  </si>
  <si>
    <t>.30-34.</t>
  </si>
  <si>
    <t>.35-39.</t>
  </si>
  <si>
    <t>.40-44.</t>
  </si>
  <si>
    <t>.45-49.</t>
  </si>
  <si>
    <t>.50-54.</t>
  </si>
  <si>
    <t>.55-59.</t>
  </si>
  <si>
    <t>.60-64.</t>
  </si>
  <si>
    <t>.65-69.</t>
  </si>
  <si>
    <t>.70+</t>
  </si>
  <si>
    <t>TOTAL</t>
  </si>
  <si>
    <t>Residents in Mongola /thous.persons/2012/</t>
  </si>
  <si>
    <t>Households</t>
  </si>
  <si>
    <t>persons per Houshold</t>
  </si>
  <si>
    <t>Double orphan children</t>
  </si>
  <si>
    <t>Half orphan children</t>
  </si>
  <si>
    <t>Households with 4 more children aged below 16</t>
  </si>
  <si>
    <t>Numder of females, who headed household</t>
  </si>
  <si>
    <t>Births per 1000 population</t>
  </si>
  <si>
    <t>Deaths per 1000 population</t>
  </si>
  <si>
    <t>Infant mortality rate /per 1000 live births/</t>
  </si>
  <si>
    <t>divorces per 1000 population</t>
  </si>
  <si>
    <t>marriges per 1000 population</t>
  </si>
  <si>
    <t xml:space="preserve">  Female</t>
  </si>
  <si>
    <t xml:space="preserve">  Male</t>
  </si>
  <si>
    <t>Life expectancy at birth, by sex</t>
  </si>
  <si>
    <t xml:space="preserve">Annual population growth rate </t>
  </si>
  <si>
    <t>Total fertility rate</t>
  </si>
  <si>
    <t>POPULATION</t>
  </si>
  <si>
    <t>A</t>
  </si>
  <si>
    <t>B</t>
  </si>
  <si>
    <t>LABOUR FORCE</t>
  </si>
  <si>
    <t>Agriculture</t>
  </si>
  <si>
    <t>Mining</t>
  </si>
  <si>
    <t>Construction</t>
  </si>
  <si>
    <t>Transportation</t>
  </si>
  <si>
    <t>Whole sale and retail trade</t>
  </si>
  <si>
    <t>Hotels, and food services</t>
  </si>
  <si>
    <t>Civil services(public administration, defence)</t>
  </si>
  <si>
    <t>Financial and insurance activities</t>
  </si>
  <si>
    <t>Education</t>
  </si>
  <si>
    <t>Arts, entertaiment and recreation</t>
  </si>
  <si>
    <t>other service activities</t>
  </si>
  <si>
    <t>activities of households as employers</t>
  </si>
  <si>
    <t>International organizations</t>
  </si>
  <si>
    <t>Information and communication</t>
  </si>
  <si>
    <t>Administrative and support services</t>
  </si>
  <si>
    <t>Health and Social welfare</t>
  </si>
  <si>
    <t>Manufacturing</t>
  </si>
  <si>
    <t>Electricity, gas</t>
  </si>
  <si>
    <t>Water supply, sewerage</t>
  </si>
  <si>
    <t>Scientific and technical activities</t>
  </si>
  <si>
    <t>of which: Female</t>
  </si>
  <si>
    <r>
      <rPr>
        <b/>
        <sz val="11"/>
        <color theme="1"/>
        <rFont val="Calibri"/>
        <family val="2"/>
        <scheme val="minor"/>
      </rPr>
      <t>Employees</t>
    </r>
    <r>
      <rPr>
        <sz val="11"/>
        <color theme="1"/>
        <rFont val="Calibri"/>
        <family val="2"/>
        <scheme val="minor"/>
      </rPr>
      <t xml:space="preserve">: </t>
    </r>
  </si>
  <si>
    <t>of which by sector:</t>
  </si>
  <si>
    <t>Unemployed /thous.persons/</t>
  </si>
  <si>
    <t>Unemployment rate</t>
  </si>
  <si>
    <t>Registered unemployed</t>
  </si>
  <si>
    <t>Economicly INACTIVE population /thous.persons/</t>
  </si>
  <si>
    <t>Economicly ACTIVE population /thous.persons/</t>
  </si>
  <si>
    <t>of which Government emplyees</t>
  </si>
  <si>
    <t>of which public Adminstration Government emplyees</t>
  </si>
  <si>
    <t>C</t>
  </si>
  <si>
    <t>GDP</t>
  </si>
  <si>
    <t>GDP per capita by USD /WB Atlas approach/</t>
  </si>
  <si>
    <t>annual change of GDP  /%/</t>
  </si>
  <si>
    <t>D</t>
  </si>
  <si>
    <t>PRICE</t>
  </si>
  <si>
    <t>Inflation rate, annual average /%/</t>
  </si>
  <si>
    <t>E</t>
  </si>
  <si>
    <t>FINANCIAL MARKET</t>
  </si>
  <si>
    <t xml:space="preserve">Money Supply </t>
  </si>
  <si>
    <t>Currency in circulation /bln MNT/</t>
  </si>
  <si>
    <t xml:space="preserve">of which: </t>
  </si>
  <si>
    <t>currency outside banks</t>
  </si>
  <si>
    <t>Money  1</t>
  </si>
  <si>
    <t>Money  2</t>
  </si>
  <si>
    <t>Reserve money</t>
  </si>
  <si>
    <t>Net international Reserves /mln USD/</t>
  </si>
  <si>
    <t>of which:</t>
  </si>
  <si>
    <t>Social Welfare Fund</t>
  </si>
  <si>
    <t xml:space="preserve">Total Revenue and Grants </t>
  </si>
  <si>
    <t xml:space="preserve">Tax revenue </t>
  </si>
  <si>
    <t>Central Government Budget  /bln.MNT/</t>
  </si>
  <si>
    <t xml:space="preserve">Total Expenditure and net Lending </t>
  </si>
  <si>
    <t>Local Government Budget  /bln.MNT/</t>
  </si>
  <si>
    <t xml:space="preserve">Total Revenue </t>
  </si>
  <si>
    <t>Social Insurance Contribution</t>
  </si>
  <si>
    <t xml:space="preserve">Subsidy from Central Government </t>
  </si>
  <si>
    <t xml:space="preserve">Total Expenditure </t>
  </si>
  <si>
    <t>Transfers(benefits)</t>
  </si>
  <si>
    <t>Human Development Fund Budget /bln.MNT/</t>
  </si>
  <si>
    <t>Social Insurance Fund Budget /bln.MNT/</t>
  </si>
  <si>
    <t>Royality</t>
  </si>
  <si>
    <t>Dividends</t>
  </si>
  <si>
    <t>Total expenditure</t>
  </si>
  <si>
    <t>Transfers(Child money, Health insuranse premium etc)</t>
  </si>
  <si>
    <t>GDP (billion MNT)</t>
  </si>
  <si>
    <t xml:space="preserve">GENERAL GOVERNMENT  BUDGET      </t>
  </si>
  <si>
    <t>TOTAL REVENUE AND GRANTS</t>
  </si>
  <si>
    <t>CONSOLIDATED BUDGET /1+2+3+4/ bln.MNT</t>
  </si>
  <si>
    <t>TOTAL EXPENDITURES AND NET LENDING</t>
  </si>
  <si>
    <t>Grants to the Local Government Budget</t>
  </si>
  <si>
    <t>% of GDP spent on total Expenditures</t>
  </si>
  <si>
    <t xml:space="preserve">%  of  Central Government Budget spent on SWFunds  </t>
  </si>
  <si>
    <t>% of Consolidated Budget spent on HDF cash transfers</t>
  </si>
  <si>
    <t>`</t>
  </si>
  <si>
    <t>AGRICULTURE</t>
  </si>
  <si>
    <t>horse</t>
  </si>
  <si>
    <t>cattle</t>
  </si>
  <si>
    <t>camel</t>
  </si>
  <si>
    <t>sheep</t>
  </si>
  <si>
    <t xml:space="preserve">goat </t>
  </si>
  <si>
    <t>Number of livestock  /mln.heads/</t>
  </si>
  <si>
    <t>H</t>
  </si>
  <si>
    <t>J</t>
  </si>
  <si>
    <t>Number of Herder households /thous.households/</t>
  </si>
  <si>
    <t xml:space="preserve"> Ovorkhangai aimag</t>
  </si>
  <si>
    <t xml:space="preserve"> Bayankhongor aimag</t>
  </si>
  <si>
    <t>Number of Herdsmen  /thous. persons/</t>
  </si>
  <si>
    <t>Age Composition of Herdsman</t>
  </si>
  <si>
    <t>.16-35.</t>
  </si>
  <si>
    <t>.36-55.</t>
  </si>
  <si>
    <t>.56-61.</t>
  </si>
  <si>
    <t>Total: (%)</t>
  </si>
  <si>
    <t>&lt;= 10</t>
  </si>
  <si>
    <t>.11-30.</t>
  </si>
  <si>
    <t>.31-50.</t>
  </si>
  <si>
    <t>.51-100.</t>
  </si>
  <si>
    <t>.101-200.</t>
  </si>
  <si>
    <t>.201-500.</t>
  </si>
  <si>
    <t>.501-999.</t>
  </si>
  <si>
    <t>.1000-1499.</t>
  </si>
  <si>
    <t>.1500-2000.</t>
  </si>
  <si>
    <t>.2001+</t>
  </si>
  <si>
    <t>Number of livestock</t>
  </si>
  <si>
    <r>
      <t xml:space="preserve"># of Herder Household </t>
    </r>
    <r>
      <rPr>
        <sz val="9"/>
        <color theme="1"/>
        <rFont val="Calibri"/>
        <family val="2"/>
        <scheme val="minor"/>
      </rPr>
      <t>/thous.household/</t>
    </r>
  </si>
  <si>
    <r>
      <t xml:space="preserve"># of Livestock in household </t>
    </r>
    <r>
      <rPr>
        <sz val="10"/>
        <color theme="1"/>
        <rFont val="Calibri"/>
        <family val="2"/>
        <scheme val="minor"/>
      </rPr>
      <t>/million heads/</t>
    </r>
  </si>
  <si>
    <t>K</t>
  </si>
  <si>
    <t>Wages and Salaries</t>
  </si>
  <si>
    <t>Pension benefits and Allowances</t>
  </si>
  <si>
    <t>Income from household business</t>
  </si>
  <si>
    <t>Other</t>
  </si>
  <si>
    <t>MONTHLY  NATIONAL AVERAGE INCOME PER HOUSEHOLD</t>
  </si>
  <si>
    <t>of which: Cash Income / thous. MNT/</t>
  </si>
  <si>
    <t>POVERTY MEASURES</t>
  </si>
  <si>
    <t>Urban</t>
  </si>
  <si>
    <t>Rural</t>
  </si>
  <si>
    <t>Poverty Gap (%) National  Average</t>
  </si>
  <si>
    <t>Incidence of Poverty  (%) National  Average</t>
  </si>
  <si>
    <t>Poverty Severity (%) National  Average</t>
  </si>
  <si>
    <t>WESTERN REGION</t>
  </si>
  <si>
    <t>KHANGAI REGION</t>
  </si>
  <si>
    <t>CENTRAL REGION</t>
  </si>
  <si>
    <t>EASTERN REGION</t>
  </si>
  <si>
    <t>ULAANBAATAR</t>
  </si>
  <si>
    <t>MINIMUM LIVING STANDART  /MNT/</t>
  </si>
  <si>
    <t>Western</t>
  </si>
  <si>
    <t>Khangai</t>
  </si>
  <si>
    <t>Central</t>
  </si>
  <si>
    <t>Eastern</t>
  </si>
  <si>
    <t>by Regions:</t>
  </si>
  <si>
    <t>National Average</t>
  </si>
  <si>
    <t>EDUCATION</t>
  </si>
  <si>
    <t>Primary</t>
  </si>
  <si>
    <t>Basic</t>
  </si>
  <si>
    <t>Public</t>
  </si>
  <si>
    <t>Vocational training centers</t>
  </si>
  <si>
    <t>Universities,</t>
  </si>
  <si>
    <t xml:space="preserve">Colleges </t>
  </si>
  <si>
    <t>Universities, colleges and Vocational training centers</t>
  </si>
  <si>
    <t>Private</t>
  </si>
  <si>
    <t>Foreing affliated schools</t>
  </si>
  <si>
    <t>SCHOOLS</t>
  </si>
  <si>
    <t>STUDENTS /thous.persons/</t>
  </si>
  <si>
    <t>of which VTC</t>
  </si>
  <si>
    <t>Total Enrollment in pre-school programs /thous.children/</t>
  </si>
  <si>
    <t>SOME INDICATORS OF GENERAL EDUCATION</t>
  </si>
  <si>
    <t>% of Consolidated Budget spent on SI Funds  benefits</t>
  </si>
  <si>
    <t>GROUPING OF HERDER HOSEHOLD /IN 2012/</t>
  </si>
  <si>
    <t>HOUSEHOLD INCOME,  MINIMUM LIVING STANDART AND POVERTY</t>
  </si>
  <si>
    <t>Number of disabled students /thous.children/</t>
  </si>
  <si>
    <t xml:space="preserve">Gross enrollment rate (GER) % </t>
  </si>
  <si>
    <t>Basic education</t>
  </si>
  <si>
    <t>Primary education</t>
  </si>
  <si>
    <t>Secondary education</t>
  </si>
  <si>
    <t>General Education</t>
  </si>
  <si>
    <t>General educational school with evening and extranate classes</t>
  </si>
  <si>
    <t>High or Secondary</t>
  </si>
  <si>
    <t>General educational schools-full time</t>
  </si>
  <si>
    <t>General educationa schools-evening &amp; externates</t>
  </si>
  <si>
    <t>Drop-out Rate</t>
  </si>
  <si>
    <t>Childrens dropped out of schools aged 6-14 /thous.children/</t>
  </si>
  <si>
    <t>Pupils live in dormitory /thous.children/</t>
  </si>
  <si>
    <t>of which alternative pre-school programs</t>
  </si>
  <si>
    <t>New entarance in the 1st grade/thous.children/</t>
  </si>
  <si>
    <t>Graduates of general secondary schools /thous. persons/</t>
  </si>
  <si>
    <t>of which: 11th grade</t>
  </si>
  <si>
    <t>% of Consolidated Budget spent on Education</t>
  </si>
  <si>
    <t>% of Central Government Budget spent on Education</t>
  </si>
  <si>
    <t>% of GDP spent on Education</t>
  </si>
  <si>
    <t>HEALTH</t>
  </si>
  <si>
    <t>EXPENDITURE ON EDUCATION /bln. MNT/</t>
  </si>
  <si>
    <t>State Health Institutions</t>
  </si>
  <si>
    <t>Aimag and District general hospitals</t>
  </si>
  <si>
    <t>Inter soum hospitals</t>
  </si>
  <si>
    <t>Soum hospitals</t>
  </si>
  <si>
    <t xml:space="preserve">Clinics and specialized hospitals &amp; centers </t>
  </si>
  <si>
    <t>Private Health Institutions</t>
  </si>
  <si>
    <t>Private Hospitals</t>
  </si>
  <si>
    <t>Family hospitals</t>
  </si>
  <si>
    <t>Drug stores</t>
  </si>
  <si>
    <t>Hospital beds /thous.beds/</t>
  </si>
  <si>
    <t>Beds per 1000 population</t>
  </si>
  <si>
    <t>Persons per physican /national average/</t>
  </si>
  <si>
    <t>of which: Ulaanbaatar city</t>
  </si>
  <si>
    <t>aimag level</t>
  </si>
  <si>
    <t>Infant mortality, per 1000 live births/national average/</t>
  </si>
  <si>
    <t>Under-five mortality, prt 1000 live births/national average/</t>
  </si>
  <si>
    <t>in the first 3 months of pregnancy</t>
  </si>
  <si>
    <t>pregnant womwn who attended to ANC for 6 and more times</t>
  </si>
  <si>
    <t>% of pregnant women who attend to Atenatal Care(ANC) Natioanal average, end of  2012</t>
  </si>
  <si>
    <t>% of 5 types of Immunization coverage for infants, national average  end of 2012</t>
  </si>
  <si>
    <t>Prevalence and Deaths of Malignant neoplasms, per 10 000 population, national average end of 2012</t>
  </si>
  <si>
    <t>prevalence of neoplasms</t>
  </si>
  <si>
    <t>deaths caused by neoplasms</t>
  </si>
  <si>
    <t>Maternal deaths,  total national level</t>
  </si>
  <si>
    <t>EXPENDITURE ON HEALTH SECTOR /bln. MNT/</t>
  </si>
  <si>
    <t>Per capita health expenditure /thous.MNT/</t>
  </si>
  <si>
    <t>% of GDP spent on Health</t>
  </si>
  <si>
    <t>% of Central Government Budget spent on Health</t>
  </si>
  <si>
    <t>% of Consolidated Budget spent on Health</t>
  </si>
  <si>
    <t>Per capita educational expenditure /thous.MNT/</t>
  </si>
  <si>
    <t>Total Residents /thous.persons/*</t>
  </si>
  <si>
    <t>SOCIAL SECURITY</t>
  </si>
  <si>
    <t>billion MNT</t>
  </si>
  <si>
    <t>pension</t>
  </si>
  <si>
    <t>allowances and benefits</t>
  </si>
  <si>
    <t>services and compensations</t>
  </si>
  <si>
    <t>Human Development Fund</t>
  </si>
  <si>
    <t>Total Expenditure:</t>
  </si>
  <si>
    <t>Number of beneficiaries /thous.persons/</t>
  </si>
  <si>
    <t>Social Insurance Fund</t>
  </si>
  <si>
    <t xml:space="preserve">Revenue of SI Fund </t>
  </si>
  <si>
    <t>Number of pensioners /thous.persons/</t>
  </si>
  <si>
    <t>Monthly average pension /thous.MNT/</t>
  </si>
  <si>
    <t>Number of Insured /thous.persons/</t>
  </si>
  <si>
    <t>Supporting ratio /Pensioners to Insured/</t>
  </si>
  <si>
    <t>EXPENDITURE ON SOCIAL SECURITY /bln. MNT/</t>
  </si>
  <si>
    <t>% of Consolidated Budget spent on SS</t>
  </si>
  <si>
    <t>% of GDP spent on SS</t>
  </si>
  <si>
    <t>Per capita SS expenditure /thous.MNT/</t>
  </si>
  <si>
    <t>Expenditures of SI Fund</t>
  </si>
  <si>
    <t>of which: voluntary insures</t>
  </si>
  <si>
    <t>of which: amount of  pensions /OA+Dis+Sur+Military/</t>
  </si>
  <si>
    <t>G</t>
  </si>
  <si>
    <t>I</t>
  </si>
  <si>
    <t xml:space="preserve">NUMBER OF PRE SCHOOLS </t>
  </si>
  <si>
    <t xml:space="preserve">of which: Public </t>
  </si>
  <si>
    <t>Proportion of births attended by skilled health personnel</t>
  </si>
  <si>
    <t>HIV prevalence among pregnant women /%/</t>
  </si>
  <si>
    <t>HIV prevalence among population aged 15-24 years /%/</t>
  </si>
  <si>
    <t>INDICATORS</t>
  </si>
  <si>
    <t>SOME SPF/ABND RELATED   INDICATORS OF MONGOILA /2009-2012/</t>
  </si>
  <si>
    <r>
      <rPr>
        <b/>
        <sz val="10"/>
        <color theme="1"/>
        <rFont val="Calibri"/>
        <family val="2"/>
        <scheme val="minor"/>
      </rPr>
      <t>Montly avarage wages and salaries of employee</t>
    </r>
    <r>
      <rPr>
        <sz val="10"/>
        <color theme="1"/>
        <rFont val="Calibri"/>
        <family val="2"/>
        <scheme val="minor"/>
      </rPr>
      <t>/thous.MNT/</t>
    </r>
  </si>
  <si>
    <t>MPDSP, MOF</t>
  </si>
  <si>
    <t>Ministry of Labour, aimag, district Employment Divisions</t>
  </si>
  <si>
    <t>Ministry of Labour, aimag, district Employment  Divisions</t>
  </si>
  <si>
    <t xml:space="preserve">Employment Division </t>
  </si>
  <si>
    <t xml:space="preserve">Citizens who has no income except pension </t>
  </si>
  <si>
    <t>All type of pensions   (old age, disability, suvivors ) in all of age groups- both SI and SW funds</t>
  </si>
  <si>
    <t xml:space="preserve">Only for full-time courses </t>
  </si>
  <si>
    <t>Coverage  2012 /thous.persons/</t>
  </si>
  <si>
    <t>Health personnel, per 10 000 population</t>
  </si>
  <si>
    <t>physican</t>
  </si>
  <si>
    <t>nurse</t>
  </si>
  <si>
    <t>Inpatients,  total, end of year /thous.persons/</t>
  </si>
  <si>
    <t xml:space="preserve"> ensuring integrated coordination and management of HIV/AIDS prevention
measures and facilitating intersectoral collaboration. </t>
  </si>
  <si>
    <t>Type of health facilities</t>
  </si>
  <si>
    <t>National Reproductive Health (Third) Programme</t>
  </si>
  <si>
    <t>2007–2011</t>
  </si>
  <si>
    <t>National Environmental Health Programme</t>
  </si>
  <si>
    <t>2006–2015</t>
  </si>
  <si>
    <t>National Communicable Disease Control Programme</t>
  </si>
  <si>
    <t>National Oral Health Programme</t>
  </si>
  <si>
    <t>2006-2015</t>
  </si>
  <si>
    <t>National Sport Development Programme</t>
  </si>
  <si>
    <t>2007-2012</t>
  </si>
  <si>
    <t>National Cancer Control Sub-Programme</t>
  </si>
  <si>
    <t>2008-2013</t>
  </si>
  <si>
    <t>National Noncommunicable Disease Control Programme</t>
  </si>
  <si>
    <t>2006-2013</t>
  </si>
  <si>
    <t>National Injury and Violence Prevention Programme</t>
  </si>
  <si>
    <t>2010-2016</t>
  </si>
  <si>
    <t>National Mental Health (Second) Programme</t>
  </si>
  <si>
    <t>2010-2019</t>
  </si>
  <si>
    <t>National Traditional Medicine Development Programme</t>
  </si>
  <si>
    <t>2010-2018</t>
  </si>
  <si>
    <t>National Programme to Combat Cardiovascular Illnesses</t>
  </si>
  <si>
    <t>2010-2021</t>
  </si>
  <si>
    <t>National Strategy on Maternal and Newborn Health</t>
  </si>
  <si>
    <t>2011-2015</t>
  </si>
  <si>
    <t>National Strategy on HIV/AIDS Prevention</t>
  </si>
  <si>
    <t>2010-2015</t>
  </si>
  <si>
    <t>National Strategy on Healthy Lifestyle and IEC</t>
  </si>
  <si>
    <t>National Strategy on TB Prevention and Fight</t>
  </si>
  <si>
    <t>National Strategy on Healthy Food and Physical Activity</t>
  </si>
  <si>
    <t>National Blindness and Poor Hearing Prevention and Control Programme</t>
  </si>
  <si>
    <t>National Strategy on Medical Waste Management</t>
  </si>
  <si>
    <t>2009-2013</t>
  </si>
  <si>
    <t>National Strategy on Health Education</t>
  </si>
  <si>
    <t>National Strategy Against Viral Hepatitis</t>
  </si>
  <si>
    <t>National Strategy on Congenital Syphilis</t>
  </si>
  <si>
    <t>National Strategy on Provision of RH Drugs and Devices</t>
  </si>
  <si>
    <t>E-Health Strategy</t>
  </si>
  <si>
    <t>2010-2014</t>
  </si>
  <si>
    <t>National health programmes and strategies implemented by MOH, 2011</t>
  </si>
  <si>
    <t>Implementation term</t>
  </si>
  <si>
    <t>National health programmes:</t>
  </si>
  <si>
    <t xml:space="preserve">Health strategies: </t>
  </si>
  <si>
    <t>Guarantee: Working Age</t>
  </si>
  <si>
    <t>13.1 thous.persons in 2012</t>
  </si>
  <si>
    <t>25.0 thous.children in 2012</t>
  </si>
  <si>
    <t>n/a</t>
  </si>
  <si>
    <t>1.7 thous. in 2013</t>
  </si>
  <si>
    <t>88 persons</t>
  </si>
  <si>
    <t xml:space="preserve">Preschool coverage 75% in 2011-2012 or 191.8 thousand children of which 134.4 thousands covered  by state owned kindergartens </t>
  </si>
  <si>
    <t>Source:  MOH, WHO 2012</t>
  </si>
  <si>
    <t>176.3 thous. Students          /100 %/</t>
  </si>
  <si>
    <t>761.9 thousand persons insured in 2012</t>
  </si>
  <si>
    <t>Both employee and employer have to pay 7% of reference salary (between minimum wage and 10 times mini. wage) Voluntary 10 % of reference income</t>
  </si>
  <si>
    <t xml:space="preserve"> Both employee and employer have to pay 0.5 % of reference salary (between minimum wage and 10 times mini wage) Voluntary 1 % of reference income</t>
  </si>
  <si>
    <t xml:space="preserve"> Only Employer has to pay  1%, 2% and 3% (depending on working condition) of its payroll (between minimum wage and 10 times mini wage)                     Voluntary 1 % of reference income</t>
  </si>
  <si>
    <t xml:space="preserve">761.9 thousand persons insured in 2012 </t>
  </si>
  <si>
    <t>101.3 thousand person insured in 2012</t>
  </si>
  <si>
    <t>101.3 thousand person insured in 2012.</t>
  </si>
  <si>
    <t>47.7 thousand persons in 2012</t>
  </si>
  <si>
    <t>26.1 thous.person in 2012</t>
  </si>
  <si>
    <t xml:space="preserve">1.2 thous. Person in 2012 </t>
  </si>
  <si>
    <t xml:space="preserve">Labour force participation rate </t>
  </si>
  <si>
    <t xml:space="preserve">Both employee and employer have to pay 7% of reference salary (between minimum wage and 10 times mini. wage) Voluntary 10 % of reference income.  </t>
  </si>
  <si>
    <t xml:space="preserve">Employer's Contribution </t>
  </si>
  <si>
    <t xml:space="preserve">Employee's Contribution </t>
  </si>
  <si>
    <t>Government Subsidy</t>
  </si>
  <si>
    <t xml:space="preserve">other </t>
  </si>
  <si>
    <t>SPENDING  2013 /million MNT/</t>
  </si>
  <si>
    <t>% of Labour force</t>
  </si>
  <si>
    <t>Mandatory SI:                               Old Age Pension  (DB)</t>
  </si>
  <si>
    <t xml:space="preserve">Voluntary SI: Old Age Pension (DB)  </t>
  </si>
  <si>
    <r>
      <t xml:space="preserve">Active contributors (Pre-1960 cohorts): 43.2 thousand or 5% of total insured  </t>
    </r>
    <r>
      <rPr>
        <b/>
        <sz val="11"/>
        <color theme="1"/>
        <rFont val="Calibri"/>
        <family val="2"/>
        <scheme val="minor"/>
      </rPr>
      <t>Number of Pensioners:  210.9 thousand in 2012</t>
    </r>
  </si>
  <si>
    <t xml:space="preserve"> Very few number of pre-1960 cohort.  At aimag: 3,800 active contributors out of 14,000 working population. At soum level: 308 out of 1,280 herders plus few self-employed or informal economy workers (24%)</t>
  </si>
  <si>
    <t>7.6 thousand person in 2012</t>
  </si>
  <si>
    <t>2.0 thousand in 2012</t>
  </si>
  <si>
    <t>15.0 thous. elderly and  8.3 thous. disabled</t>
  </si>
  <si>
    <t>15.4 thousand in 2012</t>
  </si>
  <si>
    <t>30.6 thousand person estimated in 2013 and  4.0 bln MNT will spend</t>
  </si>
  <si>
    <t>1.9  thousand person estimated in 2013 and 498.5   mln MNT will spend</t>
  </si>
  <si>
    <t xml:space="preserve">  Occupational and vocational orientation, counseling and information </t>
  </si>
  <si>
    <t>42.0 thousand  person estimated in 2013 and  612.0 mln MNT will spend</t>
  </si>
  <si>
    <t xml:space="preserve">15.0 thousand people </t>
  </si>
  <si>
    <t xml:space="preserve">Estimated  450 herder-family in 2013 for 2.3 bln MNT and  390 herder-employers and 290 herders for 700.0 mln MNT for FINAICIAL GRANTS . </t>
  </si>
  <si>
    <t>1.0 bln MNT in 2013</t>
  </si>
  <si>
    <t xml:space="preserve">1.3 thousand covering in 2013 and 1.3 bln MNT for financial support </t>
  </si>
  <si>
    <t>30.6 thousand person estimated in 2013 and  4.6 bln MNT will spend</t>
  </si>
  <si>
    <t>1.2 thousand person estimated in 2013 and  2.4 bln MNT will spend</t>
  </si>
  <si>
    <t>26.0 thousand person estimated in 2013 and  33.6 bln MNT will spend</t>
  </si>
  <si>
    <r>
      <t xml:space="preserve">Law on Citizens Health insurance </t>
    </r>
    <r>
      <rPr>
        <sz val="11"/>
        <color theme="1"/>
        <rFont val="Calibri"/>
        <family val="2"/>
        <scheme val="minor"/>
      </rPr>
      <t>art. 6, 7, 8</t>
    </r>
  </si>
  <si>
    <r>
      <rPr>
        <b/>
        <sz val="11"/>
        <color theme="1"/>
        <rFont val="Calibri"/>
        <family val="2"/>
        <scheme val="minor"/>
      </rPr>
      <t xml:space="preserve">Legal framework: </t>
    </r>
    <r>
      <rPr>
        <sz val="11"/>
        <color theme="1"/>
        <rFont val="Calibri"/>
        <family val="2"/>
        <scheme val="minor"/>
      </rPr>
      <t xml:space="preserve">The coverage of HI decreasing from 95% to 92% in last decade  upon inadequate HI services  benefit packages, unmet needs and expectations of the insured regarding quality of health insurance services.  </t>
    </r>
  </si>
  <si>
    <r>
      <rPr>
        <b/>
        <sz val="11"/>
        <color theme="1"/>
        <rFont val="Calibri"/>
        <family val="2"/>
        <scheme val="minor"/>
      </rPr>
      <t xml:space="preserve">Target group: </t>
    </r>
    <r>
      <rPr>
        <sz val="11"/>
        <color theme="1"/>
        <rFont val="Calibri"/>
        <family val="2"/>
        <scheme val="minor"/>
      </rPr>
      <t xml:space="preserve">Low coverage among the herders. New regulation on contribution acceleration by SI National Counsel/ SIGO  began1 July 2006: a person has to clear all missing contributions (from 1 July to today) before being able to access health care. For instance, a person who has never contributed to the system and needs medical assistance on 1 July 2013, will have to pay 672*12*7 years before seeing a doctor. </t>
    </r>
  </si>
  <si>
    <r>
      <rPr>
        <b/>
        <sz val="11"/>
        <color theme="1"/>
        <rFont val="Calibri"/>
        <family val="2"/>
        <scheme val="minor"/>
      </rPr>
      <t>H1:</t>
    </r>
    <r>
      <rPr>
        <sz val="11"/>
        <color theme="1"/>
        <rFont val="Calibri"/>
        <family val="2"/>
        <scheme val="minor"/>
      </rPr>
      <t xml:space="preserve">Develop an inter-sector collaborative mechanism involving key stakeholders, improving the health management information system.                                          </t>
    </r>
    <r>
      <rPr>
        <b/>
        <sz val="11"/>
        <color theme="1"/>
        <rFont val="Calibri"/>
        <family val="2"/>
        <scheme val="minor"/>
      </rPr>
      <t>H3:</t>
    </r>
    <r>
      <rPr>
        <sz val="11"/>
        <color theme="1"/>
        <rFont val="Calibri"/>
        <family val="2"/>
        <scheme val="minor"/>
      </rPr>
      <t xml:space="preserve"> Refund passed or unpaid HI contribution of herders and informal sector workers from the HDF according art.17.1.1 HDF Law    </t>
    </r>
  </si>
  <si>
    <r>
      <t xml:space="preserve">Law on Health </t>
    </r>
    <r>
      <rPr>
        <sz val="11"/>
        <color theme="1"/>
        <rFont val="Calibri"/>
        <family val="2"/>
        <scheme val="minor"/>
      </rPr>
      <t xml:space="preserve">art. 15.1 </t>
    </r>
  </si>
  <si>
    <r>
      <rPr>
        <b/>
        <sz val="11"/>
        <color theme="1"/>
        <rFont val="Calibri"/>
        <family val="2"/>
        <scheme val="minor"/>
      </rPr>
      <t xml:space="preserve">Target group: </t>
    </r>
    <r>
      <rPr>
        <sz val="11"/>
        <color theme="1"/>
        <rFont val="Calibri"/>
        <family val="2"/>
        <scheme val="minor"/>
      </rPr>
      <t xml:space="preserve">20,000 MNT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Currently spending  232.0 bln MNT annually</t>
    </r>
  </si>
  <si>
    <r>
      <rPr>
        <b/>
        <sz val="11"/>
        <color theme="1"/>
        <rFont val="Calibri"/>
        <family val="2"/>
        <scheme val="minor"/>
      </rPr>
      <t>Target group:  1)</t>
    </r>
    <r>
      <rPr>
        <sz val="11"/>
        <color theme="1"/>
        <rFont val="Calibri"/>
        <family val="2"/>
        <scheme val="minor"/>
      </rPr>
      <t xml:space="preserve"> born and adopted children(applicable to a child born after father's death) under 16 years old (19, if they are student) regardless whether there is another person legally maintenance;  </t>
    </r>
    <r>
      <rPr>
        <b/>
        <sz val="11"/>
        <color theme="1"/>
        <rFont val="Calibri"/>
        <family val="2"/>
        <scheme val="minor"/>
      </rPr>
      <t>2)</t>
    </r>
    <r>
      <rPr>
        <sz val="11"/>
        <color theme="1"/>
        <rFont val="Calibri"/>
        <family val="2"/>
        <scheme val="minor"/>
      </rPr>
      <t xml:space="preserve"> grandchildren and his/her younger sisters and brothers   under 16 years old who have no other person legally responsible for maintenance; </t>
    </r>
    <r>
      <rPr>
        <b/>
        <sz val="11"/>
        <color theme="1"/>
        <rFont val="Calibri"/>
        <family val="2"/>
        <scheme val="minor"/>
      </rPr>
      <t>3)</t>
    </r>
    <r>
      <rPr>
        <sz val="11"/>
        <color theme="1"/>
        <rFont val="Calibri"/>
        <family val="2"/>
        <scheme val="minor"/>
      </rPr>
      <t xml:space="preserve"> grandchildren and his/her younger sisters and brothers, who were under deceased, born incapacitated or incapacitated prior attaining 16 years old; and 4) a child who doesn't get any alimony from  its parents by judicial decision be treated like  his or her own child in the event of death of its step father or step mother                                                                      </t>
    </r>
    <r>
      <rPr>
        <b/>
        <sz val="11"/>
        <color theme="1"/>
        <rFont val="Calibri"/>
        <family val="2"/>
        <scheme val="minor"/>
      </rPr>
      <t xml:space="preserve">Financing: </t>
    </r>
    <r>
      <rPr>
        <sz val="11"/>
        <color theme="1"/>
        <rFont val="Calibri"/>
        <family val="2"/>
        <scheme val="minor"/>
      </rPr>
      <t xml:space="preserve">SI Pension Fund 
</t>
    </r>
  </si>
  <si>
    <r>
      <rPr>
        <b/>
        <sz val="11"/>
        <color theme="1"/>
        <rFont val="Calibri"/>
        <family val="2"/>
        <scheme val="minor"/>
      </rPr>
      <t>Qualifying conditions:</t>
    </r>
    <r>
      <rPr>
        <sz val="11"/>
        <color theme="1"/>
        <rFont val="Calibri"/>
        <family val="2"/>
        <scheme val="minor"/>
      </rPr>
      <t xml:space="preserve"> Children below 18  years old who lost their bread-winner.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</si>
  <si>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A child under 16, who needs permanent care </t>
    </r>
    <r>
      <rPr>
        <b/>
        <sz val="11"/>
        <color theme="1"/>
        <rFont val="Calibri"/>
        <family val="2"/>
        <scheme val="minor"/>
      </rPr>
      <t>Benefits:</t>
    </r>
    <r>
      <rPr>
        <sz val="11"/>
        <color theme="1"/>
        <rFont val="Calibri"/>
        <family val="2"/>
        <scheme val="minor"/>
      </rPr>
      <t xml:space="preserve"> 60,000 MNT per month.</t>
    </r>
  </si>
  <si>
    <r>
      <rPr>
        <b/>
        <sz val="11"/>
        <color theme="1"/>
        <rFont val="Calibri"/>
        <family val="2"/>
        <scheme val="minor"/>
      </rPr>
      <t xml:space="preserve">Qualifying conditions: </t>
    </r>
    <r>
      <rPr>
        <sz val="11"/>
        <color theme="1"/>
        <rFont val="Calibri"/>
        <family val="2"/>
        <scheme val="minor"/>
      </rPr>
      <t xml:space="preserve"> and  citizen or household raising up and taking care of  twins (triples and quadruplets) other than foster care home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</si>
  <si>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</si>
  <si>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</si>
  <si>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</si>
  <si>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children with disability,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</si>
  <si>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</si>
  <si>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</si>
  <si>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</si>
  <si>
    <r>
      <rPr>
        <b/>
        <sz val="11"/>
        <color theme="1"/>
        <rFont val="Calibri"/>
        <family val="2"/>
        <scheme val="minor"/>
      </rPr>
      <t xml:space="preserve">Target group: </t>
    </r>
    <r>
      <rPr>
        <sz val="11"/>
        <color theme="1"/>
        <rFont val="Calibri"/>
        <family val="2"/>
        <scheme val="minor"/>
      </rPr>
      <t>Primary and secondary education and boarding for all children. Primary education-5 years, basic education-9 years and  basic general-12 years, and the state provide it  free of charge</t>
    </r>
  </si>
  <si>
    <r>
      <rPr>
        <b/>
        <sz val="11"/>
        <color theme="1"/>
        <rFont val="Calibri"/>
        <family val="2"/>
        <scheme val="minor"/>
      </rPr>
      <t>Target group:</t>
    </r>
    <r>
      <rPr>
        <sz val="11"/>
        <color theme="1"/>
        <rFont val="Calibri"/>
        <family val="2"/>
        <scheme val="minor"/>
      </rPr>
      <t xml:space="preserve"> all Students of  2-5 grades of secondary school will have a connected laptop by end of 2015</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</si>
  <si>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assurance to reside in the dormitories of secondary school or vocational training center free of charge.    In 2009,  42.1 thousand students  were settling in the 505 dormitory . </t>
    </r>
  </si>
  <si>
    <r>
      <rPr>
        <b/>
        <sz val="11"/>
        <color theme="1"/>
        <rFont val="Calibri"/>
        <family val="2"/>
        <scheme val="minor"/>
      </rPr>
      <t>Target group:</t>
    </r>
    <r>
      <rPr>
        <sz val="11"/>
        <color theme="1"/>
        <rFont val="Calibri"/>
        <family val="2"/>
        <scheme val="minor"/>
      </rPr>
      <t xml:space="preserve"> The transportation tariff for students who study in different aimag and city,  compensate both side tariff- twice in a year.  Collage and university students  can use free of charge public transportation with their Student Visa card during working days of  study session.</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</si>
  <si>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</si>
  <si>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</si>
  <si>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</si>
  <si>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Government workers/4.2.3/; and labor contracted Mongolian workers in abroad /4.2.4/,     </t>
    </r>
    <r>
      <rPr>
        <b/>
        <sz val="11"/>
        <color theme="1"/>
        <rFont val="Calibri"/>
        <family val="2"/>
        <scheme val="minor"/>
      </rPr>
      <t xml:space="preserve"> 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survivor pension, compensation;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</si>
  <si>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 xml:space="preserve"> Target group: Article 4.3</t>
    </r>
    <r>
      <rPr>
        <sz val="11"/>
        <color theme="1"/>
        <rFont val="Calibri"/>
        <family val="2"/>
        <scheme val="minor"/>
      </rPr>
      <t xml:space="preserve">-residents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Income replacement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</si>
  <si>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1"/>
        <rFont val="Calibri"/>
        <family val="2"/>
        <scheme val="minor"/>
      </rPr>
      <t xml:space="preserve">Benefits:  </t>
    </r>
    <r>
      <rPr>
        <i/>
        <u val="single"/>
        <sz val="11"/>
        <color theme="1"/>
        <rFont val="Calibri"/>
        <family val="2"/>
        <scheme val="minor"/>
      </rPr>
      <t>Maternity:</t>
    </r>
    <r>
      <rPr>
        <b/>
        <sz val="11"/>
        <color theme="1"/>
        <rFont val="Calibri"/>
        <family val="2"/>
        <scheme val="minor"/>
      </rPr>
      <t xml:space="preserve"> </t>
    </r>
    <r>
      <rPr>
        <sz val="11"/>
        <color theme="1"/>
        <rFont val="Calibri"/>
        <family val="2"/>
        <scheme val="minor"/>
      </rPr>
      <t xml:space="preserve">100% of last 12 month average wage  for a period of 4 months.  before birth 280,000 MNT and 280.000 MNT after birth (in case of mini wage) and calculated by working days; </t>
    </r>
    <r>
      <rPr>
        <i/>
        <u val="single"/>
        <sz val="11"/>
        <color theme="1"/>
        <rFont val="Calibri"/>
        <family val="2"/>
        <scheme val="minor"/>
      </rPr>
      <t>Sickness:</t>
    </r>
    <r>
      <rPr>
        <i/>
        <sz val="11"/>
        <color theme="1"/>
        <rFont val="Calibri"/>
        <family val="2"/>
        <scheme val="minor"/>
      </rPr>
      <t xml:space="preserve">  </t>
    </r>
    <r>
      <rPr>
        <sz val="11"/>
        <color theme="1"/>
        <rFont val="Calibri"/>
        <family val="2"/>
        <scheme val="minor"/>
      </rPr>
      <t xml:space="preserve">up to 5 years of contribution at mini wage and had 78 days of a sickness= 232,957 MNT or 156 days of a sickness equals to 465,915 MNT; </t>
    </r>
    <r>
      <rPr>
        <i/>
        <u val="single"/>
        <sz val="11"/>
        <color theme="1"/>
        <rFont val="Calibri"/>
        <family val="2"/>
        <scheme val="minor"/>
      </rPr>
      <t>Funeral grant:</t>
    </r>
    <r>
      <rPr>
        <sz val="11"/>
        <color theme="1"/>
        <rFont val="Calibri"/>
        <family val="2"/>
        <scheme val="minor"/>
      </rPr>
      <t xml:space="preserve">  300,000 MNT     </t>
    </r>
    <r>
      <rPr>
        <b/>
        <sz val="11"/>
        <color theme="1"/>
        <rFont val="Calibri"/>
        <family val="2"/>
        <scheme val="minor"/>
      </rPr>
      <t>Criteria:</t>
    </r>
    <r>
      <rPr>
        <sz val="11"/>
        <color theme="1"/>
        <rFont val="Calibri"/>
        <family val="2"/>
        <scheme val="minor"/>
      </rPr>
      <t xml:space="preserve"> At least 3-36 months</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</si>
  <si>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t>
    </r>
    <r>
      <rPr>
        <b/>
        <sz val="11"/>
        <color theme="1"/>
        <rFont val="Calibri"/>
        <family val="2"/>
        <scheme val="minor"/>
      </rPr>
      <t xml:space="preserve">Benefits: </t>
    </r>
    <r>
      <rPr>
        <sz val="11"/>
        <color theme="1"/>
        <rFont val="Calibri"/>
        <family val="2"/>
        <scheme val="minor"/>
      </rPr>
      <t xml:space="preserve">  </t>
    </r>
    <r>
      <rPr>
        <i/>
        <u val="single"/>
        <sz val="11"/>
        <color theme="1"/>
        <rFont val="Calibri"/>
        <family val="2"/>
        <scheme val="minor"/>
      </rPr>
      <t>Maternity:</t>
    </r>
    <r>
      <rPr>
        <sz val="11"/>
        <color theme="1"/>
        <rFont val="Calibri"/>
        <family val="2"/>
        <scheme val="minor"/>
      </rPr>
      <t xml:space="preserve"> 70% of last 12 month average income  for a period of 4 months;   before birth: 198,000 MNT, and  after birth: 198,000 MNT./in case of mini wage/  The benefit provided for each day of work  </t>
    </r>
    <r>
      <rPr>
        <i/>
        <u val="single"/>
        <sz val="11"/>
        <color theme="1"/>
        <rFont val="Calibri"/>
        <family val="2"/>
        <scheme val="minor"/>
      </rPr>
      <t xml:space="preserve">Sickness: </t>
    </r>
    <r>
      <rPr>
        <sz val="11"/>
        <color theme="1"/>
        <rFont val="Calibri"/>
        <family val="2"/>
        <scheme val="minor"/>
      </rPr>
      <t xml:space="preserve"> up to 5 years of contribution at mini wage and had 78 days of a sickness= 232,957 MNT or 156 days of a sickness equals to 465,915 MNT;</t>
    </r>
    <r>
      <rPr>
        <i/>
        <sz val="11"/>
        <color theme="1"/>
        <rFont val="Calibri"/>
        <family val="2"/>
        <scheme val="minor"/>
      </rPr>
      <t xml:space="preserve"> Funeral grant:</t>
    </r>
    <r>
      <rPr>
        <sz val="11"/>
        <color theme="1"/>
        <rFont val="Calibri"/>
        <family val="2"/>
        <scheme val="minor"/>
      </rPr>
      <t xml:space="preserve">  300,000 MNT    </t>
    </r>
    <r>
      <rPr>
        <b/>
        <sz val="11"/>
        <color theme="1"/>
        <rFont val="Calibri"/>
        <family val="2"/>
        <scheme val="minor"/>
      </rPr>
      <t xml:space="preserve"> Criteria:</t>
    </r>
    <r>
      <rPr>
        <sz val="11"/>
        <color theme="1"/>
        <rFont val="Calibri"/>
        <family val="2"/>
        <scheme val="minor"/>
      </rPr>
      <t xml:space="preserve"> At least 3-36 months</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</si>
  <si>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Benefits:  </t>
    </r>
    <r>
      <rPr>
        <sz val="11"/>
        <color theme="1"/>
        <rFont val="Calibri"/>
        <family val="2"/>
        <scheme val="minor"/>
      </rPr>
      <t xml:space="preserve">Lump sum from the wages of last 3 month full-time employment, depending on years of service: up to 5 years-15%,  5-10 years-60%,  10-15 years-70%  and more than 15 years -100%  , for 126 working days but  twice in a month                                                   </t>
    </r>
    <r>
      <rPr>
        <b/>
        <sz val="11"/>
        <color theme="1"/>
        <rFont val="Calibri"/>
        <family val="2"/>
        <scheme val="minor"/>
      </rPr>
      <t>Minimum:</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At least 24 months of  contributions, of which six continuously prior to the unemployed</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</si>
  <si>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 xml:space="preserve">Benefits: </t>
    </r>
    <r>
      <rPr>
        <sz val="11"/>
        <color theme="1"/>
        <rFont val="Calibri"/>
        <family val="2"/>
        <scheme val="minor"/>
      </rPr>
      <t xml:space="preserve">  if  insured person lost his capacity  for 75% or more, replacement rate would be 45 %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old age mini pension;   </t>
    </r>
    <r>
      <rPr>
        <b/>
        <sz val="11"/>
        <color theme="1"/>
        <rFont val="Calibri"/>
        <family val="2"/>
        <scheme val="minor"/>
      </rPr>
      <t>Criteria</t>
    </r>
    <r>
      <rPr>
        <sz val="11"/>
        <color theme="1"/>
        <rFont val="Calibri"/>
        <family val="2"/>
        <scheme val="minor"/>
      </rPr>
      <t xml:space="preserve">: The insured person who has lost not less than 50% of his capacity for work permanently for not less than 20 years of service  or   at least 3 years out of five, immediately preceding the date of commencement  of  invalid;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</si>
  <si>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 Criteria:</t>
    </r>
    <r>
      <rPr>
        <sz val="11"/>
        <color theme="1"/>
        <rFont val="Calibri"/>
        <family val="2"/>
        <scheme val="minor"/>
      </rPr>
      <t xml:space="preserve">  same and years of service at least 3 years out of five.</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</si>
  <si>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</si>
  <si>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</si>
  <si>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</si>
  <si>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</si>
  <si>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</si>
  <si>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</si>
  <si>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t xml:space="preserve">Scope: Article 4.1. Benefits: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</si>
  <si>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</si>
  <si>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</si>
  <si>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 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</si>
  <si>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</si>
  <si>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</si>
  <si>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</si>
  <si>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t>
    </r>
    <r>
      <rPr>
        <b/>
        <sz val="11"/>
        <color theme="1"/>
        <rFont val="Calibri"/>
        <family val="2"/>
        <scheme val="minor"/>
      </rPr>
      <t>Benefits: 60</t>
    </r>
    <r>
      <rPr>
        <sz val="11"/>
        <color theme="1"/>
        <rFont val="Calibri"/>
        <family val="2"/>
        <scheme val="minor"/>
      </rPr>
      <t>,000 MNT  once in a quarter</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</si>
  <si>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</si>
  <si>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See detailed info in the next worksheet of "PD"</t>
    </r>
  </si>
  <si>
    <r>
      <rPr>
        <b/>
        <sz val="11"/>
        <color theme="1"/>
        <rFont val="Calibri"/>
        <family val="2"/>
        <scheme val="minor"/>
      </rPr>
      <t>Qualifying conditions: P</t>
    </r>
    <r>
      <rPr>
        <sz val="11"/>
        <color theme="1"/>
        <rFont val="Calibri"/>
        <family val="2"/>
        <scheme val="minor"/>
      </rPr>
      <t xml:space="preserve">regnant women and mothers with infants   starting from the 5th month of pregnancy;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</si>
  <si>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t>Qualifying conditions:</t>
    </r>
    <r>
      <rPr>
        <sz val="11"/>
        <color theme="1"/>
        <rFont val="Calibri"/>
        <family val="2"/>
        <scheme val="minor"/>
      </rPr>
      <t xml:space="preserve">  Persons having difficulties find a job, unemployed person </t>
    </r>
    <r>
      <rPr>
        <b/>
        <sz val="11"/>
        <color theme="1"/>
        <rFont val="Calibri"/>
        <family val="2"/>
        <scheme val="minor"/>
      </rPr>
      <t xml:space="preserve"> Activities: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</si>
  <si>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</si>
  <si>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t xml:space="preserve">Loans to support development and/or improvement of SME (preferably improvement), from 1 up to 200 million MNT .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</si>
  <si>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</si>
  <si>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r>
      <rPr>
        <b/>
        <sz val="11"/>
        <color theme="1"/>
        <rFont val="Calibri"/>
        <family val="2"/>
        <scheme val="minor"/>
      </rPr>
      <t xml:space="preserve"> 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t>
    </r>
    <r>
      <rPr>
        <b/>
        <sz val="11"/>
        <color theme="1"/>
        <rFont val="Calibri"/>
        <family val="2"/>
        <scheme val="minor"/>
      </rPr>
      <t xml:space="preserve">
 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</si>
  <si>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</si>
  <si>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approved by the MPDSP and MOF
</t>
    </r>
  </si>
  <si>
    <r>
      <t xml:space="preserve">Preparing youth for employment. Training programme prepared with the support of </t>
    </r>
    <r>
      <rPr>
        <b/>
        <sz val="11"/>
        <color theme="1"/>
        <rFont val="Calibri"/>
        <family val="2"/>
        <scheme val="minor"/>
      </rPr>
      <t>IPEC.</t>
    </r>
  </si>
  <si>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for Pension fund.</t>
    </r>
    <r>
      <rPr>
        <b/>
        <sz val="11"/>
        <color theme="1"/>
        <rFont val="Calibri"/>
        <family val="2"/>
        <scheme val="minor"/>
      </rPr>
      <t xml:space="preserve">  Benefits:</t>
    </r>
    <r>
      <rPr>
        <sz val="11"/>
        <color theme="1"/>
        <rFont val="Calibri"/>
        <family val="2"/>
        <scheme val="minor"/>
      </rPr>
      <t xml:space="preserve">  45% of the monthly average wage  and increased by  1.5% of wages for each year additional to 20 years. After 10 years of contributions: 145,200 MNT/month; 20 years: 180,300 MNT/month if contributed at the mini wage level.</t>
    </r>
    <r>
      <rPr>
        <b/>
        <sz val="11"/>
        <color theme="1"/>
        <rFont val="Calibri"/>
        <family val="2"/>
        <scheme val="minor"/>
      </rPr>
      <t xml:space="preserve"> 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t>
    </r>
  </si>
  <si>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7</t>
    </r>
    <r>
      <rPr>
        <sz val="11"/>
        <color theme="1"/>
        <rFont val="Calibri"/>
        <family val="2"/>
        <scheme val="minor"/>
      </rPr>
      <t xml:space="preserve">% of reference salary (between minimum wage and 10 times mini wage) for Pension fund.  </t>
    </r>
    <r>
      <rPr>
        <b/>
        <sz val="11"/>
        <color theme="1"/>
        <rFont val="Calibri"/>
        <family val="2"/>
        <scheme val="minor"/>
      </rPr>
      <t xml:space="preserve">Benefits: </t>
    </r>
    <r>
      <rPr>
        <sz val="11"/>
        <color theme="1"/>
        <rFont val="Calibri"/>
        <family val="2"/>
        <scheme val="minor"/>
      </rPr>
      <t xml:space="preserve">Replacement rate: 45%. After 10 years of contributions: 145,200 MNT/month; 20 years: 180,300 MNT/month if contributed at the mini wage level. </t>
    </r>
    <r>
      <rPr>
        <b/>
        <sz val="11"/>
        <color theme="1"/>
        <rFont val="Calibri"/>
        <family val="2"/>
        <scheme val="minor"/>
      </rPr>
      <t>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</si>
  <si>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t xml:space="preserve">Herders hardly visit once a month the soum center. </t>
    </r>
    <r>
      <rPr>
        <b/>
        <sz val="11"/>
        <color theme="1"/>
        <rFont val="Calibri"/>
        <family val="2"/>
        <scheme val="minor"/>
      </rPr>
      <t>Contributions should be allowed twice a year</t>
    </r>
    <r>
      <rPr>
        <sz val="11"/>
        <color theme="1"/>
        <rFont val="Calibri"/>
        <family val="2"/>
        <scheme val="minor"/>
      </rPr>
      <t xml:space="preserve"> (spring and fall) with 6 months payment in advance. Or some IT system connecting cellphone providers and banks should be put in place. Contribution should be </t>
    </r>
    <r>
      <rPr>
        <b/>
        <sz val="11"/>
        <color theme="1"/>
        <rFont val="Calibri"/>
        <family val="2"/>
        <scheme val="minor"/>
      </rPr>
      <t>subsidized by government</t>
    </r>
    <r>
      <rPr>
        <sz val="11"/>
        <color theme="1"/>
        <rFont val="Calibri"/>
        <family val="2"/>
        <scheme val="minor"/>
      </rPr>
      <t xml:space="preserve"> (under the HDF) for art.4(3). Extension of a minimum pension to all (SW pension) should be explored at part of a national SPF. In complement, more </t>
    </r>
    <r>
      <rPr>
        <b/>
        <sz val="11"/>
        <color theme="1"/>
        <rFont val="Calibri"/>
        <family val="2"/>
        <scheme val="minor"/>
      </rPr>
      <t>awareness raising</t>
    </r>
    <r>
      <rPr>
        <sz val="11"/>
        <color theme="1"/>
        <rFont val="Calibri"/>
        <family val="2"/>
        <scheme val="minor"/>
      </rPr>
      <t xml:space="preserve"> campaign to increase SI coverage among young people. Registration at the SI or SW office of the aimag center. Need to </t>
    </r>
    <r>
      <rPr>
        <b/>
        <sz val="11"/>
        <color theme="1"/>
        <rFont val="Calibri"/>
        <family val="2"/>
        <scheme val="minor"/>
      </rPr>
      <t xml:space="preserve">streamline the process and introduce e-files, </t>
    </r>
    <r>
      <rPr>
        <sz val="11"/>
        <color theme="1"/>
        <rFont val="Calibri"/>
        <family val="2"/>
        <scheme val="minor"/>
      </rPr>
      <t xml:space="preserve">rather than traveling physically to aimag center.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</si>
  <si>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</si>
  <si>
    <r>
      <rPr>
        <b/>
        <sz val="11"/>
        <color theme="1"/>
        <rFont val="Calibri"/>
        <family val="2"/>
        <scheme val="minor"/>
      </rPr>
      <t>Active contributors (Post-1960 cohorts):</t>
    </r>
    <r>
      <rPr>
        <sz val="11"/>
        <color theme="1"/>
        <rFont val="Calibri"/>
        <family val="2"/>
        <scheme val="minor"/>
      </rPr>
      <t xml:space="preserve"> 101.3  thousand in 2012</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</si>
  <si>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State Budget but delivered through SI facilities</t>
    </r>
  </si>
  <si>
    <r>
      <rPr>
        <b/>
        <sz val="11"/>
        <color theme="1"/>
        <rFont val="Calibri"/>
        <family val="2"/>
        <scheme val="minor"/>
      </rPr>
      <t>Coverage</t>
    </r>
    <r>
      <rPr>
        <sz val="11"/>
        <color theme="1"/>
        <rFont val="Calibri"/>
        <family val="2"/>
        <scheme val="minor"/>
      </rPr>
      <t xml:space="preserve"> 100%.  </t>
    </r>
    <r>
      <rPr>
        <b/>
        <sz val="11"/>
        <color theme="1"/>
        <rFont val="Calibri"/>
        <family val="2"/>
        <scheme val="minor"/>
      </rPr>
      <t>Number of Pensioners:</t>
    </r>
    <r>
      <rPr>
        <sz val="11"/>
        <color theme="1"/>
        <rFont val="Calibri"/>
        <family val="2"/>
        <scheme val="minor"/>
      </rPr>
      <t xml:space="preserve"> 14.9 thous.person for 61.7 bln MNT in 2012</t>
    </r>
  </si>
  <si>
    <r>
      <rPr>
        <b/>
        <sz val="11"/>
        <color theme="1"/>
        <rFont val="Calibri"/>
        <family val="2"/>
        <scheme val="minor"/>
      </rPr>
      <t>Qualifying conditions:</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</si>
  <si>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</si>
  <si>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A citizen taking care of single elder or disabled person in their family, who has no children or relatives to take care of him\her;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</si>
  <si>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</si>
  <si>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Qualifying conditions: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</si>
  <si>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</si>
  <si>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</si>
  <si>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rPr>
        <b/>
        <sz val="11"/>
        <color theme="1"/>
        <rFont val="Calibri"/>
        <family val="2"/>
        <scheme val="minor"/>
      </rPr>
      <t>Primary level -Paid by Government :</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and 1030 </t>
    </r>
    <r>
      <rPr>
        <b/>
        <sz val="11"/>
        <color theme="1"/>
        <rFont val="Calibri"/>
        <family val="2"/>
        <scheme val="minor"/>
      </rPr>
      <t>Private hospitals-pay-as-services</t>
    </r>
    <r>
      <rPr>
        <sz val="11"/>
        <color theme="1"/>
        <rFont val="Calibri"/>
        <family val="2"/>
        <scheme val="minor"/>
      </rPr>
      <t xml:space="preserve"> </t>
    </r>
    <r>
      <rPr>
        <b/>
        <sz val="11"/>
        <color theme="1"/>
        <rFont val="Calibri"/>
        <family val="2"/>
        <scheme val="minor"/>
      </rPr>
      <t xml:space="preserve"> </t>
    </r>
  </si>
  <si>
    <t xml:space="preserve">718.0 thous. person   received in-patient service  of which 362.0 thousand  paid from HI Fund for 67.0 bln MNT.       Totally  3% of GDP spending for  Health sector </t>
  </si>
  <si>
    <t xml:space="preserve"> 35% of all registered infectious diseases, indicating a high risk of HIV/AIDS. Although HIV/AIDS prevalence is low, the country is at
high risk of an epidemic due to its relatively young population, the steady increase in cases of STI in recent years, increased population migration, and growing HIV/AIDS epidemics in neighboring countries. The first HIV infection was reported in 1992, and by 2012, 101 HIV/AIDS cases had been reported. </t>
  </si>
  <si>
    <r>
      <t>Law on Human Development Fund, art.17.1.5; Government Resolution</t>
    </r>
    <r>
      <rPr>
        <sz val="11"/>
        <color theme="1"/>
        <rFont val="Calibri"/>
        <family val="2"/>
        <scheme val="minor"/>
      </rPr>
      <t xml:space="preserve"> # 49, 2012 and Government Resolution #70/2012</t>
    </r>
  </si>
  <si>
    <t>Law on Social Security of People with Disability,  Article 5.1.2 and 5.1.4                      (Allowances and Assistance)  Government Resolution #153/2012</t>
  </si>
  <si>
    <r>
      <rPr>
        <b/>
        <sz val="11"/>
        <color theme="1"/>
        <rFont val="Calibri"/>
        <family val="2"/>
        <scheme val="minor"/>
      </rPr>
      <t xml:space="preserve">Qualifying conditions: </t>
    </r>
    <r>
      <rPr>
        <sz val="11"/>
        <color theme="1"/>
        <rFont val="Calibri"/>
        <family val="2"/>
        <scheme val="minor"/>
      </rPr>
      <t xml:space="preserve"> Reimbursement of children with disability aged up to 18, who is not entitled to receive allowance regarding rehabilitation and prosthetic correction due to industrial accident and occupational diseases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</si>
  <si>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 school drop-off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</si>
  <si>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t>Law on Redemption of Service years and Pension Insurance contribution, 2012;  Ministerial Order #A57/2012</t>
  </si>
  <si>
    <t>115.0 thous.persons submitted their application,  end of June 2013</t>
  </si>
  <si>
    <r>
      <rPr>
        <b/>
        <sz val="11"/>
        <color theme="1"/>
        <rFont val="Calibri"/>
        <family val="2"/>
        <scheme val="minor"/>
      </rPr>
      <t xml:space="preserve">New law submitted  to the Parliament:  </t>
    </r>
    <r>
      <rPr>
        <sz val="11"/>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</si>
  <si>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Target group: </t>
    </r>
    <r>
      <rPr>
        <sz val="11"/>
        <color theme="1"/>
        <rFont val="Calibri"/>
        <family val="2"/>
        <scheme val="minor"/>
      </rPr>
      <t xml:space="preserve"> all targeted groups of employment active age and elderly.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and Vocational Training Fund.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salers. 40% of participants are trained based on employers' request; 60% on personal interest. </t>
    </r>
  </si>
  <si>
    <t xml:space="preserve">All ALMPs programmes should include registration to the voluntary SI as a requirement. Loans should be included in integrated package with counseling (to run business abut also alternative employment opportunities) and training. Focus should be given on enhancing counseling and training services rather than offering more loan programmes. Careful assessment of the loan programmes impact is needed, to ensure that it does not put additional burden on herders' households. Public work programmes (road, school, hospital construction) are given to foreign companies through a bidding process. Although a rule implies that a certain percentage of the workers should be local, with the reason that local workers are not skilled and not reliable, foreign companies bring their own workers (mainly Chinese companies). </t>
  </si>
  <si>
    <r>
      <t xml:space="preserve">Qualifying conditions:  </t>
    </r>
    <r>
      <rPr>
        <sz val="11"/>
        <color theme="1"/>
        <rFont val="Calibri"/>
        <family val="2"/>
        <scheme val="minor"/>
      </rPr>
      <t>Persons having difficulties find a job, unemployed person</t>
    </r>
    <r>
      <rPr>
        <b/>
        <sz val="11"/>
        <color theme="1"/>
        <rFont val="Calibri"/>
        <family val="2"/>
        <scheme val="minor"/>
      </rPr>
      <t xml:space="preserve"> Activities: </t>
    </r>
    <r>
      <rPr>
        <sz val="11"/>
        <color theme="1"/>
        <rFont val="Calibri"/>
        <family val="2"/>
        <scheme val="minor"/>
      </rPr>
      <t xml:space="preserve"> Job place inventory and input data service  and provide Job mediation payment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</si>
  <si>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t>80.0 thousand records in a year and  15.0 thousand people getting  job mediation service</t>
  </si>
  <si>
    <r>
      <t xml:space="preserve">Qualifying conditions:  </t>
    </r>
    <r>
      <rPr>
        <sz val="11"/>
        <color theme="1"/>
        <rFont val="Calibri"/>
        <family val="2"/>
        <scheme val="minor"/>
      </rPr>
      <t xml:space="preserve">Persons having difficulties find a job (i.e. disabilities), persons who dropped off school and children reached to Labour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vocational orientation,  counseling job mediation  and financial supports.  </t>
    </r>
    <r>
      <rPr>
        <b/>
        <sz val="11"/>
        <color theme="1"/>
        <rFont val="Calibri"/>
        <family val="2"/>
        <scheme val="minor"/>
      </rPr>
      <t>Financing</t>
    </r>
    <r>
      <rPr>
        <sz val="11"/>
        <color theme="1"/>
        <rFont val="Calibri"/>
        <family val="2"/>
        <scheme val="minor"/>
      </rPr>
      <t>: Employment Promotion Fund (EPF)</t>
    </r>
  </si>
  <si>
    <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 </t>
    </r>
    <r>
      <rPr>
        <sz val="11"/>
        <color theme="1"/>
        <rFont val="Calibri"/>
        <family val="2"/>
        <scheme val="minor"/>
      </rPr>
      <t xml:space="preserve">training for to herding ,  counseling for livestock methodology, small loans (for families up to 5.0 million MNT, for business entities up to 10.0 million MNT), compensation for loan interest, financial grants (5.0 million MNT)  and supporting business incubation (max 5.0 million MNT based on FDP)  and social works. Also available for financial grants to herder-families and herder-employer.   </t>
    </r>
    <r>
      <rPr>
        <b/>
        <sz val="11"/>
        <color theme="1"/>
        <rFont val="Calibri"/>
        <family val="2"/>
        <scheme val="minor"/>
      </rPr>
      <t>Financing</t>
    </r>
    <r>
      <rPr>
        <sz val="11"/>
        <color theme="1"/>
        <rFont val="Calibri"/>
        <family val="2"/>
        <scheme val="minor"/>
      </rPr>
      <t xml:space="preserve">: Employment Promotion Fund (EPF) guarantees for 80% of all needs of FDP for buying livestock and 20% for business incubation. Soum Development Fund also support this program for loan.  </t>
    </r>
    <r>
      <rPr>
        <b/>
        <sz val="11"/>
        <color theme="1"/>
        <rFont val="Calibri"/>
        <family val="2"/>
        <scheme val="minor"/>
      </rPr>
      <t>Management:</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</si>
  <si>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</si>
  <si>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having difficulty have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</si>
  <si>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with disability </t>
    </r>
    <r>
      <rPr>
        <b/>
        <sz val="11"/>
        <color theme="1"/>
        <rFont val="Calibri"/>
        <family val="2"/>
        <scheme val="minor"/>
      </rPr>
      <t xml:space="preserve"> Scope: </t>
    </r>
    <r>
      <rPr>
        <sz val="11"/>
        <color theme="1"/>
        <rFont val="Calibri"/>
        <family val="2"/>
        <scheme val="minor"/>
      </rPr>
      <t xml:space="preserve">training and retraining,  counseling job mediation and financial support  1,000,000 MNT per person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</si>
  <si>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to creation  for social interest  (construction үө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</si>
  <si>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t xml:space="preserve">Support for Small and Medium Enterprises </t>
  </si>
  <si>
    <t xml:space="preserve"> all 330 soums (100%) covered 72.0 bln MNT since 2011  of which 46.8 bln MNT  in 2013 for 4.6 thousand projects covered (use of loan 48.7% )</t>
  </si>
  <si>
    <t xml:space="preserve">The herder household rent the location of their ger to the soum government for 2,800 MNT per the whole duration of stay on this location. The use of the land for animals' herding is free of charge. </t>
  </si>
  <si>
    <r>
      <rPr>
        <b/>
        <sz val="11"/>
        <color theme="1"/>
        <rFont val="Calibri"/>
        <family val="2"/>
        <scheme val="minor"/>
      </rPr>
      <t xml:space="preserve">Multipillar Pension Insurance Scheme </t>
    </r>
    <r>
      <rPr>
        <sz val="11"/>
        <color theme="1"/>
        <rFont val="Calibri"/>
        <family val="2"/>
        <scheme val="minor"/>
      </rPr>
      <t xml:space="preserve">will be introduced in near future by Government:             </t>
    </r>
    <r>
      <rPr>
        <b/>
        <sz val="11"/>
        <color theme="1"/>
        <rFont val="Calibri"/>
        <family val="2"/>
        <scheme val="minor"/>
      </rPr>
      <t xml:space="preserve">1st  layer: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2nd layer: </t>
    </r>
    <r>
      <rPr>
        <sz val="11"/>
        <color theme="1"/>
        <rFont val="Calibri"/>
        <family val="2"/>
        <scheme val="minor"/>
      </rPr>
      <t>Mandatory Pension Insurance Scheme (major NDC Scheme plus DB scheme); and</t>
    </r>
    <r>
      <rPr>
        <b/>
        <sz val="11"/>
        <color theme="1"/>
        <rFont val="Calibri"/>
        <family val="2"/>
        <scheme val="minor"/>
      </rPr>
      <t xml:space="preserve">  3rd layer:</t>
    </r>
    <r>
      <rPr>
        <sz val="11"/>
        <color theme="1"/>
        <rFont val="Calibri"/>
        <family val="2"/>
        <scheme val="minor"/>
      </rPr>
      <t xml:space="preserve"> Voluntary Private Pension Insurance (Additional) Scheme</t>
    </r>
  </si>
  <si>
    <r>
      <rPr>
        <b/>
        <sz val="11"/>
        <color theme="1"/>
        <rFont val="Calibri"/>
        <family val="2"/>
        <scheme val="minor"/>
      </rPr>
      <t xml:space="preserve">Active contributors (Post-1960 cohorts): </t>
    </r>
    <r>
      <rPr>
        <sz val="11"/>
        <color theme="1"/>
        <rFont val="Calibri"/>
        <family val="2"/>
        <scheme val="minor"/>
      </rPr>
      <t xml:space="preserve">820.0 thousand in 2012  (72 % of  Labour force)   </t>
    </r>
    <r>
      <rPr>
        <b/>
        <sz val="11"/>
        <color theme="1"/>
        <rFont val="Calibri"/>
        <family val="2"/>
        <scheme val="minor"/>
      </rPr>
      <t xml:space="preserve">Number of Pensioners: </t>
    </r>
    <r>
      <rPr>
        <sz val="11"/>
        <color theme="1"/>
        <rFont val="Calibri"/>
        <family val="2"/>
        <scheme val="minor"/>
      </rPr>
      <t>first pensioner will eligible in 2015</t>
    </r>
    <r>
      <rPr>
        <b/>
        <sz val="11"/>
        <color theme="1"/>
        <rFont val="Calibri"/>
        <family val="2"/>
        <scheme val="minor"/>
      </rPr>
      <t xml:space="preserve">  </t>
    </r>
  </si>
  <si>
    <t>Law on Social Security of Senior Citizens,  Article 5.1.1-5.1.11                      (Allowances and Assistance)</t>
  </si>
  <si>
    <t>Law on Social Welfare      Article 17.1.1 and 18.1 and 18.2.1                                (Community Based Service for Elderly)</t>
  </si>
  <si>
    <r>
      <rPr>
        <b/>
        <sz val="11"/>
        <color theme="1"/>
        <rFont val="Calibri"/>
        <family val="2"/>
        <scheme val="minor"/>
      </rPr>
      <t xml:space="preserve">Target group: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Financing:  </t>
    </r>
    <r>
      <rPr>
        <sz val="11"/>
        <color theme="1"/>
        <rFont val="Calibri"/>
        <family val="2"/>
        <scheme val="minor"/>
      </rPr>
      <t>tripartite (employer, employee and government) and individuals contribution.</t>
    </r>
    <r>
      <rPr>
        <b/>
        <sz val="11"/>
        <color theme="1"/>
        <rFont val="Calibri"/>
        <family val="2"/>
        <scheme val="minor"/>
      </rPr>
      <t xml:space="preserve">                                                                                             Services:  </t>
    </r>
    <r>
      <rPr>
        <sz val="11"/>
        <color theme="1"/>
        <rFont val="Calibri"/>
        <family val="2"/>
        <scheme val="minor"/>
      </rPr>
      <t xml:space="preserve">Out-patient and in-patient care services  provided to insured by licensed and accredited health facilities of all ownership. </t>
    </r>
    <r>
      <rPr>
        <b/>
        <sz val="11"/>
        <color theme="1"/>
        <rFont val="Calibri"/>
        <family val="2"/>
        <scheme val="minor"/>
      </rPr>
      <t xml:space="preserve">
                                                                                                    </t>
    </r>
    <r>
      <rPr>
        <sz val="11"/>
        <color theme="1"/>
        <rFont val="Calibri"/>
        <family val="2"/>
        <scheme val="minor"/>
      </rPr>
      <t xml:space="preserve">                                                                     </t>
    </r>
  </si>
  <si>
    <t>Provide Job mediation payment to sixty private Labour market centers, recording cost: 20,000-150,000 MNT per person</t>
  </si>
  <si>
    <t>Training on the job places, duration: 2 months,  650,000 MNT per person</t>
  </si>
  <si>
    <t>Vocational training and Retraining,  200,000 MNT per person</t>
  </si>
  <si>
    <t>operational activities such as printing, tutorials and examination</t>
  </si>
  <si>
    <t xml:space="preserve">Compensations for loan interests:   If persons having difficulties find a job borrowed  up to 2,000,000 MNT for 12 months, (interest 1.0% per month) for row materials, soil and seed, stock animals, equipment and instruments </t>
  </si>
  <si>
    <r>
      <t xml:space="preserve">Financial Support to Herder-Employer:  </t>
    </r>
    <r>
      <rPr>
        <sz val="11"/>
        <color theme="1"/>
        <rFont val="Calibri"/>
        <family val="2"/>
        <scheme val="minor"/>
      </rPr>
      <t xml:space="preserve">Herder-employer who hired probationer-herders   with few animals or those herders who lost their animals because of natural disaster, and paying at least for 12 months  not less than minimum salary, and teaching them for herding methodology and provided them with  less than 10 livestock annually.  up to 1,000,000 MNT Grant for one time </t>
    </r>
    <r>
      <rPr>
        <b/>
        <sz val="11"/>
        <color theme="1"/>
        <rFont val="Calibri"/>
        <family val="2"/>
        <scheme val="minor"/>
      </rPr>
      <t xml:space="preserve">  </t>
    </r>
  </si>
  <si>
    <t>Financial supporting to the  incubation centers for 5,000,000 MNT  annually</t>
  </si>
  <si>
    <r>
      <rPr>
        <b/>
        <sz val="11"/>
        <color theme="1"/>
        <rFont val="Calibri"/>
        <family val="2"/>
        <scheme val="minor"/>
      </rPr>
      <t>Financial Support:</t>
    </r>
    <r>
      <rPr>
        <sz val="11"/>
        <color theme="1"/>
        <rFont val="Calibri"/>
        <family val="2"/>
        <scheme val="minor"/>
      </rPr>
      <t xml:space="preserve"> provided workplaces  not less 12 months  for disabled people, active job seekers over six months and  person who graduated by " Preparing to Employment" Program. </t>
    </r>
    <r>
      <rPr>
        <b/>
        <sz val="11"/>
        <color theme="1"/>
        <rFont val="Calibri"/>
        <family val="2"/>
        <scheme val="minor"/>
      </rPr>
      <t xml:space="preserve">Benefit:  mini wage*12 times </t>
    </r>
    <r>
      <rPr>
        <sz val="11"/>
        <color theme="1"/>
        <rFont val="Calibri"/>
        <family val="2"/>
        <scheme val="minor"/>
      </rPr>
      <t>=1,648,000    for each person</t>
    </r>
  </si>
  <si>
    <r>
      <rPr>
        <b/>
        <sz val="11"/>
        <color theme="1"/>
        <rFont val="Calibri"/>
        <family val="2"/>
        <scheme val="minor"/>
      </rPr>
      <t>Salary reimbursement :</t>
    </r>
    <r>
      <rPr>
        <sz val="11"/>
        <color theme="1"/>
        <rFont val="Calibri"/>
        <family val="2"/>
        <scheme val="minor"/>
      </rPr>
      <t xml:space="preserve">  Provided  job places  to the person who graduated by " Preparing to Employment" Program at least 6-12 month and continuing forward,  50% of annual salary reimbursement   (600,000*50%*each employee and employer ) for one time</t>
    </r>
  </si>
  <si>
    <t>Occupational and vocational orientation, counseling and provide Labour market information</t>
  </si>
  <si>
    <t>80.0 thousand records in a year</t>
  </si>
  <si>
    <t>Single mother/father/ with 3 children under 14 years old</t>
  </si>
  <si>
    <t>Funeral grant,  if single elders have passed away, is not entitled to funeral grant under legislation on Social insurance</t>
  </si>
  <si>
    <t>Reimbursement  for one-way transportation fee if senior citizen, who is residing countryside that distances 1000 kilometers or more to the capital city, hospitalizes or has medical examination in the capital city according to decision by the physicians’ commission of local medical center</t>
  </si>
  <si>
    <t>Allowance for senior citizens,  winner of the Mongolian State Prize, state nominee, also 'Udarnik' of the State and senior veteran of the revolutionary struggle</t>
  </si>
  <si>
    <t>Allowance,  apartment fee or fuel compensation if senior citizen lives in ger or apartment without centralized heating for  senior citizens as SC 5.1.11.a and  SC's who served with high ranked position of  Government</t>
  </si>
  <si>
    <t>Respectation for senior citizens without relevant organizations or business entities due to migration, or they have been currently dismantled, on the occasion of first day of the Lunar New Year, and other celebrated days</t>
  </si>
  <si>
    <t xml:space="preserve">Local Government and the Aimag and district SW Authority  </t>
  </si>
  <si>
    <t>Additional allowance for senior citizens who won: Hero of Mongolia, Hero of Labor, holder of people’s and honored titles</t>
  </si>
  <si>
    <r>
      <t xml:space="preserve">Reimbursement of </t>
    </r>
    <r>
      <rPr>
        <b/>
        <u val="single"/>
        <sz val="8"/>
        <color theme="1"/>
        <rFont val="Arial"/>
        <family val="2"/>
      </rPr>
      <t>persons with disability,</t>
    </r>
    <r>
      <rPr>
        <sz val="8"/>
        <color theme="1"/>
        <rFont val="Arial"/>
        <family val="2"/>
      </rPr>
      <t xml:space="preserve"> who is not entitled to receive allowance regarding rehabilitation and prosthetic correction due to industrial accident and occupational diseases from the SI Fund, for 100% cost of prosthetic correction in the country</t>
    </r>
  </si>
  <si>
    <t>Allowance for  rest and treatment in the domestic sanatorium and nursing centers of a children with disability and  a person with disability, who lost 50 and more percent of his labor capacity and is not entitled to receive allowance regarding rehabilitation and prosthetic correction due to industrial accident and occupational diseases from the SI Fund, in need of medical treatment and care</t>
  </si>
  <si>
    <t>Reimbursement, if a person with disability, who permanently resides in a place located in a distance of 1000 or more kilometers from the capital city, shall receive a medical treatment or under go medical tests in the capital city according to a decision of the specialist doctors 'commission of the local aimags clinic</t>
  </si>
  <si>
    <t>Reimbursement for if a blind person needs to travel from aimag to the capital city and from the capital city to aimags to receive a medical treatment or care at a domestic nursing home and sanatorium on the basis of a conclusion of a medical institution</t>
  </si>
  <si>
    <t>Funeral grant for single disabled person or children with disability, who are not entitled to receive a funeral grant under the legislation on social insurance, passed away</t>
  </si>
  <si>
    <t>Allowance,  if a person with disability won a gold, silver and bronze medal in Olympic competition, continental or world-class competitions.</t>
  </si>
  <si>
    <t>Government Resolution #70/2012</t>
  </si>
  <si>
    <t>Periodicity</t>
  </si>
  <si>
    <t>Number of Beneficiaries in 2012</t>
  </si>
  <si>
    <t>Social Welfare Allowances: of which</t>
  </si>
  <si>
    <t>Баталгаа</t>
  </si>
  <si>
    <t>Тогтолцоо</t>
  </si>
  <si>
    <t>Хууль эрх зүйн хүрээ</t>
  </si>
  <si>
    <t>Нийгмийн хамгааллын чиглэлээр одоо хэрэгжиж байгаа хууль тогтоомжийн хүрээ</t>
  </si>
  <si>
    <t>Товч тойм</t>
  </si>
  <si>
    <t>Одоогийн хамрах хүрээ</t>
  </si>
  <si>
    <t>Цаашид төлөвлөж байгаа шинэчлэлийн стратегүүд</t>
  </si>
  <si>
    <r>
      <t xml:space="preserve">Law on Pension  and Benefits provided by the Social insurance   art. 12.1.1, 12.1.2, 12.1.3 and  12.2.3 </t>
    </r>
    <r>
      <rPr>
        <b/>
        <sz val="14"/>
        <color theme="1"/>
        <rFont val="Calibri"/>
        <family val="2"/>
        <scheme val="minor"/>
      </rPr>
      <t>(</t>
    </r>
    <r>
      <rPr>
        <b/>
        <sz val="11"/>
        <color theme="1"/>
        <rFont val="Calibri"/>
        <family val="2"/>
        <scheme val="minor"/>
      </rPr>
      <t>Survivor</t>
    </r>
    <r>
      <rPr>
        <b/>
        <sz val="14"/>
        <color theme="1"/>
        <rFont val="Calibri"/>
        <family val="2"/>
        <scheme val="minor"/>
      </rPr>
      <t>)</t>
    </r>
  </si>
  <si>
    <r>
      <rPr>
        <b/>
        <sz val="10"/>
        <color theme="1"/>
        <rFont val="Calibri"/>
        <family val="2"/>
        <scheme val="minor"/>
      </rPr>
      <t xml:space="preserve">New law submitted  to the Parliament:  </t>
    </r>
    <r>
      <rPr>
        <sz val="10"/>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</si>
  <si>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Loans to support development and/or improvement of SME (preferably improvement), from 1 up to 200 million MNT .   </t>
    </r>
    <r>
      <rPr>
        <b/>
        <sz val="10"/>
        <color theme="1"/>
        <rFont val="Calibri"/>
        <family val="2"/>
        <scheme val="minor"/>
      </rPr>
      <t xml:space="preserve">Qualifying conditions: </t>
    </r>
    <r>
      <rPr>
        <sz val="10"/>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0"/>
        <color theme="1"/>
        <rFont val="Calibri"/>
        <family val="2"/>
        <scheme val="minor"/>
      </rPr>
      <t>Funding:</t>
    </r>
    <r>
      <rPr>
        <sz val="10"/>
        <color theme="1"/>
        <rFont val="Calibri"/>
        <family val="2"/>
        <scheme val="minor"/>
      </rPr>
      <t xml:space="preserve"> 'SME fund (at aimag level, but open to soum projects)</t>
    </r>
  </si>
  <si>
    <t>Decision makers already started policy  discussions on  health insurance reform  that HI fund may  separate from SIGO under supervision of MOH due to  current inefficiency mechanism of fund management and financing methods.      MPDSP launched LONG TERM STRATEGY FOR THE DEVELOPMENT OF THE HEALTH INSURANCE OF MONGOLIA /2013-2022/ included 1/Coverage 2/ HI benefit package 3/ Quality of care and purchasing 4/Governance 5/ HI Organization 6/ Private Health Insurance</t>
  </si>
  <si>
    <t>2,571.3 thousand persons insured (91%  total population in 2012)</t>
  </si>
  <si>
    <t>INVENTORY OF THE  SOCIAL PROTECTION SCHEMES /for Mongolian ABND  Workshop group discussion/</t>
  </si>
  <si>
    <t>НИЙГМИЙН ХАМГААЛЛЫН ТОГТОЛЦООНД ХАМРАГДАХ ХӨТӨЛБӨР АРГА ХЭМЖЭЭНИЙ БҮРТГЭЛ /ҮСҮХ Семинарын бүлгийн хэлэлцүүлэгт зориулав/</t>
  </si>
  <si>
    <t>Албан журмын эрүүл мэндийн даатгал</t>
  </si>
  <si>
    <t>Иргэний эрүүл мэндийн даатгалын тухай хууль  6, 7, 8 дугаар заалт</t>
  </si>
  <si>
    <t>Эрүүл мэндийн тусламж үйлчилгээ</t>
  </si>
  <si>
    <t>Эрүүл мэндийн тухай хууль</t>
  </si>
  <si>
    <t>Хүүхдийн мөнгө хөтөлбөр</t>
  </si>
  <si>
    <r>
      <rPr>
        <b/>
        <sz val="11"/>
        <color theme="1"/>
        <rFont val="Calibri"/>
        <family val="2"/>
        <scheme val="minor"/>
      </rPr>
      <t xml:space="preserve">Зорилтод бүлэг: </t>
    </r>
    <r>
      <rPr>
        <sz val="11"/>
        <color theme="1"/>
        <rFont val="Calibri"/>
        <family val="2"/>
        <scheme val="minor"/>
      </rPr>
      <t>Монгол улсын бүх иргэн, гадаадын иргэн харъяалалгүй хүн</t>
    </r>
    <r>
      <rPr>
        <b/>
        <sz val="11"/>
        <color theme="1"/>
        <rFont val="Calibri"/>
        <family val="2"/>
        <scheme val="minor"/>
      </rPr>
      <t xml:space="preserve">                                                                                                                                 Хэлбэр: </t>
    </r>
    <r>
      <rPr>
        <sz val="11"/>
        <color theme="1"/>
        <rFont val="Calibri"/>
        <family val="2"/>
        <scheme val="minor"/>
      </rPr>
      <t>заавал даатгуулах     Санхүүжилт</t>
    </r>
    <r>
      <rPr>
        <b/>
        <sz val="11"/>
        <color theme="1"/>
        <rFont val="Calibri"/>
        <family val="2"/>
        <scheme val="minor"/>
      </rPr>
      <t xml:space="preserve">:  </t>
    </r>
    <r>
      <rPr>
        <sz val="11"/>
        <color theme="1"/>
        <rFont val="Calibri"/>
        <family val="2"/>
        <scheme val="minor"/>
      </rPr>
      <t>ажил олгогч, ажилтан, Засгийн газар /Хүний хөгжил сан/.</t>
    </r>
    <r>
      <rPr>
        <b/>
        <sz val="11"/>
        <color theme="1"/>
        <rFont val="Calibri"/>
        <family val="2"/>
        <scheme val="minor"/>
      </rPr>
      <t xml:space="preserve">  үйлчилгээ:  </t>
    </r>
    <r>
      <rPr>
        <sz val="11"/>
        <color theme="1"/>
        <rFont val="Calibri"/>
        <family val="2"/>
        <scheme val="minor"/>
      </rPr>
      <t>хэвтэн эмчлүүлэх, амбулаторын үзлэг болон эмийн үнийн хөнгөлөлт</t>
    </r>
    <r>
      <rPr>
        <b/>
        <sz val="11"/>
        <color theme="1"/>
        <rFont val="Calibri"/>
        <family val="2"/>
        <scheme val="minor"/>
      </rPr>
      <t xml:space="preserve">
                                                                                                    </t>
    </r>
    <r>
      <rPr>
        <sz val="11"/>
        <color theme="1"/>
        <rFont val="Calibri"/>
        <family val="2"/>
        <scheme val="minor"/>
      </rPr>
      <t xml:space="preserve">                                                                     </t>
    </r>
  </si>
  <si>
    <t>нийт хүн амын 90.4 хувь  /2012/</t>
  </si>
  <si>
    <t>Эрүүл мэндийн даатгалын хөгжлийн урт хугацааны стратеги /2013-2022/. Уг стратеги нь эрүүл мэндийн даатгалд хамрагдах хүрээ, эмнэлгийн тусламж үйлчилгээний багц, чанар, төлбөрийн аргачлал, засаглал болон хувийн эрүүл мэндийн даатгал гэсэн 6 багц шинэчлэлийн элемэнтүүдийг агуулж байгаа</t>
  </si>
  <si>
    <r>
      <rPr>
        <b/>
        <sz val="11"/>
        <color theme="1"/>
        <rFont val="Calibri"/>
        <family val="2"/>
        <scheme val="minor"/>
      </rPr>
      <t>Анхан шатанд-Засгийн газар хариуцдаг:</t>
    </r>
    <r>
      <rPr>
        <sz val="11"/>
        <color theme="1"/>
        <rFont val="Calibri"/>
        <family val="2"/>
        <scheme val="minor"/>
      </rPr>
      <t xml:space="preserve">  a/  1588 хөдөөгийн багийн бага эмч; b/ 271 сумын эмнэлэг болон 39 сум дундын эмнэлэг (15-30 ортой);  c/ 221 өрхийн эмнэлэг; </t>
    </r>
    <r>
      <rPr>
        <b/>
        <sz val="11"/>
        <color theme="1"/>
        <rFont val="Calibri"/>
        <family val="2"/>
        <scheme val="minor"/>
      </rPr>
      <t>Хоёрдогч шатлал</t>
    </r>
    <r>
      <rPr>
        <sz val="11"/>
        <color theme="1"/>
        <rFont val="Calibri"/>
        <family val="2"/>
        <scheme val="minor"/>
      </rPr>
      <t xml:space="preserve"> </t>
    </r>
    <r>
      <rPr>
        <b/>
        <sz val="11"/>
        <color theme="1"/>
        <rFont val="Calibri"/>
        <family val="2"/>
        <scheme val="minor"/>
      </rPr>
      <t xml:space="preserve">-10%  хамтын төлбөртэй: </t>
    </r>
    <r>
      <rPr>
        <sz val="11"/>
        <color theme="1"/>
        <rFont val="Calibri"/>
        <family val="2"/>
        <scheme val="minor"/>
      </rPr>
      <t xml:space="preserve">12 дүүргийн эмнэлэг (200-300 ортой)  17 аймгийн нэгдсэн эмнэлэг(100-500 ортой)  3 төрөх эмнэлэг: </t>
    </r>
    <r>
      <rPr>
        <b/>
        <sz val="11"/>
        <color theme="1"/>
        <rFont val="Calibri"/>
        <family val="2"/>
        <scheme val="minor"/>
      </rPr>
      <t xml:space="preserve">Гуравдагч шатлал-15% хамтын төлбөр: </t>
    </r>
    <r>
      <rPr>
        <sz val="11"/>
        <color theme="1"/>
        <rFont val="Calibri"/>
        <family val="2"/>
        <scheme val="minor"/>
      </rPr>
      <t xml:space="preserve"> бүсийн оношлогоо эмчилгээний 4 төв (аймагт),  3 клиникийн төв эмнэлэг, 11 төрөлжсөн нарийн мэргэжлийн эмнэлэг;  болон  1030 </t>
    </r>
    <r>
      <rPr>
        <b/>
        <sz val="11"/>
        <color theme="1"/>
        <rFont val="Calibri"/>
        <family val="2"/>
        <scheme val="minor"/>
      </rPr>
      <t>хувийн эмнэлэг</t>
    </r>
    <r>
      <rPr>
        <sz val="11"/>
        <color theme="1"/>
        <rFont val="Calibri"/>
        <family val="2"/>
        <scheme val="minor"/>
      </rPr>
      <t xml:space="preserve">  </t>
    </r>
    <r>
      <rPr>
        <b/>
        <sz val="11"/>
        <color theme="1"/>
        <rFont val="Calibri"/>
        <family val="2"/>
        <scheme val="minor"/>
      </rPr>
      <t xml:space="preserve"> </t>
    </r>
  </si>
  <si>
    <t>2012 онд 718.0 мян хүн/давхардсан тоогоор/ хэвтэн эмчлүүлэх тусламж үйлчилгээ авсны 362.0 мян хүний 67.0  тэрбум төгрөгийг ЭМД-ын сангаас төлсөн.      Эрүүл мэндийн салбарын санхүүжилтэд ДНБ-ний 3% тай тэнцэх хөрөнгийг зарцуулж байна.</t>
  </si>
  <si>
    <r>
      <t xml:space="preserve">2012 оны  10 дугаар сараас хойш  0-18 насны хүүхэд бүрт ямар нэг нөхцөлгүйгээр сар бүр 20,000  төгрөг олгож байна. </t>
    </r>
    <r>
      <rPr>
        <b/>
        <sz val="11"/>
        <color theme="1"/>
        <rFont val="Calibri"/>
        <family val="2"/>
        <scheme val="minor"/>
      </rPr>
      <t xml:space="preserve">Санхүүжилтийн эх үүсвэр: </t>
    </r>
    <r>
      <rPr>
        <sz val="11"/>
        <color theme="1"/>
        <rFont val="Calibri"/>
        <family val="2"/>
        <scheme val="minor"/>
      </rPr>
      <t>Уул уурхайн баялагаас бий болсон орлогоос Хүний хөгжил сан</t>
    </r>
  </si>
  <si>
    <t xml:space="preserve">     2012 онд нийт 897.0 мян хүүхэд (99.6 %)  хамрагдсан                 </t>
  </si>
  <si>
    <t>Нийгмийн даатгалын сангаас олгох Тэжээгчээ алдсаны тэтгэмж</t>
  </si>
  <si>
    <t xml:space="preserve">2012 онд 25.0 мянган хүүхэд тэтгэмжид хамрагдсан </t>
  </si>
  <si>
    <r>
      <rPr>
        <b/>
        <sz val="11"/>
        <color theme="1"/>
        <rFont val="Calibri"/>
        <family val="2"/>
        <scheme val="minor"/>
      </rPr>
      <t>Хамрах хүрээ :</t>
    </r>
    <r>
      <rPr>
        <sz val="11"/>
        <color theme="1"/>
        <rFont val="Calibri"/>
        <family val="2"/>
        <scheme val="minor"/>
      </rPr>
      <t xml:space="preserve">  1/ хууль ёсоор тэжээх өөр хүн байгаа эсэхийг харгалзахгүйгээр төрүүлсэн буюу үрчлэн авсан 16 нас /сургуульд суралцаж байгаа бол 19 нас / хүрээгүй хүүхэд /үүнд эцгээ нас барснаас хойш мэндэлсэн, төрсөн хүүхэд нь хамаарна/; 2/ хууль ёсоор тэжээх өөр хүнгүй 16 нас хүрээгүй ач, зээ, төрсөн дүү;
3/ тэжээгчийн асрамжид байсан төрөлхийн тахир дутуу буюу 16 нас хүрээгүй байхдаа тахир дутуу болсон хүүхэд, ач, зээ, төрсөн ах,эгч, дүү;                                                              </t>
    </r>
    <r>
      <rPr>
        <b/>
        <sz val="11"/>
        <color theme="1"/>
        <rFont val="Calibri"/>
        <family val="2"/>
        <scheme val="minor"/>
      </rPr>
      <t xml:space="preserve">Санхүүжилт:  </t>
    </r>
    <r>
      <rPr>
        <sz val="11"/>
        <color theme="1"/>
        <rFont val="Calibri"/>
        <family val="2"/>
        <scheme val="minor"/>
      </rPr>
      <t xml:space="preserve">Тэтгэврийн даатгалын сан 
</t>
    </r>
  </si>
  <si>
    <t>Нийгмийн халамжийн тэтгэвэр</t>
  </si>
  <si>
    <t>13.1 мян хүүхэд, 2012</t>
  </si>
  <si>
    <t xml:space="preserve">Нийгмийн халамжийн тэтгэмж       </t>
  </si>
  <si>
    <r>
      <rPr>
        <b/>
        <sz val="11"/>
        <color theme="1"/>
        <rFont val="Calibri"/>
        <family val="2"/>
        <scheme val="minor"/>
      </rPr>
      <t xml:space="preserve">Хамрах хүрээ: </t>
    </r>
    <r>
      <rPr>
        <sz val="11"/>
        <color theme="1"/>
        <rFont val="Calibri"/>
        <family val="2"/>
        <scheme val="minor"/>
      </rPr>
      <t xml:space="preserve"> хоёр ба түүнээс дээш ихэр хүүхэд төрүүлж эсэн мэнд өсгөж байгаа өрх, иргэн /асрамжийн газраас бусад/  </t>
    </r>
    <r>
      <rPr>
        <b/>
        <sz val="11"/>
        <color theme="1"/>
        <rFont val="Calibri"/>
        <family val="2"/>
        <scheme val="minor"/>
      </rPr>
      <t>Хэмжээ:</t>
    </r>
    <r>
      <rPr>
        <sz val="11"/>
        <color theme="1"/>
        <rFont val="Calibri"/>
        <family val="2"/>
        <scheme val="minor"/>
      </rPr>
      <t xml:space="preserve">  ихэр=1,000,000 MNT, 3 болон түүнээс дээш ихэх=3,000,000 MNT  хүүхэд бүрт нэг удаа  </t>
    </r>
  </si>
  <si>
    <t>1.7 мянган хүүхэд,  2012</t>
  </si>
  <si>
    <t>1.7  мянган иргэн, 2013</t>
  </si>
  <si>
    <r>
      <rPr>
        <b/>
        <sz val="11"/>
        <color theme="1"/>
        <rFont val="Calibri"/>
        <family val="2"/>
        <scheme val="minor"/>
      </rPr>
      <t>Хамрах хүрээ:</t>
    </r>
    <r>
      <rPr>
        <sz val="11"/>
        <color theme="1"/>
        <rFont val="Calibri"/>
        <family val="2"/>
        <scheme val="minor"/>
      </rPr>
      <t xml:space="preserve"> бүтэн өнчин хүүхдийг үрчлэн авсан болон асран хамгаалж, харгалзан дэмжиж байгаа иргэн. </t>
    </r>
    <r>
      <rPr>
        <b/>
        <sz val="11"/>
        <color theme="1"/>
        <rFont val="Calibri"/>
        <family val="2"/>
        <scheme val="minor"/>
      </rPr>
      <t xml:space="preserve">Хэмжээ: </t>
    </r>
    <r>
      <rPr>
        <sz val="11"/>
        <color theme="1"/>
        <rFont val="Calibri"/>
        <family val="2"/>
        <scheme val="minor"/>
      </rPr>
      <t xml:space="preserve">сар бүр 48,000 MNT  болон асаргааны талаарх сургалтад хамруулах </t>
    </r>
  </si>
  <si>
    <t>88 иргэн, 2012</t>
  </si>
  <si>
    <r>
      <rPr>
        <b/>
        <sz val="11"/>
        <color theme="1"/>
        <rFont val="Calibri"/>
        <family val="2"/>
        <scheme val="minor"/>
      </rPr>
      <t xml:space="preserve">Хамрах хүрээ: </t>
    </r>
    <r>
      <rPr>
        <sz val="11"/>
        <color theme="1"/>
        <rFont val="Calibri"/>
        <family val="2"/>
        <scheme val="minor"/>
      </rPr>
      <t xml:space="preserve">Гэр бүлийн тухай хуулийн[5]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 иргэн,  </t>
    </r>
    <r>
      <rPr>
        <b/>
        <sz val="11"/>
        <color theme="1"/>
        <rFont val="Calibri"/>
        <family val="2"/>
        <scheme val="minor"/>
      </rPr>
      <t xml:space="preserve"> Хэмжээ: </t>
    </r>
    <r>
      <rPr>
        <sz val="11"/>
        <color theme="1"/>
        <rFont val="Calibri"/>
        <family val="2"/>
        <scheme val="minor"/>
      </rPr>
      <t xml:space="preserve">сар бүр 48,000 MNT  болон асаргааны талаарх сургалтад хамруулах </t>
    </r>
  </si>
  <si>
    <t>6.3 мянган хүүхэд,  2012</t>
  </si>
  <si>
    <t xml:space="preserve">800 хүүхэд,  2012 </t>
  </si>
  <si>
    <t>9.0 мянган хүүхэд, 2012</t>
  </si>
  <si>
    <r>
      <rPr>
        <b/>
        <sz val="11"/>
        <color theme="1"/>
        <rFont val="Calibri"/>
        <family val="2"/>
        <scheme val="minor"/>
      </rPr>
      <t xml:space="preserve">Хамрах хүрээ:  </t>
    </r>
    <r>
      <rPr>
        <sz val="11"/>
        <color theme="1"/>
        <rFont val="Calibri"/>
        <family val="2"/>
        <scheme val="minor"/>
      </rPr>
      <t xml:space="preserve">эмнэлгийн хяналтад байдаг, байнгын асаргаа шаардлагатай  хөгжлийн бэрхшээлтэй хүүхэд асарч байгаа иргэн. </t>
    </r>
    <r>
      <rPr>
        <b/>
        <sz val="11"/>
        <color theme="1"/>
        <rFont val="Calibri"/>
        <family val="2"/>
        <scheme val="minor"/>
      </rPr>
      <t xml:space="preserve">Хэмжээ: </t>
    </r>
    <r>
      <rPr>
        <sz val="11"/>
        <color theme="1"/>
        <rFont val="Calibri"/>
        <family val="2"/>
        <scheme val="minor"/>
      </rPr>
      <t xml:space="preserve">сар бүр 48,000 MNT </t>
    </r>
    <r>
      <rPr>
        <b/>
        <sz val="11"/>
        <color theme="1"/>
        <rFont val="Calibri"/>
        <family val="2"/>
        <scheme val="minor"/>
      </rPr>
      <t xml:space="preserve"> </t>
    </r>
    <r>
      <rPr>
        <sz val="11"/>
        <color theme="1"/>
        <rFont val="Calibri"/>
        <family val="2"/>
        <scheme val="minor"/>
      </rPr>
      <t>болон асаргааны талаарх сургалтад хамруулах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</si>
  <si>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протезийн үнийг 2 жил тутам  нэг удаа 100 хувь нөхөн олгох;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</si>
  <si>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болон худалдан авсан ортопед, тэргэнцэр зэрэг тусгай хэрэгслийн үнийг 3 жил тутам нэг удаа 100 хувь нөхөн олгох;</t>
    </r>
  </si>
  <si>
    <t>Нийгмийн халамжийн үйлчилгээ</t>
  </si>
  <si>
    <r>
      <rPr>
        <b/>
        <sz val="11"/>
        <color theme="1"/>
        <rFont val="Calibri"/>
        <family val="2"/>
        <scheme val="minor"/>
      </rPr>
      <t>Хамрах хүрээ:</t>
    </r>
    <r>
      <rPr>
        <sz val="11"/>
        <color theme="1"/>
        <rFont val="Calibri"/>
        <family val="2"/>
        <scheme val="minor"/>
      </rPr>
      <t xml:space="preserve"> НД-ын сангаас тэтгэвэр авах эрх үүсээгүй иргэний 18 нас хүртлэх хүүхэд.  </t>
    </r>
    <r>
      <rPr>
        <b/>
        <sz val="11"/>
        <color theme="1"/>
        <rFont val="Calibri"/>
        <family val="2"/>
        <scheme val="minor"/>
      </rPr>
      <t xml:space="preserve">Хэмжээ: </t>
    </r>
    <r>
      <rPr>
        <sz val="11"/>
        <color theme="1"/>
        <rFont val="Calibri"/>
        <family val="2"/>
        <scheme val="minor"/>
      </rPr>
      <t xml:space="preserve"> сар бүр 103,600 төгрөг </t>
    </r>
    <r>
      <rPr>
        <b/>
        <sz val="11"/>
        <color theme="1"/>
        <rFont val="Calibri"/>
        <family val="2"/>
        <scheme val="minor"/>
      </rPr>
      <t>Санхүүжилт:</t>
    </r>
    <r>
      <rPr>
        <sz val="11"/>
        <color theme="1"/>
        <rFont val="Calibri"/>
        <family val="2"/>
        <scheme val="minor"/>
      </rPr>
      <t xml:space="preserve">  Нийгмийн халамжийн  сан  </t>
    </r>
  </si>
  <si>
    <r>
      <rPr>
        <b/>
        <sz val="11"/>
        <color theme="1"/>
        <rFont val="Calibri"/>
        <family val="2"/>
        <scheme val="minor"/>
      </rPr>
      <t xml:space="preserve">Хамрах хүрээ: </t>
    </r>
    <r>
      <rPr>
        <sz val="11"/>
        <color theme="1"/>
        <rFont val="Calibri"/>
        <family val="2"/>
        <scheme val="minor"/>
      </rPr>
      <t xml:space="preserve">Байнгын асаргаа шаардлагатай 16 хүртлэх насны хүүхэд,  </t>
    </r>
    <r>
      <rPr>
        <b/>
        <sz val="11"/>
        <color theme="1"/>
        <rFont val="Calibri"/>
        <family val="2"/>
        <scheme val="minor"/>
      </rPr>
      <t xml:space="preserve">Хэмжээ:  </t>
    </r>
    <r>
      <rPr>
        <sz val="11"/>
        <color theme="1"/>
        <rFont val="Calibri"/>
        <family val="2"/>
        <scheme val="minor"/>
      </rPr>
      <t>сар бүр</t>
    </r>
    <r>
      <rPr>
        <b/>
        <sz val="11"/>
        <color theme="1"/>
        <rFont val="Calibri"/>
        <family val="2"/>
        <scheme val="minor"/>
      </rPr>
      <t xml:space="preserve"> </t>
    </r>
    <r>
      <rPr>
        <sz val="11"/>
        <color theme="1"/>
        <rFont val="Calibri"/>
        <family val="2"/>
        <scheme val="minor"/>
      </rPr>
      <t>60,000 төгрөг.</t>
    </r>
  </si>
  <si>
    <r>
      <rPr>
        <b/>
        <sz val="11"/>
        <color theme="1"/>
        <rFont val="Calibri"/>
        <family val="2"/>
        <scheme val="minor"/>
      </rPr>
      <t xml:space="preserve"> Олон нийтийн оролцоонд түшиглэсэн халамжийн үйлчилгээ:  Зорилтод бүлэг: </t>
    </r>
    <r>
      <rPr>
        <sz val="11"/>
        <color theme="1"/>
        <rFont val="Calibri"/>
        <family val="2"/>
        <scheme val="minor"/>
      </rPr>
      <t xml:space="preserve">Хүнд нөхцөлд байгаа хүүхэд, </t>
    </r>
    <r>
      <rPr>
        <b/>
        <sz val="11"/>
        <color theme="1"/>
        <rFont val="Calibri"/>
        <family val="2"/>
        <scheme val="minor"/>
      </rPr>
      <t xml:space="preserve"> Үйлчилгээ:</t>
    </r>
    <r>
      <rPr>
        <sz val="11"/>
        <color theme="1"/>
        <rFont val="Calibri"/>
        <family val="2"/>
        <scheme val="minor"/>
      </rPr>
      <t xml:space="preserve">  Зөвлөгөө өгөх; Нөхөн сэргээх ; Асрамжлах байранд түр байрлуулах; өдөр өнжүүлэх; гэрийн асаргаа; </t>
    </r>
    <r>
      <rPr>
        <b/>
        <sz val="11"/>
        <color theme="1"/>
        <rFont val="Calibri"/>
        <family val="2"/>
        <scheme val="minor"/>
      </rPr>
      <t xml:space="preserve"> Financing:</t>
    </r>
    <r>
      <rPr>
        <sz val="11"/>
        <color theme="1"/>
        <rFont val="Calibri"/>
        <family val="2"/>
        <scheme val="minor"/>
      </rPr>
      <t xml:space="preserve"> 2013 оноос эхлэн орон нутгийн төсвөөс
</t>
    </r>
    <r>
      <rPr>
        <b/>
        <sz val="11"/>
        <color theme="1"/>
        <rFont val="Calibri"/>
        <family val="2"/>
        <scheme val="minor"/>
      </rPr>
      <t>Санхүүжүүлэх процесс:</t>
    </r>
    <r>
      <rPr>
        <sz val="11"/>
        <color theme="1"/>
        <rFont val="Calibri"/>
        <family val="2"/>
        <scheme val="minor"/>
      </rPr>
      <t xml:space="preserve">   үйлчилгээнд шаардагдах хөрөнгийг сум, хорооны Амьжиргааг дэмжих зөвлөлийн саналыг үндэслэн аймаг, нийслэл, дүүргийн нийгмийн халамжийн үйлчилгээний байгууллага тооцож ХАХНХЯ-нд хүргүүлдэг.
</t>
    </r>
  </si>
  <si>
    <t>830 хүүхэд, 2012</t>
  </si>
  <si>
    <r>
      <rPr>
        <b/>
        <sz val="11"/>
        <color theme="1"/>
        <rFont val="Calibri"/>
        <family val="2"/>
        <scheme val="minor"/>
      </rPr>
      <t xml:space="preserve"> Төрөлжсөн асрамжийн үйлчилгээ:</t>
    </r>
    <r>
      <rPr>
        <sz val="11"/>
        <color theme="1"/>
        <rFont val="Calibri"/>
        <family val="2"/>
        <scheme val="minor"/>
      </rPr>
      <t xml:space="preserve">    </t>
    </r>
    <r>
      <rPr>
        <b/>
        <sz val="11"/>
        <color theme="1"/>
        <rFont val="Calibri"/>
        <family val="2"/>
        <scheme val="minor"/>
      </rPr>
      <t xml:space="preserve">Хамрах хүрээ: </t>
    </r>
    <r>
      <rPr>
        <sz val="11"/>
        <color theme="1"/>
        <rFont val="Calibri"/>
        <family val="2"/>
        <scheme val="minor"/>
      </rPr>
      <t xml:space="preserve">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</si>
  <si>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t xml:space="preserve">Law on Pension  and Benefits provided by the Social insurance   art. 12.1.1, 12.1.2, 12.1.3 and  12.2.3 </t>
    </r>
    <r>
      <rPr>
        <sz val="12"/>
        <color theme="1"/>
        <rFont val="Calibri"/>
        <family val="2"/>
        <scheme val="minor"/>
      </rPr>
      <t>(Survivor)</t>
    </r>
  </si>
  <si>
    <t xml:space="preserve">Хүүхэд </t>
  </si>
  <si>
    <t>Ерөнхий боловсрол</t>
  </si>
  <si>
    <t>Сургуулийн өмнөх боловсрол</t>
  </si>
  <si>
    <t>Цахим боловсрол хөтөлбөр</t>
  </si>
  <si>
    <t>Сургуулийн дотуур байр</t>
  </si>
  <si>
    <t>Сурагчийн үдийн хоол хөтөлбөр</t>
  </si>
  <si>
    <t>Унааны хөнгөлөлт</t>
  </si>
  <si>
    <t>Нийгмийн хөгжлийн үйлчилгээ</t>
  </si>
  <si>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</si>
  <si>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t>Parents looking after his/her children untill 2 years old (if twins 3 y.o)</t>
  </si>
  <si>
    <t>INVENTORY OF THE  SOCIAL PROTECTION SCHEMES : GUARANTEE 2-CHILDREN</t>
  </si>
  <si>
    <t>1.9  thousand person estimated in 2013 and 498.5   mln MNT allocated</t>
  </si>
  <si>
    <t xml:space="preserve">47,000 students,  21.1 billion MNT allocated in 2013 </t>
  </si>
  <si>
    <t>Scholarship Grant for VT students</t>
  </si>
  <si>
    <t xml:space="preserve">7000 trainee covered in 2013, spending 13.0 billion MNT </t>
  </si>
  <si>
    <t xml:space="preserve">Some Vocational training centers falsify recording  or duplicating their student number in purpose of extra funding </t>
  </si>
  <si>
    <t>MOL, MOF</t>
  </si>
  <si>
    <t xml:space="preserve"> MSE Development Fund, Local Employment Division under the MOL, all levels of Loan commissions comprised by multi parts </t>
  </si>
  <si>
    <t>Conduct  Employment Training programme</t>
  </si>
  <si>
    <t>"Preparing  to Employment" programme</t>
  </si>
  <si>
    <t>Employment Promotion programme for Self employed, cooperatives and small businesses</t>
  </si>
  <si>
    <t>Employment Promotion programme for aged over 40 and senior citizens</t>
  </si>
  <si>
    <t>Restore Education programme</t>
  </si>
  <si>
    <t>Law on Education art 3.1.7; Non-formal Education National programme</t>
  </si>
  <si>
    <t>Employment Promotion Programme for Herders</t>
  </si>
  <si>
    <t xml:space="preserve"> Health care service delivery</t>
  </si>
  <si>
    <t>Social Protection Floor Assessment Matrix : GUARANTEE 1-HEALTH CARE</t>
  </si>
  <si>
    <t>Scheme/Programme</t>
  </si>
  <si>
    <t>It was one time measure which aimed to preventing  future income risks of working age population</t>
  </si>
  <si>
    <t>Social Protection Floor Assessment Matrix : GUARANTEE 3b- WORKING AGE (Active Labour Market Policies)</t>
  </si>
  <si>
    <t xml:space="preserve">SIGO, aimag &amp; district Social Insurance Division,  MPDSP </t>
  </si>
  <si>
    <t>Universal Child  Money Programme (CMP)</t>
  </si>
  <si>
    <t xml:space="preserve">Kindergarten with free meal </t>
  </si>
  <si>
    <t>MPDSP,  MOF, National Registration Authority and Social Welfare Agency</t>
  </si>
  <si>
    <t>Food Coupon Programme</t>
  </si>
  <si>
    <t>MPDSP,  MOF, Social Welfare Agency and Food&amp; Nutrition Programme (ADB)</t>
  </si>
  <si>
    <t xml:space="preserve"> MPDSP, SIGO, Development partners(ILO,WB,ADB)</t>
  </si>
  <si>
    <r>
      <t xml:space="preserve">Active contributors (Pre-1960 cohorts): 43.2 thousand or 5% of total insured  </t>
    </r>
    <r>
      <rPr>
        <b/>
        <sz val="11"/>
        <color theme="1"/>
        <rFont val="Calibri"/>
        <family val="2"/>
        <scheme val="minor"/>
      </rPr>
      <t xml:space="preserve">Number of Pensioners:  </t>
    </r>
    <r>
      <rPr>
        <sz val="11"/>
        <color theme="1"/>
        <rFont val="Calibri"/>
        <family val="2"/>
        <scheme val="minor"/>
      </rPr>
      <t>210.9 thousand in 2012</t>
    </r>
  </si>
  <si>
    <t>47700  in 2012</t>
  </si>
  <si>
    <t>Working age: Social transfers</t>
  </si>
  <si>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t>
    </r>
  </si>
  <si>
    <t xml:space="preserve">The MPDSP   planning to  renovate Social Insurance Package Law  in 2014-2015  </t>
  </si>
  <si>
    <t>Other programmes : Free Vitamin A and D Supplement, Foster care and Child protection NP etc.</t>
  </si>
  <si>
    <t>MPDSP, MOH, MOE</t>
  </si>
  <si>
    <t>Social Welfare Agency, MPDSP</t>
  </si>
  <si>
    <r>
      <rPr>
        <b/>
        <sz val="11"/>
        <color theme="1"/>
        <rFont val="Calibri"/>
        <family val="2"/>
        <scheme val="minor"/>
      </rPr>
      <t>1.</t>
    </r>
    <r>
      <rPr>
        <sz val="11"/>
        <color theme="1"/>
        <rFont val="Calibri"/>
        <family val="2"/>
        <scheme val="minor"/>
      </rPr>
      <t xml:space="preserve"> The level of  SI pension benefits adjusted in ad-hoc manner, no indexation</t>
    </r>
  </si>
  <si>
    <r>
      <rPr>
        <b/>
        <sz val="11"/>
        <color theme="1"/>
        <rFont val="Calibri"/>
        <family val="2"/>
        <scheme val="minor"/>
      </rPr>
      <t xml:space="preserve">Target: </t>
    </r>
    <r>
      <rPr>
        <sz val="11"/>
        <color theme="1"/>
        <rFont val="Calibri"/>
        <family val="2"/>
        <scheme val="minor"/>
      </rPr>
      <t xml:space="preserve">Additional allowance for senior citizens who won: Hero of Mongolia, Hero of Labor, holder of people’s and honored titles; </t>
    </r>
    <r>
      <rPr>
        <b/>
        <sz val="11"/>
        <color theme="1"/>
        <rFont val="Calibri"/>
        <family val="2"/>
        <scheme val="minor"/>
      </rPr>
      <t>Benefit:</t>
    </r>
    <r>
      <rPr>
        <sz val="11"/>
        <color theme="1"/>
        <rFont val="Calibri"/>
        <family val="2"/>
        <scheme val="minor"/>
      </rPr>
      <t xml:space="preserve"> 150,000-200,000 MNT per month</t>
    </r>
  </si>
  <si>
    <r>
      <rPr>
        <b/>
        <sz val="11"/>
        <color theme="1"/>
        <rFont val="Calibri"/>
        <family val="2"/>
        <scheme val="minor"/>
      </rPr>
      <t xml:space="preserve">Target: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</si>
  <si>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Target: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</si>
  <si>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Target: :</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</si>
  <si>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Target: </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</si>
  <si>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Target: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</si>
  <si>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t>114.1 thousand senior persons in 2012, spent for 11.4 bln MNT from SWF</t>
  </si>
  <si>
    <t>1,434  persons</t>
  </si>
  <si>
    <t>SIGO, MPDSP, MOF</t>
  </si>
  <si>
    <t>Social welfare Agency, MPDSP</t>
  </si>
  <si>
    <t xml:space="preserve">According to MPDSP's plan the  SW pension will replaced with  the Pillar zero a universal pension system. </t>
  </si>
  <si>
    <r>
      <rPr>
        <b/>
        <sz val="11"/>
        <color theme="1"/>
        <rFont val="Calibri"/>
        <family val="2"/>
        <scheme val="minor"/>
      </rPr>
      <t>Sc 7:</t>
    </r>
    <r>
      <rPr>
        <sz val="11"/>
        <color theme="1"/>
        <rFont val="Calibri"/>
        <family val="2"/>
        <scheme val="minor"/>
      </rPr>
      <t xml:space="preserve"> Change disability benefit  formula…</t>
    </r>
  </si>
  <si>
    <t>Social Protection Floor Assessment Matrix : GUARANTEE 3a- WORKING AGE (Social Security)</t>
  </si>
  <si>
    <t>Currently, poor implementation as of 23% compared with planned in aimag level due to lack of information on this programme among the employers.</t>
  </si>
  <si>
    <r>
      <rPr>
        <b/>
        <sz val="11"/>
        <color theme="1"/>
        <rFont val="Calibri"/>
        <family val="2"/>
        <scheme val="minor"/>
      </rPr>
      <t>Sc 2:</t>
    </r>
    <r>
      <rPr>
        <sz val="11"/>
        <color theme="1"/>
        <rFont val="Calibri"/>
        <family val="2"/>
        <scheme val="minor"/>
      </rPr>
      <t xml:space="preserve"> Increase VT programme funding</t>
    </r>
  </si>
  <si>
    <r>
      <rPr>
        <b/>
        <sz val="11"/>
        <color theme="1"/>
        <rFont val="Calibri"/>
        <family val="2"/>
        <scheme val="minor"/>
      </rPr>
      <t xml:space="preserve">Targeting : </t>
    </r>
    <r>
      <rPr>
        <sz val="11"/>
        <color theme="1"/>
        <rFont val="Calibri"/>
        <family val="2"/>
        <scheme val="minor"/>
      </rPr>
      <t xml:space="preserve">There is no clear definition which who is the homeless person  either unclear procedure provide a shelter (ger) to them .                                                     </t>
    </r>
    <r>
      <rPr>
        <b/>
        <sz val="11"/>
        <color theme="1"/>
        <rFont val="Calibri"/>
        <family val="2"/>
        <scheme val="minor"/>
      </rPr>
      <t xml:space="preserve">Adequacy: </t>
    </r>
    <r>
      <rPr>
        <sz val="11"/>
        <color theme="1"/>
        <rFont val="Calibri"/>
        <family val="2"/>
        <scheme val="minor"/>
      </rPr>
      <t xml:space="preserve">  Disable people cannot access to service because Inadequate facilities of prostheses and orthopedics and even there is not service provider  especially  in rural area. </t>
    </r>
  </si>
  <si>
    <r>
      <rPr>
        <b/>
        <sz val="11"/>
        <color theme="1"/>
        <rFont val="Calibri"/>
        <family val="2"/>
        <scheme val="minor"/>
      </rPr>
      <t>Sc 5:</t>
    </r>
    <r>
      <rPr>
        <sz val="11"/>
        <color theme="1"/>
        <rFont val="Calibri"/>
        <family val="2"/>
        <scheme val="minor"/>
      </rPr>
      <t xml:space="preserve"> increase a replacement rate  50% ( beneficiaries less than 5 years)+ increase for 3 months(to all beneficiaries)           </t>
    </r>
    <r>
      <rPr>
        <b/>
        <sz val="11"/>
        <color theme="1"/>
        <rFont val="Calibri"/>
        <family val="2"/>
        <scheme val="minor"/>
      </rPr>
      <t xml:space="preserve">Sc 6:  </t>
    </r>
    <r>
      <rPr>
        <sz val="11"/>
        <color theme="1"/>
        <rFont val="Calibri"/>
        <family val="2"/>
        <scheme val="minor"/>
      </rPr>
      <t>Vocational training programs for unemployed</t>
    </r>
  </si>
  <si>
    <r>
      <t xml:space="preserve">Contributed Allowance Insurance: Maternity, Sickness and Funeral                                   </t>
    </r>
    <r>
      <rPr>
        <sz val="11"/>
        <color theme="1"/>
        <rFont val="Calibri"/>
        <family val="2"/>
        <scheme val="minor"/>
      </rPr>
      <t>(both Mandatory and Voluntary )</t>
    </r>
  </si>
  <si>
    <t>Vocational training is lacking for this programme and  can reasonably promote it and also, the criteria of enrollment programme that an individual who was seek job over 6 months, should decrease  to between 2-3 months”</t>
  </si>
  <si>
    <r>
      <rPr>
        <b/>
        <sz val="11"/>
        <color theme="1"/>
        <rFont val="Calibri"/>
        <family val="2"/>
        <scheme val="minor"/>
      </rPr>
      <t xml:space="preserve">Criteria: </t>
    </r>
    <r>
      <rPr>
        <sz val="11"/>
        <color theme="1"/>
        <rFont val="Calibri"/>
        <family val="2"/>
        <scheme val="minor"/>
      </rPr>
      <t xml:space="preserve">Needs of this Programme  was high in the rural area but limited funding and hard constraint criteria may slowing down of programme implementation.                                                      </t>
    </r>
    <r>
      <rPr>
        <b/>
        <sz val="11"/>
        <color theme="1"/>
        <rFont val="Calibri"/>
        <family val="2"/>
        <scheme val="minor"/>
      </rPr>
      <t xml:space="preserve">Awareness: </t>
    </r>
    <r>
      <rPr>
        <sz val="11"/>
        <color theme="1"/>
        <rFont val="Calibri"/>
        <family val="2"/>
        <scheme val="minor"/>
      </rPr>
      <t xml:space="preserve">Lack of information dissemination on social insurance programme and poor linkage between social security and employment programmes. Herders exempted most of taxation so they may not give a weight to the social insurance. We should take young herders into consideration those who growing up under this programme.  </t>
    </r>
  </si>
  <si>
    <t xml:space="preserve">Good progress, But  there is too small funding for new workplace /one workplace-1.0 million MNT/ creation rather than competitive capacity valuation in a market. It is risky that new job place may lost its competitiveness in after a certain time because a price of goods and services is dramatically increasing day to day.    </t>
  </si>
  <si>
    <t xml:space="preserve">MOL should take into account is how improve a design tools of this programme.. Vocational training and other trainings tend to change their mind may be effective.  </t>
  </si>
  <si>
    <t xml:space="preserve"> Very weak implementation. Citizens over 40 years old mostly lost their confidence due to long unemployed period, employer’s tendency of age discrimination and obsoleted working experiences. Also, most of them having interest to do business by themselves, not to cooperate to same others
</t>
  </si>
  <si>
    <t xml:space="preserve">Good progress.   The key feedback from disabilities was that they would seen prefer to start their own business rather than employed under the other companies. Total amount of fund was inadequate and need to increase. </t>
  </si>
  <si>
    <t>Good progress, Most people involved with public works, complain about deduction for social insurance contribution from their PW salary. If Labour division did not take deduction from their salaries then aimag SI Division would impose a penalty.   Lack of information dissemination on social insurance programme and poor linkage between social security and employment programmes</t>
  </si>
  <si>
    <t xml:space="preserve">There is high constraint criteria to get financial grant which to become discouraged. For instance, employed individual who has keeping his job place last 12 months for same employer; or if employer provided new job place for jobseeker who was seeking for over 6 months e.g.   </t>
  </si>
  <si>
    <t xml:space="preserve">Increase a  level of scholarship equal to 70,000 MNT   and 12.8 billion MNT already approved in 2014 budget </t>
  </si>
  <si>
    <t>The Vocational training scholarship level is lower than University and collage students. This may  negatively influences to the  ALMP  consequences</t>
  </si>
  <si>
    <r>
      <rPr>
        <b/>
        <sz val="11"/>
        <color theme="1"/>
        <rFont val="Calibri"/>
        <family val="2"/>
        <scheme val="minor"/>
      </rPr>
      <t xml:space="preserve">Sc 3: </t>
    </r>
    <r>
      <rPr>
        <sz val="11"/>
        <color theme="1"/>
        <rFont val="Calibri"/>
        <family val="2"/>
        <scheme val="minor"/>
      </rPr>
      <t xml:space="preserve">70,000 MNT scholarship for all VT center students;                     </t>
    </r>
    <r>
      <rPr>
        <b/>
        <sz val="11"/>
        <color theme="1"/>
        <rFont val="Calibri"/>
        <family val="2"/>
        <scheme val="minor"/>
      </rPr>
      <t>Sc 4:</t>
    </r>
    <r>
      <rPr>
        <sz val="11"/>
        <color theme="1"/>
        <rFont val="Calibri"/>
        <family val="2"/>
        <scheme val="minor"/>
      </rPr>
      <t xml:space="preserve"> Increase scholarship level and incidentally a mini wage standard  /i.e. 96, 000 MNT/</t>
    </r>
  </si>
  <si>
    <t xml:space="preserve">Totally 67 SMEs having 46.1 billion MNT in 2013 </t>
  </si>
  <si>
    <t xml:space="preserve">1. One of important fact  to take into consideration is SME Fund operation transparency. Many people says that  cannot access to the SME loan because of unclear procedures and government bureaucracy;                           2. Despite LGF's legal status as a non-profit legal entity, LGF’s operation hasn’t started until recent day.                 3. Herders in the rural area even aimag entrepreneurs still have limited opportunity to take out a easy terms loan service because the lack of information .                  </t>
  </si>
  <si>
    <t>Employment Promotion programme for Disability</t>
  </si>
  <si>
    <t>"Inhabited Mongol" programme /Public Work/</t>
  </si>
  <si>
    <t>Support for Employers' programme</t>
  </si>
  <si>
    <t>National Qualified Worker Preparation programme</t>
  </si>
  <si>
    <t xml:space="preserve">the Government will continuing this programme in 2014 for another 7000 trainee and spend 13.8 billion MNT </t>
  </si>
  <si>
    <t>Law on  Supplementary Allowance for Honored Senior Citizens /HSC/, 2008; Government Resolution #70/2012</t>
  </si>
  <si>
    <r>
      <rPr>
        <b/>
        <sz val="11"/>
        <color theme="1"/>
        <rFont val="Calibri"/>
        <family val="2"/>
        <scheme val="minor"/>
      </rPr>
      <t>Target group:</t>
    </r>
    <r>
      <rPr>
        <sz val="11"/>
        <color theme="1"/>
        <rFont val="Calibri"/>
        <family val="2"/>
        <scheme val="minor"/>
      </rPr>
      <t xml:space="preserve">  Children living in poor and very poor households Benefit: 5000 MNT once per two months (see in Working age SS table)</t>
    </r>
  </si>
  <si>
    <t>Targeted,  coverage is limited, mostly implements ad hoc manner</t>
  </si>
  <si>
    <t xml:space="preserve"> around 30.000  in 2012</t>
  </si>
  <si>
    <t>NUMBER OF INSURED</t>
  </si>
  <si>
    <t>2537.1                                     ( 92%  of total population)</t>
  </si>
  <si>
    <t xml:space="preserve">                                     </t>
  </si>
  <si>
    <t xml:space="preserve">Legal Framework: Citizens Health Insuranse law (Article 8) and Government Resolution #195,  2012 December </t>
  </si>
  <si>
    <t xml:space="preserve">HEALTH INSURANCE COVERAGE AND CONTRIBUTION LEVELS </t>
  </si>
  <si>
    <t>670 MNT or (0.4 USD)</t>
  </si>
  <si>
    <t>8424 MNT (4.8 USD)</t>
  </si>
  <si>
    <r>
      <t xml:space="preserve">Detialed groups are: elderly, disability person, children with chronic condition,  person  affected by domestic violence, convicts released from correctional service, alcohol and drug addicts,  homelesses, single mother/father family, person affected by cureless disease, poor </t>
    </r>
    <r>
      <rPr>
        <sz val="11"/>
        <rFont val="Calibri"/>
        <family val="2"/>
        <scheme val="minor"/>
      </rPr>
      <t xml:space="preserve"> families-members and citizens migrated in a local,</t>
    </r>
    <r>
      <rPr>
        <sz val="11"/>
        <color rgb="FFFF0000"/>
        <rFont val="Calibri"/>
        <family val="2"/>
        <scheme val="minor"/>
      </rPr>
      <t xml:space="preserve"> </t>
    </r>
    <r>
      <rPr>
        <sz val="11"/>
        <color theme="1"/>
        <rFont val="Calibri"/>
        <family val="2"/>
        <scheme val="minor"/>
      </rPr>
      <t xml:space="preserve"> and  parents of disabled children</t>
    </r>
  </si>
  <si>
    <r>
      <rPr>
        <b/>
        <sz val="11"/>
        <rFont val="Calibri"/>
        <family val="2"/>
        <scheme val="minor"/>
      </rPr>
      <t xml:space="preserve">Contracted employment or civil service workers: </t>
    </r>
    <r>
      <rPr>
        <sz val="11"/>
        <rFont val="Calibri"/>
        <family val="2"/>
        <scheme val="minor"/>
      </rPr>
      <t xml:space="preserve"> </t>
    </r>
    <r>
      <rPr>
        <b/>
        <sz val="11"/>
        <rFont val="Calibri"/>
        <family val="2"/>
        <scheme val="minor"/>
      </rPr>
      <t xml:space="preserve"> 100%</t>
    </r>
    <r>
      <rPr>
        <sz val="11"/>
        <rFont val="Calibri"/>
        <family val="2"/>
        <scheme val="minor"/>
      </rPr>
      <t xml:space="preserve"> of last 12 month average wage  for a period of </t>
    </r>
    <r>
      <rPr>
        <b/>
        <sz val="11"/>
        <rFont val="Calibri"/>
        <family val="2"/>
        <scheme val="minor"/>
      </rPr>
      <t>4</t>
    </r>
    <r>
      <rPr>
        <sz val="11"/>
        <rFont val="Calibri"/>
        <family val="2"/>
        <scheme val="minor"/>
      </rPr>
      <t xml:space="preserve"> months.  For instance, before birth 280,000 MNT and 280.000 MNT after birth(in case of mini wage);            </t>
    </r>
    <r>
      <rPr>
        <b/>
        <sz val="11"/>
        <rFont val="Calibri"/>
        <family val="2"/>
        <scheme val="minor"/>
      </rPr>
      <t>Mother voluntarily insured:  70%</t>
    </r>
    <r>
      <rPr>
        <sz val="11"/>
        <rFont val="Calibri"/>
        <family val="2"/>
        <scheme val="minor"/>
      </rPr>
      <t xml:space="preserve"> of last 12 month average income  for a period of</t>
    </r>
    <r>
      <rPr>
        <b/>
        <sz val="11"/>
        <rFont val="Calibri"/>
        <family val="2"/>
        <scheme val="minor"/>
      </rPr>
      <t xml:space="preserve"> 4</t>
    </r>
    <r>
      <rPr>
        <sz val="11"/>
        <rFont val="Calibri"/>
        <family val="2"/>
        <scheme val="minor"/>
      </rPr>
      <t xml:space="preserve"> months;</t>
    </r>
    <r>
      <rPr>
        <b/>
        <sz val="11"/>
        <rFont val="Calibri"/>
        <family val="2"/>
        <scheme val="minor"/>
      </rPr>
      <t xml:space="preserve">  </t>
    </r>
    <r>
      <rPr>
        <sz val="11"/>
        <rFont val="Calibri"/>
        <family val="2"/>
        <scheme val="minor"/>
      </rPr>
      <t>For instance, before birth: 198,000 MNT, and  after birth: 198,000 MNT./in case of mini wage/                                                                          Note: The benefit provided for each day of work</t>
    </r>
  </si>
  <si>
    <r>
      <rPr>
        <b/>
        <sz val="11"/>
        <rFont val="Calibri"/>
        <family val="2"/>
        <scheme val="minor"/>
      </rPr>
      <t>Rate:</t>
    </r>
    <r>
      <rPr>
        <sz val="11"/>
        <rFont val="Calibri"/>
        <family val="2"/>
        <scheme val="minor"/>
      </rPr>
      <t xml:space="preserve"> 300,000 MNT</t>
    </r>
  </si>
  <si>
    <r>
      <rPr>
        <b/>
        <sz val="11"/>
        <rFont val="Calibri"/>
        <family val="2"/>
        <scheme val="minor"/>
      </rPr>
      <t xml:space="preserve">Rate: </t>
    </r>
    <r>
      <rPr>
        <sz val="11"/>
        <rFont val="Calibri"/>
        <family val="2"/>
        <scheme val="minor"/>
      </rPr>
      <t>Depending on the loss of capacity: 10% loss of capacity, 10% income replacement;  if over 10%  loss of capacity, proportion to the degree of the loss of working ability.   But  loss of  ability equals to or more than 30%,  the pension amount will be not less than 75% of the minimum salary or must be equals to old age mini.pension/180,300 MNT/ .                                                Also, Insured lost 30 per cent of his working ability for ever may be entitled to the pension for 6 years, or if the insured wishes, pension granted for the period defined by the medical, labor commission due to loss of working ability for long time may be paid once as a lump sum. In this case the entitlement to the in validity pension due to this reason shall terminate.</t>
    </r>
  </si>
  <si>
    <r>
      <rPr>
        <b/>
        <sz val="11"/>
        <rFont val="Calibri"/>
        <family val="2"/>
        <scheme val="minor"/>
      </rPr>
      <t>Rate:</t>
    </r>
    <r>
      <rPr>
        <sz val="11"/>
        <rFont val="Calibri"/>
        <family val="2"/>
        <scheme val="minor"/>
      </rPr>
      <t xml:space="preserve"> if number of dependents are 3 or more-100% of income reference;  2 =75%,  and  1 = 50% but minimum pension must be equals to mini old age pension </t>
    </r>
  </si>
  <si>
    <r>
      <rPr>
        <b/>
        <sz val="11"/>
        <rFont val="Calibri"/>
        <family val="2"/>
        <scheme val="minor"/>
      </rPr>
      <t>Rate</t>
    </r>
    <r>
      <rPr>
        <sz val="11"/>
        <rFont val="Calibri"/>
        <family val="2"/>
        <scheme val="minor"/>
      </rPr>
      <t>: 100% of income reference and calculated by working days. The maximum period of the payment  during consecutive 12 months, not exceed 180 days.</t>
    </r>
  </si>
  <si>
    <r>
      <t>Regardless of contribution period BUT eligible 30% loss of capacity</t>
    </r>
    <r>
      <rPr>
        <b/>
        <sz val="11"/>
        <rFont val="Calibri"/>
        <family val="2"/>
        <scheme val="minor"/>
      </rPr>
      <t xml:space="preserve"> o</t>
    </r>
    <r>
      <rPr>
        <sz val="11"/>
        <rFont val="Calibri"/>
        <family val="2"/>
        <scheme val="minor"/>
      </rPr>
      <t xml:space="preserve">r more </t>
    </r>
  </si>
  <si>
    <r>
      <rPr>
        <b/>
        <sz val="11"/>
        <rFont val="Calibri"/>
        <family val="2"/>
        <scheme val="minor"/>
      </rPr>
      <t>Rate:</t>
    </r>
    <r>
      <rPr>
        <sz val="11"/>
        <rFont val="Calibri"/>
        <family val="2"/>
        <scheme val="minor"/>
      </rPr>
      <t xml:space="preserve"> Following percentage from the wages of last 3 month full-time employment: up to 5 years-15%,  5-10 years-60%,  10-15 years-70%  and more than 15 years -100%  , for 126 working days and twice in a month                                                                </t>
    </r>
    <r>
      <rPr>
        <b/>
        <sz val="11"/>
        <rFont val="Calibri"/>
        <family val="2"/>
        <scheme val="minor"/>
      </rPr>
      <t>Minimum</t>
    </r>
    <r>
      <rPr>
        <sz val="11"/>
        <rFont val="Calibri"/>
        <family val="2"/>
        <scheme val="minor"/>
      </rPr>
      <t>: not less than 75% of the minimum wage</t>
    </r>
  </si>
  <si>
    <r>
      <rPr>
        <b/>
        <sz val="8"/>
        <rFont val="Calibri"/>
        <family val="2"/>
        <scheme val="minor"/>
      </rPr>
      <t>Replacement rate</t>
    </r>
    <r>
      <rPr>
        <sz val="8"/>
        <rFont val="Calibri"/>
        <family val="2"/>
        <scheme val="minor"/>
      </rPr>
      <t xml:space="preserve">: 45% of the monthly average wage  and increased by  1.5% of wages for each year additional to 20 years.        </t>
    </r>
    <r>
      <rPr>
        <b/>
        <sz val="8"/>
        <rFont val="Calibri"/>
        <family val="2"/>
        <scheme val="minor"/>
      </rPr>
      <t xml:space="preserve">Minimum standard:  </t>
    </r>
    <r>
      <rPr>
        <sz val="8"/>
        <rFont val="Calibri"/>
        <family val="2"/>
        <scheme val="minor"/>
      </rPr>
      <t xml:space="preserve">After 10 years of contributions: 145,200 MNT/month; 20 years: 180,300 MNT/month if contributed at the mini wage level;  </t>
    </r>
    <r>
      <rPr>
        <b/>
        <sz val="8"/>
        <rFont val="Calibri"/>
        <family val="2"/>
        <scheme val="minor"/>
      </rPr>
      <t xml:space="preserve">Wage base for benefit determination: </t>
    </r>
    <r>
      <rPr>
        <sz val="8"/>
        <rFont val="Calibri"/>
        <family val="2"/>
        <scheme val="minor"/>
      </rPr>
      <t>Best 5 years’ consecutive wages out of the final 20 years wages reported.</t>
    </r>
  </si>
  <si>
    <r>
      <rPr>
        <b/>
        <sz val="8"/>
        <rFont val="Calibri"/>
        <family val="2"/>
        <scheme val="minor"/>
      </rPr>
      <t xml:space="preserve">Years of service : </t>
    </r>
    <r>
      <rPr>
        <i/>
        <u val="single"/>
        <sz val="8"/>
        <rFont val="Calibri"/>
        <family val="2"/>
        <scheme val="minor"/>
      </rPr>
      <t>regular:</t>
    </r>
    <r>
      <rPr>
        <sz val="8"/>
        <rFont val="Calibri"/>
        <family val="2"/>
        <scheme val="minor"/>
      </rPr>
      <t xml:space="preserve"> not less than 20 years of contribution;</t>
    </r>
    <r>
      <rPr>
        <b/>
        <sz val="8"/>
        <rFont val="Calibri"/>
        <family val="2"/>
        <scheme val="minor"/>
      </rPr>
      <t xml:space="preserve">  </t>
    </r>
    <r>
      <rPr>
        <i/>
        <u val="single"/>
        <sz val="8"/>
        <rFont val="Calibri"/>
        <family val="2"/>
        <scheme val="minor"/>
      </rPr>
      <t>minimum</t>
    </r>
    <r>
      <rPr>
        <u val="single"/>
        <sz val="8"/>
        <rFont val="Calibri"/>
        <family val="2"/>
        <scheme val="minor"/>
      </rPr>
      <t>:</t>
    </r>
    <r>
      <rPr>
        <b/>
        <sz val="8"/>
        <rFont val="Calibri"/>
        <family val="2"/>
        <scheme val="minor"/>
      </rPr>
      <t xml:space="preserve"> </t>
    </r>
    <r>
      <rPr>
        <sz val="8"/>
        <rFont val="Calibri"/>
        <family val="2"/>
        <scheme val="minor"/>
      </rPr>
      <t xml:space="preserve">at least 10 years of contribution.                               </t>
    </r>
    <r>
      <rPr>
        <b/>
        <sz val="8"/>
        <rFont val="Calibri"/>
        <family val="2"/>
        <scheme val="minor"/>
      </rPr>
      <t xml:space="preserve">                             Retirement age</t>
    </r>
    <r>
      <rPr>
        <sz val="8"/>
        <rFont val="Calibri"/>
        <family val="2"/>
        <scheme val="minor"/>
      </rPr>
      <t>: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t>
    </r>
  </si>
  <si>
    <r>
      <rPr>
        <b/>
        <sz val="8"/>
        <rFont val="Calibri"/>
        <family val="2"/>
        <scheme val="minor"/>
      </rPr>
      <t>Survivor pension</t>
    </r>
    <r>
      <rPr>
        <sz val="8"/>
        <rFont val="Calibri"/>
        <family val="2"/>
        <scheme val="minor"/>
      </rPr>
      <t xml:space="preserve"> for orphans  below 16 years old, (19, if  they are student), and other elderly and working age dependents</t>
    </r>
  </si>
  <si>
    <r>
      <rPr>
        <b/>
        <sz val="8"/>
        <rFont val="Calibri"/>
        <family val="2"/>
        <scheme val="minor"/>
      </rPr>
      <t>Rate:</t>
    </r>
    <r>
      <rPr>
        <sz val="8"/>
        <rFont val="Calibri"/>
        <family val="2"/>
        <scheme val="minor"/>
      </rPr>
      <t xml:space="preserve"> if number of dependents are 3 or more-100% of income reference;  2 =75%,  and  1 = 50% but minimum pension must be equals to mini old age pension</t>
    </r>
  </si>
  <si>
    <r>
      <rPr>
        <b/>
        <sz val="8"/>
        <rFont val="Calibri"/>
        <family val="2"/>
        <scheme val="minor"/>
      </rPr>
      <t xml:space="preserve">Years of service: </t>
    </r>
    <r>
      <rPr>
        <sz val="8"/>
        <rFont val="Calibri"/>
        <family val="2"/>
        <scheme val="minor"/>
      </rPr>
      <t xml:space="preserve">Not less than 20 years for the  service </t>
    </r>
    <r>
      <rPr>
        <b/>
        <u val="single"/>
        <sz val="8"/>
        <rFont val="Calibri"/>
        <family val="2"/>
        <scheme val="minor"/>
      </rPr>
      <t>or</t>
    </r>
    <r>
      <rPr>
        <sz val="8"/>
        <rFont val="Calibri"/>
        <family val="2"/>
        <scheme val="minor"/>
      </rPr>
      <t xml:space="preserve"> Insured at least 3 years out of five, </t>
    </r>
  </si>
  <si>
    <r>
      <rPr>
        <b/>
        <sz val="8"/>
        <rFont val="Calibri"/>
        <family val="2"/>
        <scheme val="minor"/>
      </rPr>
      <t>Rate:</t>
    </r>
    <r>
      <rPr>
        <sz val="8"/>
        <rFont val="Calibri"/>
        <family val="2"/>
        <scheme val="minor"/>
      </rPr>
      <t xml:space="preserve"> if  insured person lost his capacity  for 75% or more, replacement rate would be 45 % of income reference and   increased by  1.5% of wages for each year additional to 20 years. If he/she lost  his/her capacity  not less than 50%, pension would calculated  at the rate of proportion to his/her wages as 45% or more. But both fully and partial disability pensions should not be less than old age mini pension        </t>
    </r>
  </si>
  <si>
    <r>
      <t xml:space="preserve">The insured person who has lost not less than 50% of his capacity for work permanently for not less than 20 years of service  </t>
    </r>
    <r>
      <rPr>
        <b/>
        <u val="single"/>
        <sz val="8"/>
        <rFont val="Calibri"/>
        <family val="2"/>
        <scheme val="minor"/>
      </rPr>
      <t xml:space="preserve">or </t>
    </r>
    <r>
      <rPr>
        <sz val="8"/>
        <rFont val="Calibri"/>
        <family val="2"/>
        <scheme val="minor"/>
      </rPr>
      <t xml:space="preserve">   at least 3 years out of five, immediately preceding the date of commencement  of  invalid;   If old-age pension is below disability pension, entitled to disability pension at retirement age. If disability occurs not during working age, Social welfare agency provides a social pension for persons with disability.</t>
    </r>
  </si>
  <si>
    <r>
      <rPr>
        <b/>
        <sz val="8"/>
        <rFont val="Calibri"/>
        <family val="2"/>
        <scheme val="minor"/>
      </rPr>
      <t>Replacement rate</t>
    </r>
    <r>
      <rPr>
        <sz val="8"/>
        <rFont val="Calibri"/>
        <family val="2"/>
        <scheme val="minor"/>
      </rPr>
      <t xml:space="preserve">: Based on notional account balance for 15 years contribution rate for years of contributions, accrued notional returns for each year (average growth in the last three years’ average wages), and average life expectancy factor.       </t>
    </r>
    <r>
      <rPr>
        <b/>
        <sz val="8"/>
        <rFont val="Calibri"/>
        <family val="2"/>
        <scheme val="minor"/>
      </rPr>
      <t xml:space="preserve">Minimum standard: </t>
    </r>
    <r>
      <rPr>
        <sz val="8"/>
        <rFont val="Calibri"/>
        <family val="2"/>
        <scheme val="minor"/>
      </rPr>
      <t xml:space="preserve">20% of the national average wage, plus an additional 0.5 percent of the average wage for each additional service year beyond the minimum of 15 years; </t>
    </r>
  </si>
  <si>
    <r>
      <rPr>
        <b/>
        <sz val="8"/>
        <rFont val="Calibri"/>
        <family val="2"/>
        <scheme val="minor"/>
      </rPr>
      <t>Applicability:</t>
    </r>
    <r>
      <rPr>
        <sz val="8"/>
        <rFont val="Calibri"/>
        <family val="2"/>
        <scheme val="minor"/>
      </rPr>
      <t xml:space="preserve"> All contract employees born after January 1, 1960.    </t>
    </r>
    <r>
      <rPr>
        <b/>
        <sz val="8"/>
        <rFont val="Calibri"/>
        <family val="2"/>
        <scheme val="minor"/>
      </rPr>
      <t>Years of service:</t>
    </r>
    <r>
      <rPr>
        <sz val="8"/>
        <rFont val="Calibri"/>
        <family val="2"/>
        <scheme val="minor"/>
      </rPr>
      <t xml:space="preserve"> 15 years of service and contributions </t>
    </r>
    <r>
      <rPr>
        <b/>
        <sz val="8"/>
        <rFont val="Calibri"/>
        <family val="2"/>
        <scheme val="minor"/>
      </rPr>
      <t xml:space="preserve">Retirement age: </t>
    </r>
    <r>
      <rPr>
        <sz val="8"/>
        <rFont val="Calibri"/>
        <family val="2"/>
        <scheme val="minor"/>
      </rPr>
      <t>Same as DB Old age scheme.  The interest rate for  balance of Indivudals account  annually 25.4% in 2011</t>
    </r>
  </si>
  <si>
    <r>
      <rPr>
        <b/>
        <sz val="8"/>
        <rFont val="Calibri"/>
        <family val="2"/>
        <scheme val="minor"/>
      </rPr>
      <t>Survivor pension</t>
    </r>
    <r>
      <rPr>
        <sz val="8"/>
        <rFont val="Calibri"/>
        <family val="2"/>
        <scheme val="minor"/>
      </rPr>
      <t xml:space="preserve"> </t>
    </r>
  </si>
  <si>
    <r>
      <t xml:space="preserve">
</t>
    </r>
    <r>
      <rPr>
        <b/>
        <sz val="8"/>
        <rFont val="Calibri"/>
        <family val="2"/>
        <scheme val="minor"/>
      </rPr>
      <t xml:space="preserve">Rate: </t>
    </r>
    <r>
      <rPr>
        <sz val="8"/>
        <rFont val="Calibri"/>
        <family val="2"/>
        <scheme val="minor"/>
      </rPr>
      <t xml:space="preserve">40% monthly average wage in the last three years for one dependent increased by 10% per each member over two and more. But pension should not exceed 60% monthly average wage;  </t>
    </r>
    <r>
      <rPr>
        <b/>
        <sz val="8"/>
        <rFont val="Calibri"/>
        <family val="2"/>
        <scheme val="minor"/>
      </rPr>
      <t xml:space="preserve">Minimum standard: </t>
    </r>
    <r>
      <rPr>
        <sz val="8"/>
        <rFont val="Calibri"/>
        <family val="2"/>
        <scheme val="minor"/>
      </rPr>
      <t>same as above</t>
    </r>
  </si>
  <si>
    <r>
      <rPr>
        <b/>
        <sz val="8"/>
        <rFont val="Calibri"/>
        <family val="2"/>
        <scheme val="minor"/>
      </rPr>
      <t>Rate:</t>
    </r>
    <r>
      <rPr>
        <sz val="8"/>
        <rFont val="Calibri"/>
        <family val="2"/>
        <scheme val="minor"/>
      </rPr>
      <t xml:space="preserve"> Total invalidity   =  monthly average wage in  the last three years*60%
Partial invalidity = (monthly average wage in  the last three years*60%) * (% of loss of capacity for work); </t>
    </r>
    <r>
      <rPr>
        <b/>
        <sz val="8"/>
        <rFont val="Calibri"/>
        <family val="2"/>
        <scheme val="minor"/>
      </rPr>
      <t xml:space="preserve"> Minimum standard:</t>
    </r>
    <r>
      <rPr>
        <sz val="8"/>
        <rFont val="Calibri"/>
        <family val="2"/>
        <scheme val="minor"/>
      </rPr>
      <t xml:space="preserve"> same as above
</t>
    </r>
  </si>
  <si>
    <t xml:space="preserve">743.0 thousand persons insured in 2012 </t>
  </si>
  <si>
    <t xml:space="preserve">Universal Social Health Insurance (SHI),                       </t>
  </si>
  <si>
    <t xml:space="preserve">Law on Citizens Health insurance;                        April 25 2002 </t>
  </si>
  <si>
    <t xml:space="preserve">718.0 thous. person   received in-patient service  of which 362.0 thousand  paid from HI Fund for 67.0 bln MNT.                                     Total expenditures on health as % of GDP:  5.5     </t>
  </si>
  <si>
    <r>
      <rPr>
        <b/>
        <sz val="11"/>
        <color theme="1"/>
        <rFont val="Calibri"/>
        <family val="2"/>
        <scheme val="minor"/>
      </rPr>
      <t>Primary level -100% state budget:</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t>
    </r>
  </si>
  <si>
    <t>Law on Health art. 15.1  May 05 2011</t>
  </si>
  <si>
    <t>Contributory Survivor Benefit</t>
  </si>
  <si>
    <t>Non contributory Survivor Benefit</t>
  </si>
  <si>
    <t xml:space="preserve">Non contributory Social Welfare Allowances   </t>
  </si>
  <si>
    <t>Law on Social Welfare                 (Jan 19 2012)                                  Article 13.2.1                                    (child adoption)</t>
  </si>
  <si>
    <t xml:space="preserve">Law on Social Welfare                   (Jan 19 2012) Art.22,                                Ministerial Order (MoF &amp; MPDSP) # A/95/2012 </t>
  </si>
  <si>
    <r>
      <t xml:space="preserve">Law on Social Welfare                       (Jan 19 2012)                                  Article 17.1.1, 18.1 and 18.2.3            </t>
    </r>
    <r>
      <rPr>
        <b/>
        <sz val="11"/>
        <color theme="1"/>
        <rFont val="Calibri"/>
        <family val="2"/>
        <scheme val="minor"/>
      </rPr>
      <t>(Community Based Service for Children)</t>
    </r>
  </si>
  <si>
    <r>
      <t xml:space="preserve">Law on Human Development Fund (Nov 18 2009 and Dec 13, 2012), art.17.1.5; Government Resolution # 49, 2012 and Government Resolution #70/2012 </t>
    </r>
    <r>
      <rPr>
        <b/>
        <sz val="11"/>
        <color theme="1"/>
        <rFont val="Calibri"/>
        <family val="2"/>
        <scheme val="minor"/>
      </rPr>
      <t>(Child Money)</t>
    </r>
  </si>
  <si>
    <r>
      <t xml:space="preserve">Law on Pension  and Benefits provided by the Social insurance (June 17 1994)    art. 12.1.1, 12.1.2, 12.1.3 and  12.2.3                                                                                                                 </t>
    </r>
    <r>
      <rPr>
        <b/>
        <sz val="12"/>
        <color theme="1"/>
        <rFont val="Calibri"/>
        <family val="2"/>
        <scheme val="minor"/>
      </rPr>
      <t>(SI Survivor pension)</t>
    </r>
  </si>
  <si>
    <r>
      <t xml:space="preserve">Law on Social Welfare                    (Jan 19 2012)                                 Article 12.1.4                                   </t>
    </r>
    <r>
      <rPr>
        <b/>
        <sz val="11"/>
        <color theme="1"/>
        <rFont val="Calibri"/>
        <family val="2"/>
        <scheme val="minor"/>
      </rPr>
      <t xml:space="preserve"> (SW Survivor pension)</t>
    </r>
  </si>
  <si>
    <r>
      <t xml:space="preserve">Law on Social Welfare                     (Jan 19 2012)                                   Article 13.5.5                                   </t>
    </r>
    <r>
      <rPr>
        <b/>
        <sz val="11"/>
        <color theme="1"/>
        <rFont val="Calibri"/>
        <family val="2"/>
        <scheme val="minor"/>
      </rPr>
      <t>(twin baby care)</t>
    </r>
  </si>
  <si>
    <r>
      <t xml:space="preserve">Law on Social Welfare                        (Jan 19 2012)                                  Article 13.5.6                              </t>
    </r>
    <r>
      <rPr>
        <b/>
        <sz val="11"/>
        <color theme="1"/>
        <rFont val="Calibri"/>
        <family val="2"/>
        <scheme val="minor"/>
      </rPr>
      <t>(permanent care)</t>
    </r>
  </si>
  <si>
    <r>
      <t xml:space="preserve">Law on Social Welfare                        (Jan 19 2012)                                  Article 13.2.2                            </t>
    </r>
    <r>
      <rPr>
        <b/>
        <sz val="11"/>
        <color theme="1"/>
        <rFont val="Calibri"/>
        <family val="2"/>
        <scheme val="minor"/>
      </rPr>
      <t>(child care)</t>
    </r>
  </si>
  <si>
    <r>
      <t xml:space="preserve">Law on Social Welfare                        (Jan 19 2012)                                     Article 13.2.4                                 </t>
    </r>
    <r>
      <rPr>
        <b/>
        <sz val="11"/>
        <color theme="1"/>
        <rFont val="Calibri"/>
        <family val="2"/>
        <scheme val="minor"/>
      </rPr>
      <t>(disabled child care)</t>
    </r>
  </si>
  <si>
    <r>
      <t xml:space="preserve">Law on Social Security of People with Disability (Dec 08 2005),  Article 5.1.2 and 5.1.4;  Government Resolution #153/2012                   </t>
    </r>
    <r>
      <rPr>
        <b/>
        <sz val="11"/>
        <color theme="1"/>
        <rFont val="Calibri"/>
        <family val="2"/>
        <scheme val="minor"/>
      </rPr>
      <t>(Allowances and Assistance)</t>
    </r>
    <r>
      <rPr>
        <sz val="11"/>
        <color theme="1"/>
        <rFont val="Calibri"/>
        <family val="2"/>
        <scheme val="minor"/>
      </rPr>
      <t xml:space="preserve"> </t>
    </r>
  </si>
  <si>
    <r>
      <t xml:space="preserve">Law on Social Welfare                      (Jan 19 2012)                                    Article 17.1.2              </t>
    </r>
    <r>
      <rPr>
        <b/>
        <sz val="11"/>
        <color theme="1"/>
        <rFont val="Calibri"/>
        <family val="2"/>
        <scheme val="minor"/>
      </rPr>
      <t>(Institutional Care Service)</t>
    </r>
  </si>
  <si>
    <t>Law on Education                        (June 06 2002);                           Law on Preschool Education (May 23 2008)</t>
  </si>
  <si>
    <t>The Constitution of Mongolia (Jan 13 1992) art 16.7 and Law on Education (June 06 2002)  art 6.2</t>
  </si>
  <si>
    <t>Law on Education (June 06 2002) art 3.1.7; Non-formal Education National Program (Government resolution #116/1997)</t>
  </si>
  <si>
    <t>Law on Education                           (June 06 2002) art 43.2.1</t>
  </si>
  <si>
    <t xml:space="preserve"> Government resolution # 194/2006</t>
  </si>
  <si>
    <t xml:space="preserve">Law on Education (June 06 2002) art 43.2.3; Government Resolution # </t>
  </si>
  <si>
    <r>
      <t xml:space="preserve">Law on Social Welfare                  (Jan 19 2012),   Article 20  </t>
    </r>
    <r>
      <rPr>
        <b/>
        <sz val="11"/>
        <color theme="1"/>
        <rFont val="Calibri"/>
        <family val="2"/>
        <scheme val="minor"/>
      </rPr>
      <t>(Education Support Services)</t>
    </r>
  </si>
  <si>
    <r>
      <t>Law on Financing Higher education  and Students Social guarantee</t>
    </r>
    <r>
      <rPr>
        <sz val="11"/>
        <rFont val="Calibri"/>
        <family val="2"/>
        <scheme val="minor"/>
      </rPr>
      <t xml:space="preserve"> (Jul 09 2011), </t>
    </r>
    <r>
      <rPr>
        <sz val="11"/>
        <color theme="1"/>
        <rFont val="Calibri"/>
        <family val="2"/>
        <scheme val="minor"/>
      </rPr>
      <t>Art 8.1</t>
    </r>
  </si>
  <si>
    <t>Law on Redemption of Service years and Pension Insurance contribution (Sep 30 2012);  Ministerial(PDSP) Order #A57/2012</t>
  </si>
  <si>
    <r>
      <t xml:space="preserve">Contributory  Working Injury and Occupational Disease Insurance                                </t>
    </r>
    <r>
      <rPr>
        <sz val="11"/>
        <color theme="1"/>
        <rFont val="Calibri"/>
        <family val="2"/>
        <scheme val="minor"/>
      </rPr>
      <t>(both Mandatory and Voluntary )</t>
    </r>
  </si>
  <si>
    <r>
      <t xml:space="preserve">Contributory Disability  Benefit Insurance (DB)                  </t>
    </r>
    <r>
      <rPr>
        <sz val="11"/>
        <color theme="1"/>
        <rFont val="Calibri"/>
        <family val="2"/>
        <scheme val="minor"/>
      </rPr>
      <t>(both Mandatory and Voluntary )</t>
    </r>
  </si>
  <si>
    <r>
      <t xml:space="preserve">Contributory Survivor Benefit Insurance (DB)                 </t>
    </r>
    <r>
      <rPr>
        <sz val="11"/>
        <color theme="1"/>
        <rFont val="Calibri"/>
        <family val="2"/>
        <scheme val="minor"/>
      </rPr>
      <t>(both Mandatory and Voluntary )</t>
    </r>
  </si>
  <si>
    <r>
      <t>Contributory Survivor and Disability Benefit</t>
    </r>
    <r>
      <rPr>
        <sz val="11"/>
        <color theme="1"/>
        <rFont val="Calibri"/>
        <family val="2"/>
        <scheme val="minor"/>
      </rPr>
      <t xml:space="preserve"> </t>
    </r>
    <r>
      <rPr>
        <b/>
        <sz val="11"/>
        <color theme="1"/>
        <rFont val="Calibri"/>
        <family val="2"/>
        <scheme val="minor"/>
      </rPr>
      <t xml:space="preserve">Insurance (NDC)  </t>
    </r>
    <r>
      <rPr>
        <sz val="11"/>
        <color theme="1"/>
        <rFont val="Calibri"/>
        <family val="2"/>
        <scheme val="minor"/>
      </rPr>
      <t xml:space="preserve">                                     /both mandatory and voluntary/</t>
    </r>
  </si>
  <si>
    <t xml:space="preserve"> Non contributory Military Pension Benefit Scheme                   /OA, D, S /</t>
  </si>
  <si>
    <t xml:space="preserve"> Non Contributory Military Benefit scheme:   /Sickness, Maternity and Funeral/</t>
  </si>
  <si>
    <t xml:space="preserve">Non contributory Social Welfare Benefit </t>
  </si>
  <si>
    <t xml:space="preserve">Non contributory  Social welfare Allowance        </t>
  </si>
  <si>
    <t>Contributory Unemployment Insurance</t>
  </si>
  <si>
    <t>743.0 thousand persons insured in 2012</t>
  </si>
  <si>
    <t>Law on Social Insurance                 (May 31 1994) Article 4;                         Law on  Working injury, occupational disease  Pension, Benefits and Payments provided by Insurance                                      (June 07 1994)</t>
  </si>
  <si>
    <t>Law on Pension  and Benefits provided by the Social insurance  (June 07 1994)</t>
  </si>
  <si>
    <t>Law on Unemployment Benefits provided by the Social insurance ( July 05 1994)</t>
  </si>
  <si>
    <t>Law On Individual Pension Insurance Contribution Account (July 1 1999)</t>
  </si>
  <si>
    <t>Law on Pension  and Benefits provided by the Social insurance    (June 07 1994)</t>
  </si>
  <si>
    <t>Law on Pension and Benefits of Military Service Personnel (June 13 1994) /Article 4.1/</t>
  </si>
  <si>
    <r>
      <t xml:space="preserve">Law on Social Welfare                     (Jan 19 2012)                                     Article 12.1.5  and Government Resolution # 81/2012                                    </t>
    </r>
    <r>
      <rPr>
        <b/>
        <sz val="11"/>
        <color theme="1"/>
        <rFont val="Calibri"/>
        <family val="2"/>
        <scheme val="minor"/>
      </rPr>
      <t>(Single parent headed family)</t>
    </r>
  </si>
  <si>
    <r>
      <t xml:space="preserve">Law on Social Welfare              (Jan 19 2012)                           Article 12.1.3 and Government Resolution # 81/2012                            </t>
    </r>
    <r>
      <rPr>
        <b/>
        <sz val="11"/>
        <color theme="1"/>
        <rFont val="Calibri"/>
        <family val="2"/>
        <scheme val="minor"/>
      </rPr>
      <t>(Disability)</t>
    </r>
  </si>
  <si>
    <r>
      <t xml:space="preserve">Law on Social Welfare                      (Jan 19 2012)                                   Article 13.3                      </t>
    </r>
    <r>
      <rPr>
        <b/>
        <sz val="11"/>
        <color theme="1"/>
        <rFont val="Calibri"/>
        <family val="2"/>
        <scheme val="minor"/>
      </rPr>
      <t>(individual-member of household )</t>
    </r>
  </si>
  <si>
    <r>
      <t xml:space="preserve">Law on Social Welfare                            (Jan 19 2012)                                    Article 13.5.1                                           </t>
    </r>
    <r>
      <rPr>
        <b/>
        <sz val="11"/>
        <color theme="1"/>
        <rFont val="Calibri"/>
        <family val="2"/>
        <scheme val="minor"/>
      </rPr>
      <t>(emergency assistance)</t>
    </r>
  </si>
  <si>
    <r>
      <t xml:space="preserve">Law on Social Welfare                       (Jan 19 2012)                                     Article 13.5.2-13.5.5     </t>
    </r>
    <r>
      <rPr>
        <b/>
        <sz val="11"/>
        <color theme="1"/>
        <rFont val="Calibri"/>
        <family val="2"/>
        <scheme val="minor"/>
      </rPr>
      <t>(livelihood support )</t>
    </r>
  </si>
  <si>
    <r>
      <t xml:space="preserve">Law on Social Welfare                      (Jan 19 2012)                                  Article 13.5.8                            </t>
    </r>
    <r>
      <rPr>
        <b/>
        <sz val="11"/>
        <color theme="1"/>
        <rFont val="Calibri"/>
        <family val="2"/>
        <scheme val="minor"/>
      </rPr>
      <t>(livelihood support )</t>
    </r>
  </si>
  <si>
    <r>
      <t xml:space="preserve">Law on Social Security of People with Disability                                     (Dec 08 2005)                                                                                                       Article 5.1.2 and 5.1.4                      </t>
    </r>
    <r>
      <rPr>
        <b/>
        <sz val="11"/>
        <color theme="1"/>
        <rFont val="Calibri"/>
        <family val="2"/>
        <scheme val="minor"/>
      </rPr>
      <t>(Allowances and Assistance)</t>
    </r>
    <r>
      <rPr>
        <sz val="11"/>
        <color theme="1"/>
        <rFont val="Calibri"/>
        <family val="2"/>
        <scheme val="minor"/>
      </rPr>
      <t xml:space="preserve">  Government Resolution #153/2012</t>
    </r>
  </si>
  <si>
    <r>
      <t xml:space="preserve">Law on Social Welfare                   (Jan 19 2012)                                   Article 13.1.4, 13.7 and 13.8;        Parliamentary Decree #19/2012                           </t>
    </r>
    <r>
      <rPr>
        <b/>
        <sz val="11"/>
        <color theme="1"/>
        <rFont val="Calibri"/>
        <family val="2"/>
        <scheme val="minor"/>
      </rPr>
      <t>(Maternity )</t>
    </r>
  </si>
  <si>
    <r>
      <t xml:space="preserve">Law on Social Welfare                         (Jan 19 2012)                                  Article 17.1.2              </t>
    </r>
    <r>
      <rPr>
        <b/>
        <sz val="11"/>
        <color theme="1"/>
        <rFont val="Calibri"/>
        <family val="2"/>
        <scheme val="minor"/>
      </rPr>
      <t>(Institutional Care Service)</t>
    </r>
  </si>
  <si>
    <r>
      <t xml:space="preserve">Law on Social Welfare                     (Jan 19 2012)                                    Article 22                                             </t>
    </r>
    <r>
      <rPr>
        <b/>
        <sz val="11"/>
        <color theme="1"/>
        <rFont val="Calibri"/>
        <family val="2"/>
        <scheme val="minor"/>
      </rPr>
      <t>(Food &amp; Nutrition Support Service  )</t>
    </r>
  </si>
  <si>
    <r>
      <t xml:space="preserve"> Sc 1a:  </t>
    </r>
    <r>
      <rPr>
        <sz val="11"/>
        <color theme="1"/>
        <rFont val="Calibri"/>
        <family val="2"/>
        <scheme val="minor"/>
      </rPr>
      <t xml:space="preserve">subsidize  for 50% of    contribution (injury+sickness+maternity=2%) for all unemployed            </t>
    </r>
    <r>
      <rPr>
        <b/>
        <sz val="11"/>
        <color theme="1"/>
        <rFont val="Calibri"/>
        <family val="2"/>
        <scheme val="minor"/>
      </rPr>
      <t xml:space="preserve">                                                            Sc 1a: </t>
    </r>
    <r>
      <rPr>
        <sz val="11"/>
        <color theme="1"/>
        <rFont val="Calibri"/>
        <family val="2"/>
        <scheme val="minor"/>
      </rPr>
      <t xml:space="preserve">subsides 70%  of contribution(injury+sickness+maternity=2%) for all  self-employed and herders                                                                          </t>
    </r>
    <r>
      <rPr>
        <b/>
        <sz val="11"/>
        <color theme="1"/>
        <rFont val="Calibri"/>
        <family val="2"/>
        <scheme val="minor"/>
      </rPr>
      <t>Sc3</t>
    </r>
    <r>
      <rPr>
        <sz val="11"/>
        <color theme="1"/>
        <rFont val="Calibri"/>
        <family val="2"/>
        <scheme val="minor"/>
      </rPr>
      <t xml:space="preserve">: Extend a term of current  SI maternity allowance-  from 4 months  to 10 months, both compulsory and voluntary types                                                                                                   </t>
    </r>
    <r>
      <rPr>
        <b/>
        <sz val="11"/>
        <color theme="1"/>
        <rFont val="Calibri"/>
        <family val="2"/>
        <scheme val="minor"/>
      </rPr>
      <t xml:space="preserve">                </t>
    </r>
  </si>
  <si>
    <r>
      <t xml:space="preserve">Law on Social Welfare                        (Jan 19 2012)                                    Article 12.1.2  and Government Resolution # 81/2012                                                                                   </t>
    </r>
    <r>
      <rPr>
        <b/>
        <sz val="11"/>
        <color theme="1"/>
        <rFont val="Calibri"/>
        <family val="2"/>
        <scheme val="minor"/>
      </rPr>
      <t>(Dwarf individual)</t>
    </r>
  </si>
  <si>
    <t>Proxy means testing programme.  Not yet implemented</t>
  </si>
  <si>
    <t xml:space="preserve">This programme may effective after conducting the household survey that currently ongoing   </t>
  </si>
  <si>
    <r>
      <t xml:space="preserve">Law on Social Welfare                (Jan 19 2012)                                       Article 13.5.7                          </t>
    </r>
    <r>
      <rPr>
        <b/>
        <sz val="11"/>
        <color theme="1"/>
        <rFont val="Calibri"/>
        <family val="2"/>
        <scheme val="minor"/>
      </rPr>
      <t>(permanent care )</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</si>
  <si>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provided by care givers  </t>
    </r>
    <r>
      <rPr>
        <b/>
        <sz val="11"/>
        <color theme="1"/>
        <rFont val="Calibri"/>
        <family val="2"/>
        <scheme val="minor"/>
      </rPr>
      <t>Benefits: 60</t>
    </r>
    <r>
      <rPr>
        <sz val="11"/>
        <color theme="1"/>
        <rFont val="Calibri"/>
        <family val="2"/>
        <scheme val="minor"/>
      </rPr>
      <t>,000 MNT  once in a quarter</t>
    </r>
  </si>
  <si>
    <t>Improve linkages with ALMPs</t>
  </si>
  <si>
    <t>97 in 2012</t>
  </si>
  <si>
    <t xml:space="preserve">MPDSP has developed  new draft law focused on:  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</si>
  <si>
    <t>Ministry of Labour,  Employment service Centre and  aimag, district Employment  Divisions</t>
  </si>
  <si>
    <r>
      <t xml:space="preserve">Target group: </t>
    </r>
    <r>
      <rPr>
        <sz val="11"/>
        <color theme="1"/>
        <rFont val="Calibri"/>
        <family val="2"/>
        <scheme val="minor"/>
      </rPr>
      <t>Open to  all active age population.  Two steps Vocational training programme consists with  2 month classroom training + 3 month practice in field and 190,400 MNT monthly allowance included social insurance (health insurance as well) package. This programme started Feb.2013 and funding from Oyu Tolgoi LLC</t>
    </r>
  </si>
  <si>
    <t xml:space="preserve">Agreement between Mongolian Government (MOL) and Oyu Tolgoi LLC (large mining project in Mongolia ) www.ot.mn/en  </t>
  </si>
  <si>
    <t xml:space="preserve">
</t>
  </si>
  <si>
    <t xml:space="preserve">Weak implementation. The main requirements are not realistic. For instance, actually those poor people who needed social assistance are not well targeted for this programme because they do not have real aspiration for employment and mostly have relish to depend on social assistance . Other hand, the employers do not interest working age people those who released from prison, invalids and school drop-out young persons because of those job seekers often get out from other employers, and recorded as truth less jobseeker.   </t>
  </si>
  <si>
    <t xml:space="preserve">MOL planning to allocate  additional 11.0 billion MNT loan for 166 beneficiaries end of year 2013,  financed by repayment of SME loan and  additional source of the Development bank of Mongolia. Law on Loan Guarantee Fund (LGF) was adopted by the Mongolian Parliament in March, 2012.  This fund is a joint institution between the public and private sectors, and will provide collateral for up to 60 percent on a loan of MNT 20 million at the most for small business. </t>
  </si>
  <si>
    <t>Many SM business holders cannot access to hold loan due to lack of guarantee collateral.</t>
  </si>
  <si>
    <t xml:space="preserve">Contributory                               Old Age Pension  (DB) Voluntary based  </t>
  </si>
  <si>
    <t>Contributory                               Old Age Pension  (DB) Compulsory based</t>
  </si>
  <si>
    <t>Social Protection Floor Assessment Matrix: GUARANTEE 4- OLD AGE</t>
  </si>
  <si>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10</t>
    </r>
    <r>
      <rPr>
        <sz val="11"/>
        <color theme="1"/>
        <rFont val="Calibri"/>
        <family val="2"/>
        <scheme val="minor"/>
      </rPr>
      <t xml:space="preserve">% of reference salary (between minimum wage and 10 times mini wage) for Pension fund.  </t>
    </r>
    <r>
      <rPr>
        <b/>
        <sz val="11"/>
        <color theme="1"/>
        <rFont val="Calibri"/>
        <family val="2"/>
        <scheme val="minor"/>
      </rPr>
      <t>Benefits: Replacement rate, Qualifying conditions and</t>
    </r>
    <r>
      <rPr>
        <sz val="11"/>
        <color theme="1"/>
        <rFont val="Calibri"/>
        <family val="2"/>
        <scheme val="minor"/>
      </rPr>
      <t xml:space="preserve">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</si>
  <si>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rPr>
        <b/>
        <sz val="11"/>
        <color theme="1"/>
        <rFont val="Calibri"/>
        <family val="2"/>
        <scheme val="minor"/>
      </rPr>
      <t xml:space="preserve">Multipillar Pension Insurance Scheme </t>
    </r>
    <r>
      <rPr>
        <sz val="11"/>
        <color theme="1"/>
        <rFont val="Calibri"/>
        <family val="2"/>
        <scheme val="minor"/>
      </rPr>
      <t xml:space="preserve">will be introduced by Government by 2016:                                                </t>
    </r>
    <r>
      <rPr>
        <b/>
        <sz val="11"/>
        <color theme="1"/>
        <rFont val="Calibri"/>
        <family val="2"/>
        <scheme val="minor"/>
      </rPr>
      <t xml:space="preserve">Pillar 0: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Pillar 1: </t>
    </r>
    <r>
      <rPr>
        <sz val="11"/>
        <color theme="1"/>
        <rFont val="Calibri"/>
        <family val="2"/>
        <scheme val="minor"/>
      </rPr>
      <t>Mandatory Pension Insurance Scheme (major NDC Scheme plus DB scheme); and</t>
    </r>
    <r>
      <rPr>
        <b/>
        <sz val="11"/>
        <color theme="1"/>
        <rFont val="Calibri"/>
        <family val="2"/>
        <scheme val="minor"/>
      </rPr>
      <t xml:space="preserve">                                            Pillar 2:</t>
    </r>
    <r>
      <rPr>
        <sz val="11"/>
        <color theme="1"/>
        <rFont val="Calibri"/>
        <family val="2"/>
        <scheme val="minor"/>
      </rPr>
      <t xml:space="preserve"> Voluntary Private Pension Insurance (Additional) Scheme                                Natioanal Ageing Strategy not yet adopted (upgraded) by the Government that will Guarantee: 1/ Health 2/ social security (income) 3/housing 4/Labour for elderly who wish to continue working after retirement (community and social work) </t>
    </r>
  </si>
  <si>
    <t>Law on Pension  and Benefits provided by the Social insurance                       (June 07 1994)   Article 4</t>
  </si>
  <si>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14%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r>
      <rPr>
        <b/>
        <sz val="11"/>
        <color theme="1"/>
        <rFont val="Calibri"/>
        <family val="2"/>
        <scheme val="minor"/>
      </rPr>
      <t xml:space="preserve"> Benefits: </t>
    </r>
  </si>
  <si>
    <t>Ongoing discussion to reform NDC Pension scheme.</t>
  </si>
  <si>
    <t>Law on Social Welfare                 (Jan 19 2012)                                    Article 13.2.4</t>
  </si>
  <si>
    <t>Law on Social Welfare                      (Jan 19 2012)                                     Article 13.2.3</t>
  </si>
  <si>
    <r>
      <rPr>
        <b/>
        <sz val="11"/>
        <color theme="1"/>
        <rFont val="Calibri"/>
        <family val="2"/>
        <scheme val="minor"/>
      </rPr>
      <t>Sc 1a:</t>
    </r>
    <r>
      <rPr>
        <sz val="11"/>
        <color theme="1"/>
        <rFont val="Calibri"/>
        <family val="2"/>
        <scheme val="minor"/>
      </rPr>
      <t xml:space="preserve">  Set 10% for contribution calculated from mini wage+ subsidize 50% of contribution for all  herders, self-employed and informal economy workers.                              </t>
    </r>
    <r>
      <rPr>
        <b/>
        <sz val="11"/>
        <color theme="1"/>
        <rFont val="Calibri"/>
        <family val="2"/>
        <scheme val="minor"/>
      </rPr>
      <t>Sc 1b:</t>
    </r>
    <r>
      <rPr>
        <sz val="11"/>
        <color theme="1"/>
        <rFont val="Calibri"/>
        <family val="2"/>
        <scheme val="minor"/>
      </rPr>
      <t xml:space="preserve">  Set 10% contribution calculated from mini wage+ subsidize 70% of contribution for all  herders, self-employed and informal economy workers.                                                    </t>
    </r>
    <r>
      <rPr>
        <b/>
        <sz val="11"/>
        <color theme="1"/>
        <rFont val="Calibri"/>
        <family val="2"/>
        <scheme val="minor"/>
      </rPr>
      <t xml:space="preserve">Sc 2: </t>
    </r>
    <r>
      <rPr>
        <sz val="11"/>
        <color theme="1"/>
        <rFont val="Calibri"/>
        <family val="2"/>
        <scheme val="minor"/>
      </rPr>
      <t>Supplementary scheme for those who work in heavy labour condition, born post 1960</t>
    </r>
  </si>
  <si>
    <r>
      <rPr>
        <b/>
        <sz val="11"/>
        <color theme="1"/>
        <rFont val="Calibri"/>
        <family val="2"/>
        <scheme val="minor"/>
      </rPr>
      <t xml:space="preserve">Service: </t>
    </r>
    <r>
      <rPr>
        <sz val="11"/>
        <color theme="1"/>
        <rFont val="Calibri"/>
        <family val="2"/>
        <scheme val="minor"/>
      </rPr>
      <t xml:space="preserve">The reimbursement list of social assistance services is need to update. Some prostheses and orthopedics facilities and other goods and services are not included in that list.                                                                                       </t>
    </r>
    <r>
      <rPr>
        <b/>
        <sz val="11"/>
        <color theme="1"/>
        <rFont val="Calibri"/>
        <family val="2"/>
        <scheme val="minor"/>
      </rPr>
      <t xml:space="preserve">Targeting criteria:  </t>
    </r>
    <r>
      <rPr>
        <sz val="11"/>
        <color theme="1"/>
        <rFont val="Calibri"/>
        <family val="2"/>
        <scheme val="minor"/>
      </rPr>
      <t xml:space="preserve">Fuel compensation (coal and firewood) supply procedure is not sufficient  for elderly people aged over 80.                                     </t>
    </r>
  </si>
  <si>
    <t xml:space="preserve">Law on Employment Promotion (June 17 2011)                                Article 5.2             1/  occupational and vocational orientation, counseling and information; 2/job mediation 3/vocational training and retraining  </t>
  </si>
  <si>
    <t xml:space="preserve">Law on Employment Promotion (June 17 2011)                               Article 5.3                                                1/promotion of self employed as well as citizens willing to run businesses in forms of partnership or cooperatives; 2/support to employers; 3/organize public works;  Decree # 01/2012 of the National Board of Employment promotion </t>
  </si>
  <si>
    <t>Law on Education                       (June 06 2002)                                    Art. 43.2.10; Government Resolution #30,2008</t>
  </si>
  <si>
    <t>Law on Government Special Funds (June 29 2009)                                                   Article 5.4.6 and 14;  Labour Ministerial Order # A/44, 2013 (Preferential Loan Procedures to the SM business)</t>
  </si>
  <si>
    <t>Law on Government Special Funds; (June 29 2009)   Government Resolution #134/2011, Labour Minister's order #A/69/2012 and A/38/2013</t>
  </si>
  <si>
    <t xml:space="preserve">MOH, MPDSP, SIGO and Social Health Insurance Sub-Committee and Responsible body : MOH </t>
  </si>
  <si>
    <t>MOH,  Health Development Centre, and aimag level,  Health Departments, MOF, MPDSP, SIGO Responsible body : MOH</t>
  </si>
  <si>
    <r>
      <t xml:space="preserve"> *Note:   Law on 2014 Human Development Fund Budget,</t>
    </r>
    <r>
      <rPr>
        <sz val="11"/>
        <color theme="1"/>
        <rFont val="Calibri"/>
        <family val="2"/>
        <scheme val="minor"/>
      </rPr>
      <t xml:space="preserve"> total expenditure is 312.0 billion MNT of which:  Child money 240.0 billion MNT, Health insurance contribution 12.0 billion MNT, and investment for new building of Children' Development Centre for  5 district namely, in Songinokhairkhan, Bayangol, Khan-Uul, Chingeltei and Bayanzurkh  </t>
    </r>
    <r>
      <rPr>
        <b/>
        <sz val="11"/>
        <color theme="1"/>
        <rFont val="Calibri"/>
        <family val="2"/>
        <scheme val="minor"/>
      </rPr>
      <t xml:space="preserve">  </t>
    </r>
  </si>
  <si>
    <t xml:space="preserve">1. CMP initiatives  often based on political decisions , not evidence- based 2. Level of benefit is not adequate for school attendance: uniform and textbooks </t>
  </si>
  <si>
    <t xml:space="preserve">Required supporting documents violation of CMP ( to loss birth certification and parents ID) is the main complication issue in rural area. </t>
  </si>
  <si>
    <r>
      <rPr>
        <b/>
        <sz val="11"/>
        <color theme="1"/>
        <rFont val="Calibri"/>
        <family val="2"/>
        <scheme val="minor"/>
      </rPr>
      <t>The level of contribution is affordable and minimum wage representative of herders income (at least minimum wage= one sheep per year for herders), but low registration to voluntary DUE TO:                                                                                       Coverage:</t>
    </r>
    <r>
      <rPr>
        <sz val="11"/>
        <color theme="1"/>
        <rFont val="Calibri"/>
        <family val="2"/>
        <scheme val="minor"/>
      </rPr>
      <t xml:space="preserve"> Very low coverage, mostly young people, herders and self-employed not interested, although it includes maternity protection.                                                           </t>
    </r>
    <r>
      <rPr>
        <b/>
        <sz val="11"/>
        <color theme="1"/>
        <rFont val="Calibri"/>
        <family val="2"/>
        <scheme val="minor"/>
      </rPr>
      <t>Evasion:</t>
    </r>
    <r>
      <rPr>
        <sz val="11"/>
        <color theme="1"/>
        <rFont val="Calibri"/>
        <family val="2"/>
        <scheme val="minor"/>
      </rPr>
      <t xml:space="preserve"> The average wage reported by the National Statistical Office (NSO) is significantly higher than the average wage declared for paying Mandatory social insurance contributions, shows that employers are evasion their contribution responsibilities.                                                              </t>
    </r>
    <r>
      <rPr>
        <b/>
        <sz val="11"/>
        <color theme="1"/>
        <rFont val="Calibri"/>
        <family val="2"/>
        <scheme val="minor"/>
      </rPr>
      <t>Accessibility:</t>
    </r>
    <r>
      <rPr>
        <sz val="11"/>
        <color theme="1"/>
        <rFont val="Calibri"/>
        <family val="2"/>
        <scheme val="minor"/>
      </rPr>
      <t xml:space="preserve"> Herders hardly visit once a month the soum center due to remoteness, animal husbandry care and their income shortness.                                                               </t>
    </r>
    <r>
      <rPr>
        <b/>
        <sz val="11"/>
        <color theme="1"/>
        <rFont val="Calibri"/>
        <family val="2"/>
        <scheme val="minor"/>
      </rPr>
      <t>Contribution schedule</t>
    </r>
    <r>
      <rPr>
        <sz val="11"/>
        <color theme="1"/>
        <rFont val="Calibri"/>
        <family val="2"/>
        <scheme val="minor"/>
      </rPr>
      <t xml:space="preserve">: It is not appropriate or unmet rural populations income cycle and life style features.   Herders’ income streams depend on highly seasonal events like cashmere and milk or live animal sales, and their demand for cash is also highly seasonal.  Herders only have opportunity to have cash only 2 times in a year which during the spring for cashmere and early December for meat preparation.                                                                                                            </t>
    </r>
  </si>
  <si>
    <r>
      <t xml:space="preserve">Target group:  </t>
    </r>
    <r>
      <rPr>
        <sz val="11"/>
        <color theme="1"/>
        <rFont val="Calibri"/>
        <family val="2"/>
        <scheme val="minor"/>
      </rPr>
      <t xml:space="preserve">persons with disability </t>
    </r>
    <r>
      <rPr>
        <b/>
        <sz val="11"/>
        <color theme="1"/>
        <rFont val="Calibri"/>
        <family val="2"/>
        <scheme val="minor"/>
      </rPr>
      <t xml:space="preserve"> Activities: </t>
    </r>
    <r>
      <rPr>
        <sz val="11"/>
        <color theme="1"/>
        <rFont val="Calibri"/>
        <family val="2"/>
        <scheme val="minor"/>
      </rPr>
      <t xml:space="preserve">1/ one time financial support for new job placement project initiated by disabled person, based on  calculation as of one working place=1,000,000 MNT and maximum up to 10,000,000 MNT for disabled person's business .  2/ financial support for new job placement project initiated by enterprises , based on  calculation as of one working place=5,000,000 MNT and maximum up to 50,000,000 MNT for one time.  3/ training and retraining,  4/ counseling job mediation     </t>
    </r>
    <r>
      <rPr>
        <b/>
        <sz val="11"/>
        <color theme="1"/>
        <rFont val="Calibri"/>
        <family val="2"/>
        <scheme val="minor"/>
      </rPr>
      <t>Financing</t>
    </r>
    <r>
      <rPr>
        <sz val="11"/>
        <color theme="1"/>
        <rFont val="Calibri"/>
        <family val="2"/>
        <scheme val="minor"/>
      </rPr>
      <t xml:space="preserve">: Employment Promotion Fund (EPF)         </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</si>
  <si>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Pension transfers subsidized from  the State Budget and delivered through SI facilities but SI Agency pays also administration cost.</t>
    </r>
  </si>
  <si>
    <t xml:space="preserve"> The military personnel can easily get 100% of their post earnings is too generous</t>
  </si>
  <si>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(between minimum wage and 10 times mini wage) for Pension fund.</t>
    </r>
    <r>
      <rPr>
        <b/>
        <sz val="11"/>
        <color theme="1"/>
        <rFont val="Calibri"/>
        <family val="2"/>
        <scheme val="minor"/>
      </rPr>
      <t xml:space="preserve">  Replacement rate:</t>
    </r>
    <r>
      <rPr>
        <sz val="11"/>
        <color theme="1"/>
        <rFont val="Calibri"/>
        <family val="2"/>
        <scheme val="minor"/>
      </rPr>
      <t xml:space="preserve">  45% of the monthly average wage of the best continuing 5 years salary  and increased by  1.5% of wages for each year additional to 20 years. For example, 60% replacement rate after 30 years.  The minimum guarantee, if at least 20 years of contribution is 75% of minimum wage. </t>
    </r>
    <r>
      <rPr>
        <b/>
        <sz val="11"/>
        <color theme="1"/>
        <rFont val="Calibri"/>
        <family val="2"/>
        <scheme val="minor"/>
      </rPr>
      <t xml:space="preserve"> Qualifying conditions:</t>
    </r>
    <r>
      <rPr>
        <sz val="11"/>
        <color theme="1"/>
        <rFont val="Calibri"/>
        <family val="2"/>
        <scheme val="minor"/>
      </rPr>
      <t xml:space="preserve">  not less than 20 years of contribution for fully OA pension;  minimum: at least from 10 years to 19 years of contribution for partially OA pension.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  Monthly </t>
    </r>
    <r>
      <rPr>
        <b/>
        <sz val="11"/>
        <color theme="1"/>
        <rFont val="Calibri"/>
        <family val="2"/>
        <scheme val="minor"/>
      </rPr>
      <t xml:space="preserve">Average pension benefit </t>
    </r>
    <r>
      <rPr>
        <sz val="11"/>
        <color theme="1"/>
        <rFont val="Calibri"/>
        <family val="2"/>
        <scheme val="minor"/>
      </rPr>
      <t xml:space="preserve">was  224,200 MNT (143USD)  end of 2012  </t>
    </r>
  </si>
  <si>
    <t xml:space="preserve">The Parliament amended the law on Financing Higher Education  and Students Social guarantee by November 2013. According this, the national scholarship would be provided students who those can applicable for certain criteria,  a/ having  satisfied  grade point average; b/ be student of State property Universities and Colleges  </t>
  </si>
  <si>
    <r>
      <rPr>
        <b/>
        <sz val="11"/>
        <color theme="1"/>
        <rFont val="Calibri"/>
        <family val="2"/>
        <scheme val="minor"/>
      </rPr>
      <t>Scenario 1</t>
    </r>
    <r>
      <rPr>
        <sz val="11"/>
        <color theme="1"/>
        <rFont val="Calibri"/>
        <family val="2"/>
        <scheme val="minor"/>
      </rPr>
      <t xml:space="preserve">: Fully subsidize contributions for Categories II and III
</t>
    </r>
    <r>
      <rPr>
        <b/>
        <sz val="11"/>
        <color theme="1"/>
        <rFont val="Calibri"/>
        <family val="2"/>
        <scheme val="minor"/>
      </rPr>
      <t>Scenario 2</t>
    </r>
    <r>
      <rPr>
        <sz val="11"/>
        <color theme="1"/>
        <rFont val="Calibri"/>
        <family val="2"/>
        <scheme val="minor"/>
      </rPr>
      <t xml:space="preserve">: Increase  current diagnostic service and  health testing tariff (36,000 MNT) up to 56.000  for all population
</t>
    </r>
    <r>
      <rPr>
        <b/>
        <sz val="11"/>
        <color theme="1"/>
        <rFont val="Calibri"/>
        <family val="2"/>
        <scheme val="minor"/>
      </rPr>
      <t>Scenario 3</t>
    </r>
    <r>
      <rPr>
        <sz val="11"/>
        <color theme="1"/>
        <rFont val="Calibri"/>
        <family val="2"/>
        <scheme val="minor"/>
      </rPr>
      <t xml:space="preserve">:  Increase reimbursement rate for drugs to 100% for categories II and III  
</t>
    </r>
    <r>
      <rPr>
        <b/>
        <sz val="11"/>
        <color theme="1"/>
        <rFont val="Calibri"/>
        <family val="2"/>
        <scheme val="minor"/>
      </rPr>
      <t xml:space="preserve">Scenario 4: </t>
    </r>
    <r>
      <rPr>
        <sz val="11"/>
        <color theme="1"/>
        <rFont val="Calibri"/>
        <family val="2"/>
        <scheme val="minor"/>
      </rPr>
      <t xml:space="preserve"> Increase reimbursement rate for drugs to 100% for the whole population</t>
    </r>
  </si>
  <si>
    <r>
      <rPr>
        <b/>
        <sz val="11"/>
        <color theme="1"/>
        <rFont val="Calibri"/>
        <family val="2"/>
        <scheme val="minor"/>
      </rPr>
      <t>C1:</t>
    </r>
    <r>
      <rPr>
        <sz val="11"/>
        <color theme="1"/>
        <rFont val="Calibri"/>
        <family val="2"/>
        <scheme val="minor"/>
      </rPr>
      <t xml:space="preserve"> Assessment of the  programme impact is needed, to ensure that it does contribute to poverty reduction.
</t>
    </r>
    <r>
      <rPr>
        <b/>
        <sz val="11"/>
        <color theme="1"/>
        <rFont val="Calibri"/>
        <family val="2"/>
        <scheme val="minor"/>
      </rPr>
      <t>C2:</t>
    </r>
    <r>
      <rPr>
        <sz val="11"/>
        <color theme="1"/>
        <rFont val="Calibri"/>
        <family val="2"/>
        <scheme val="minor"/>
      </rPr>
      <t xml:space="preserve"> The amount needs to indexed on the  inflation rate
</t>
    </r>
    <r>
      <rPr>
        <b/>
        <sz val="11"/>
        <color theme="1"/>
        <rFont val="Calibri"/>
        <family val="2"/>
        <scheme val="minor"/>
      </rPr>
      <t xml:space="preserve">C3: </t>
    </r>
    <r>
      <rPr>
        <sz val="11"/>
        <color theme="1"/>
        <rFont val="Calibri"/>
        <family val="2"/>
        <scheme val="minor"/>
      </rPr>
      <t>Increse the level of benefits for small children</t>
    </r>
  </si>
  <si>
    <r>
      <rPr>
        <b/>
        <sz val="11"/>
        <color theme="1"/>
        <rFont val="Calibri"/>
        <family val="2"/>
        <scheme val="minor"/>
      </rPr>
      <t>C4:</t>
    </r>
    <r>
      <rPr>
        <sz val="11"/>
        <color theme="1"/>
        <rFont val="Calibri"/>
        <family val="2"/>
        <scheme val="minor"/>
      </rPr>
      <t xml:space="preserve"> Need to pay more attention to children and youth with disability. The Government recognizes the need to ensure an enabling environment guaranteeing the equal right to the development and protection of disabled children.
C5</t>
    </r>
    <r>
      <rPr>
        <b/>
        <sz val="11"/>
        <color theme="1"/>
        <rFont val="Calibri"/>
        <family val="2"/>
        <scheme val="minor"/>
      </rPr>
      <t xml:space="preserve">: </t>
    </r>
    <r>
      <rPr>
        <sz val="11"/>
        <color theme="1"/>
        <rFont val="Calibri"/>
        <family val="2"/>
        <scheme val="minor"/>
      </rPr>
      <t>For youth in working age (above 16 years old) need to establish programmes that until weak incentive to integrate labour market and be socially and economically included, while continuing receiving governments support.   (see recommendations under Guarantee 3)</t>
    </r>
  </si>
  <si>
    <r>
      <rPr>
        <b/>
        <sz val="11"/>
        <color theme="1"/>
        <rFont val="Calibri"/>
        <family val="2"/>
        <scheme val="minor"/>
      </rPr>
      <t xml:space="preserve">WA1. </t>
    </r>
    <r>
      <rPr>
        <sz val="11"/>
        <color theme="1"/>
        <rFont val="Calibri"/>
        <family val="2"/>
        <scheme val="minor"/>
      </rPr>
      <t xml:space="preserve">Develop an incentive mechanism for increasing SI coverage among herders and self-employed. Therefore,  need to carry out a study to determine a suitable contribution level for herders  and  potential share of contribution  subsidized  by government                                                                                                                                
</t>
    </r>
    <r>
      <rPr>
        <b/>
        <sz val="11"/>
        <color theme="1"/>
        <rFont val="Calibri"/>
        <family val="2"/>
        <scheme val="minor"/>
      </rPr>
      <t xml:space="preserve">WA2. </t>
    </r>
    <r>
      <rPr>
        <sz val="11"/>
        <color theme="1"/>
        <rFont val="Calibri"/>
        <family val="2"/>
        <scheme val="minor"/>
      </rPr>
      <t xml:space="preserve">Revise current policy to adjust contributions periodicity and methods to herders and self-employed. Contributions should be allowed twice a year with 6 months payment in advance. Use some IT system connecting cellphone providers and banks should be put in place.   Thereby, develop mobile based-contribution taking service during the potential  income seasons.  Mobilizing SI service may give a broader and effective base, and permits them to expand their outreach.  SI Institutions would have to develop new ways of working with herders, possibly involving mobile offices in some cases, and insurance products linked to herders’ seasonal cash flows. The management capability of SI institutions would in most cases need to be improved as well.                                                                                               
</t>
    </r>
    <r>
      <rPr>
        <b/>
        <sz val="11"/>
        <color theme="1"/>
        <rFont val="Calibri"/>
        <family val="2"/>
        <scheme val="minor"/>
      </rPr>
      <t>WA3.</t>
    </r>
    <r>
      <rPr>
        <sz val="11"/>
        <color theme="1"/>
        <rFont val="Calibri"/>
        <family val="2"/>
        <scheme val="minor"/>
      </rPr>
      <t xml:space="preserve"> Align maternity benefits level between voluntary and mandatory Social insurance (100 % of  wage)                                                                                                               
</t>
    </r>
    <r>
      <rPr>
        <b/>
        <sz val="11"/>
        <color theme="1"/>
        <rFont val="Calibri"/>
        <family val="2"/>
        <scheme val="minor"/>
      </rPr>
      <t>WA4.</t>
    </r>
    <r>
      <rPr>
        <sz val="11"/>
        <color theme="1"/>
        <rFont val="Calibri"/>
        <family val="2"/>
        <scheme val="minor"/>
      </rPr>
      <t xml:space="preserve"> Establish systemic linkages between social insurance and ALMProrgrammes. New Employment insurance scheme for informal sector workers/herders may be one of good link between employment service and social security which consist of common types of insurance products.                                                                                                                                               </t>
    </r>
    <r>
      <rPr>
        <b/>
        <sz val="11"/>
        <color theme="1"/>
        <rFont val="Calibri"/>
        <family val="2"/>
        <scheme val="minor"/>
      </rPr>
      <t xml:space="preserve"> </t>
    </r>
    <r>
      <rPr>
        <sz val="11"/>
        <color theme="1"/>
        <rFont val="Calibri"/>
        <family val="2"/>
        <scheme val="minor"/>
      </rPr>
      <t>WA5</t>
    </r>
    <r>
      <rPr>
        <b/>
        <sz val="11"/>
        <color theme="1"/>
        <rFont val="Calibri"/>
        <family val="2"/>
        <scheme val="minor"/>
      </rPr>
      <t xml:space="preserve">. </t>
    </r>
    <r>
      <rPr>
        <sz val="11"/>
        <color theme="1"/>
        <rFont val="Calibri"/>
        <family val="2"/>
        <scheme val="minor"/>
      </rPr>
      <t xml:space="preserve">Increase resources allocated to public awareness and campaigns on SI benefits and worthiness, lack of information on procedures, especially among the young people.                                                                   
</t>
    </r>
    <r>
      <rPr>
        <b/>
        <sz val="11"/>
        <color theme="1"/>
        <rFont val="Calibri"/>
        <family val="2"/>
        <scheme val="minor"/>
      </rPr>
      <t xml:space="preserve">WA6. </t>
    </r>
    <r>
      <rPr>
        <sz val="11"/>
        <color theme="1"/>
        <rFont val="Calibri"/>
        <family val="2"/>
        <scheme val="minor"/>
      </rPr>
      <t xml:space="preserve">Improve coordination between the social insurance and tax authorities, including information exchange about payment declarations to the two agencies.                                   
</t>
    </r>
    <r>
      <rPr>
        <b/>
        <sz val="11"/>
        <color theme="1"/>
        <rFont val="Calibri"/>
        <family val="2"/>
        <scheme val="minor"/>
      </rPr>
      <t>WA7. S</t>
    </r>
    <r>
      <rPr>
        <sz val="11"/>
        <color theme="1"/>
        <rFont val="Calibri"/>
        <family val="2"/>
        <scheme val="minor"/>
      </rPr>
      <t xml:space="preserve">treamline the process for registration and SI benefits claims. Introduce e-file and IT connectivity between aimag and soums centers  (cost of bus ticket: around 10,000 MNT).  </t>
    </r>
    <r>
      <rPr>
        <b/>
        <sz val="11"/>
        <color theme="1"/>
        <rFont val="Calibri"/>
        <family val="2"/>
        <scheme val="minor"/>
      </rPr>
      <t xml:space="preserve">
</t>
    </r>
  </si>
  <si>
    <r>
      <rPr>
        <b/>
        <sz val="11"/>
        <color theme="1"/>
        <rFont val="Calibri"/>
        <family val="2"/>
        <scheme val="minor"/>
      </rPr>
      <t>WA8.</t>
    </r>
    <r>
      <rPr>
        <sz val="11"/>
        <color theme="1"/>
        <rFont val="Calibri"/>
        <family val="2"/>
        <scheme val="minor"/>
      </rPr>
      <t xml:space="preserve"> Unemployment benefits for those with less than five years of contribution should be increased to</t>
    </r>
    <r>
      <rPr>
        <u val="single"/>
        <sz val="11"/>
        <color theme="1"/>
        <rFont val="Calibri"/>
        <family val="2"/>
        <scheme val="minor"/>
      </rPr>
      <t xml:space="preserve"> 50% (or at least 45%) </t>
    </r>
    <r>
      <rPr>
        <sz val="11"/>
        <color theme="1"/>
        <rFont val="Calibri"/>
        <family val="2"/>
        <scheme val="minor"/>
      </rPr>
      <t xml:space="preserve">of prior wages and benefits also should be available for up to </t>
    </r>
    <r>
      <rPr>
        <u val="single"/>
        <sz val="11"/>
        <color theme="1"/>
        <rFont val="Calibri"/>
        <family val="2"/>
        <scheme val="minor"/>
      </rPr>
      <t xml:space="preserve">six </t>
    </r>
    <r>
      <rPr>
        <sz val="11"/>
        <color theme="1"/>
        <rFont val="Calibri"/>
        <family val="2"/>
        <scheme val="minor"/>
      </rPr>
      <t xml:space="preserve"> months (126 working day or 182 calendar days).  These changes will bring the Mongolian program in agreement with the relevant ILO conventions                                             
</t>
    </r>
    <r>
      <rPr>
        <b/>
        <sz val="11"/>
        <color theme="1"/>
        <rFont val="Calibri"/>
        <family val="2"/>
        <scheme val="minor"/>
      </rPr>
      <t xml:space="preserve">WA9. </t>
    </r>
    <r>
      <rPr>
        <sz val="11"/>
        <color theme="1"/>
        <rFont val="Calibri"/>
        <family val="2"/>
        <scheme val="minor"/>
      </rPr>
      <t xml:space="preserve"> Amend the law to introduce more flexibility in the qualifying conditions having contributed at least 6 months in the last 18 months
</t>
    </r>
    <r>
      <rPr>
        <b/>
        <sz val="11"/>
        <color theme="1"/>
        <rFont val="Calibri"/>
        <family val="2"/>
        <scheme val="minor"/>
      </rPr>
      <t xml:space="preserve">WA10. </t>
    </r>
    <r>
      <rPr>
        <sz val="11"/>
        <color theme="1"/>
        <rFont val="Calibri"/>
        <family val="2"/>
        <scheme val="minor"/>
      </rPr>
      <t xml:space="preserve"> Finance workplace improvement and injury prevention activities  from the Work Injury and Occupational Disease Fund, e.g. public awareness aimed at both workers and employers, arranging consulting services and dissemination of good experiences
</t>
    </r>
    <r>
      <rPr>
        <b/>
        <sz val="11"/>
        <color theme="1"/>
        <rFont val="Calibri"/>
        <family val="2"/>
        <scheme val="minor"/>
      </rPr>
      <t xml:space="preserve">WA11. </t>
    </r>
    <r>
      <rPr>
        <sz val="11"/>
        <color theme="1"/>
        <rFont val="Calibri"/>
        <family val="2"/>
        <scheme val="minor"/>
      </rPr>
      <t>Adjust the formula used in the calculation of disability and survivor benefits under the NDC scheme.  If the formula is not changed, disability and survivor benefits  would be out of line with Old age pension benefits.</t>
    </r>
  </si>
  <si>
    <r>
      <rPr>
        <b/>
        <sz val="11"/>
        <color theme="1"/>
        <rFont val="Calibri"/>
        <family val="2"/>
        <scheme val="minor"/>
      </rPr>
      <t xml:space="preserve">WA4. </t>
    </r>
    <r>
      <rPr>
        <sz val="11"/>
        <color theme="1"/>
        <rFont val="Calibri"/>
        <family val="2"/>
        <scheme val="minor"/>
      </rPr>
      <t xml:space="preserve">All ALMPs programmes should include registration to the voluntary SI as a requirement. 
</t>
    </r>
    <r>
      <rPr>
        <b/>
        <sz val="11"/>
        <color theme="1"/>
        <rFont val="Calibri"/>
        <family val="2"/>
        <scheme val="minor"/>
      </rPr>
      <t>WA12.</t>
    </r>
    <r>
      <rPr>
        <sz val="11"/>
        <color theme="1"/>
        <rFont val="Calibri"/>
        <family val="2"/>
        <scheme val="minor"/>
      </rPr>
      <t xml:space="preserve"> Focus should be given on enhancing counseling and training services rather than offering more loan programmes.   
</t>
    </r>
    <r>
      <rPr>
        <b/>
        <sz val="11"/>
        <color theme="1"/>
        <rFont val="Calibri"/>
        <family val="2"/>
        <scheme val="minor"/>
      </rPr>
      <t>WA13.</t>
    </r>
    <r>
      <rPr>
        <sz val="11"/>
        <color theme="1"/>
        <rFont val="Calibri"/>
        <family val="2"/>
        <scheme val="minor"/>
      </rPr>
      <t xml:space="preserve"> Careful assessment of the loan programmes impact is needed, to ensure that it does not put additional burden on herders' households. 
</t>
    </r>
    <r>
      <rPr>
        <b/>
        <sz val="11"/>
        <color theme="1"/>
        <rFont val="Calibri"/>
        <family val="2"/>
        <scheme val="minor"/>
      </rPr>
      <t xml:space="preserve">WA14. </t>
    </r>
    <r>
      <rPr>
        <sz val="11"/>
        <color theme="1"/>
        <rFont val="Calibri"/>
        <family val="2"/>
        <scheme val="minor"/>
      </rPr>
      <t xml:space="preserve">Public work programmes (road, school, hospital construction) should give priority to resident workers employment
</t>
    </r>
    <r>
      <rPr>
        <b/>
        <sz val="11"/>
        <color theme="1"/>
        <rFont val="Calibri"/>
        <family val="2"/>
        <scheme val="minor"/>
      </rPr>
      <t xml:space="preserve">WA15. </t>
    </r>
    <r>
      <rPr>
        <sz val="11"/>
        <color theme="1"/>
        <rFont val="Calibri"/>
        <family val="2"/>
        <scheme val="minor"/>
      </rPr>
      <t>Awareness and information campaign about the new ALMPs</t>
    </r>
    <r>
      <rPr>
        <b/>
        <sz val="11"/>
        <color theme="1"/>
        <rFont val="Calibri"/>
        <family val="2"/>
        <scheme val="minor"/>
      </rPr>
      <t xml:space="preserve">
</t>
    </r>
    <r>
      <rPr>
        <sz val="11"/>
        <color theme="1"/>
        <rFont val="Calibri"/>
        <family val="2"/>
        <scheme val="minor"/>
      </rPr>
      <t>WA5</t>
    </r>
    <r>
      <rPr>
        <b/>
        <sz val="11"/>
        <color theme="1"/>
        <rFont val="Calibri"/>
        <family val="2"/>
        <scheme val="minor"/>
      </rPr>
      <t xml:space="preserve">. </t>
    </r>
    <r>
      <rPr>
        <sz val="11"/>
        <color theme="1"/>
        <rFont val="Calibri"/>
        <family val="2"/>
        <scheme val="minor"/>
      </rPr>
      <t xml:space="preserve">Awareness campaign on benefits of being covered by Social insurance </t>
    </r>
  </si>
  <si>
    <r>
      <rPr>
        <b/>
        <sz val="11"/>
        <color theme="1"/>
        <rFont val="Calibri"/>
        <family val="2"/>
        <scheme val="minor"/>
      </rPr>
      <t>WA16</t>
    </r>
    <r>
      <rPr>
        <sz val="11"/>
        <color theme="1"/>
        <rFont val="Calibri"/>
        <family val="2"/>
        <scheme val="minor"/>
      </rPr>
      <t>. Institutionalize the National Qualified Worker Preparation programme, with some co-funded by the government, to ensure its long term operations</t>
    </r>
  </si>
  <si>
    <r>
      <rPr>
        <b/>
        <sz val="11"/>
        <color theme="1"/>
        <rFont val="Calibri"/>
        <family val="2"/>
        <scheme val="minor"/>
      </rPr>
      <t>WA17</t>
    </r>
    <r>
      <rPr>
        <sz val="11"/>
        <color theme="1"/>
        <rFont val="Calibri"/>
        <family val="2"/>
        <scheme val="minor"/>
      </rPr>
      <t xml:space="preserve">. Improve VT enrollment and graduation recording system;  
</t>
    </r>
    <r>
      <rPr>
        <b/>
        <sz val="11"/>
        <color theme="1"/>
        <rFont val="Calibri"/>
        <family val="2"/>
        <scheme val="minor"/>
      </rPr>
      <t>WA18</t>
    </r>
    <r>
      <rPr>
        <sz val="11"/>
        <color theme="1"/>
        <rFont val="Calibri"/>
        <family val="2"/>
        <scheme val="minor"/>
      </rPr>
      <t xml:space="preserve">. Increase current level of VT scholarship amount at least to 70.000 MNT </t>
    </r>
  </si>
  <si>
    <r>
      <rPr>
        <b/>
        <sz val="11"/>
        <color theme="1"/>
        <rFont val="Calibri"/>
        <family val="2"/>
        <scheme val="minor"/>
      </rPr>
      <t>WA19.</t>
    </r>
    <r>
      <rPr>
        <sz val="11"/>
        <color theme="1"/>
        <rFont val="Calibri"/>
        <family val="2"/>
        <scheme val="minor"/>
      </rPr>
      <t xml:space="preserve"> Improve current information and monitoring system of the SME Fund operation
</t>
    </r>
    <r>
      <rPr>
        <b/>
        <sz val="11"/>
        <color theme="1"/>
        <rFont val="Calibri"/>
        <family val="2"/>
        <scheme val="minor"/>
      </rPr>
      <t>WA20</t>
    </r>
    <r>
      <rPr>
        <sz val="11"/>
        <color theme="1"/>
        <rFont val="Calibri"/>
        <family val="2"/>
        <scheme val="minor"/>
      </rPr>
      <t xml:space="preserve">. Provide ALMPs and support services at the Soum level
</t>
    </r>
    <r>
      <rPr>
        <b/>
        <sz val="11"/>
        <color theme="1"/>
        <rFont val="Calibri"/>
        <family val="2"/>
        <scheme val="minor"/>
      </rPr>
      <t>WA4.</t>
    </r>
    <r>
      <rPr>
        <sz val="11"/>
        <color theme="1"/>
        <rFont val="Calibri"/>
        <family val="2"/>
        <scheme val="minor"/>
      </rPr>
      <t xml:space="preserve"> Loans should be included in integrated package with counseling (to run business but also alternative employment opportunities), training and registration to SI 
</t>
    </r>
    <r>
      <rPr>
        <b/>
        <sz val="11"/>
        <color theme="1"/>
        <rFont val="Calibri"/>
        <family val="2"/>
        <scheme val="minor"/>
      </rPr>
      <t>WA21</t>
    </r>
    <r>
      <rPr>
        <sz val="11"/>
        <color theme="1"/>
        <rFont val="Calibri"/>
        <family val="2"/>
        <scheme val="minor"/>
      </rPr>
      <t xml:space="preserve">. Introduce greater flexibility in guarantees rules so loan can be accessed by more applicants, especially among young herders. 
 </t>
    </r>
  </si>
  <si>
    <r>
      <rPr>
        <b/>
        <sz val="11"/>
        <color theme="1"/>
        <rFont val="Calibri"/>
        <family val="2"/>
        <scheme val="minor"/>
      </rPr>
      <t>C6</t>
    </r>
    <r>
      <rPr>
        <sz val="11"/>
        <color theme="1"/>
        <rFont val="Calibri"/>
        <family val="2"/>
        <scheme val="minor"/>
      </rPr>
      <t xml:space="preserve">: The kindergarten food tariff needs to be  increased and indexed on the inflation rate </t>
    </r>
  </si>
  <si>
    <r>
      <rPr>
        <b/>
        <sz val="11"/>
        <color theme="1"/>
        <rFont val="Calibri"/>
        <family val="2"/>
        <scheme val="minor"/>
      </rPr>
      <t>Sc1:</t>
    </r>
    <r>
      <rPr>
        <sz val="11"/>
        <color theme="1"/>
        <rFont val="Calibri"/>
        <family val="2"/>
        <scheme val="minor"/>
      </rPr>
      <t xml:space="preserve"> Increase the level of allowance to MNT 40,000 children aged 0-5
</t>
    </r>
    <r>
      <rPr>
        <b/>
        <sz val="11"/>
        <color theme="1"/>
        <rFont val="Calibri"/>
        <family val="2"/>
        <scheme val="minor"/>
      </rPr>
      <t>Sc2</t>
    </r>
    <r>
      <rPr>
        <sz val="11"/>
        <color theme="1"/>
        <rFont val="Calibri"/>
        <family val="2"/>
        <scheme val="minor"/>
      </rPr>
      <t xml:space="preserve">:  Index the CMP benefit to inflation rate for all children 0-18 </t>
    </r>
  </si>
  <si>
    <r>
      <rPr>
        <b/>
        <sz val="11"/>
        <color theme="1"/>
        <rFont val="Calibri"/>
        <family val="2"/>
        <scheme val="minor"/>
      </rPr>
      <t>Sc2:</t>
    </r>
    <r>
      <rPr>
        <sz val="11"/>
        <color theme="1"/>
        <rFont val="Calibri"/>
        <family val="2"/>
        <scheme val="minor"/>
      </rPr>
      <t xml:space="preserve">  Index to estimated inflation rate </t>
    </r>
  </si>
  <si>
    <t>scenario 4: Food tariff indexed on inflation
scenario 5: Food tariff increased to MNT 2,000 for day care and MNT 4,000 for full board, and indexed on inflation rate</t>
  </si>
  <si>
    <r>
      <rPr>
        <b/>
        <sz val="11"/>
        <color theme="1"/>
        <rFont val="Calibri"/>
        <family val="2"/>
        <scheme val="minor"/>
      </rPr>
      <t xml:space="preserve">Target: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all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Level of contribution:  </t>
    </r>
    <r>
      <rPr>
        <b/>
        <i/>
        <u val="single"/>
        <sz val="11"/>
        <color theme="1"/>
        <rFont val="Calibri"/>
        <family val="2"/>
        <scheme val="minor"/>
      </rPr>
      <t>Category I:</t>
    </r>
    <r>
      <rPr>
        <b/>
        <sz val="11"/>
        <color theme="1"/>
        <rFont val="Calibri"/>
        <family val="2"/>
        <scheme val="minor"/>
      </rPr>
      <t xml:space="preserve"> </t>
    </r>
    <r>
      <rPr>
        <sz val="11"/>
        <color theme="1"/>
        <rFont val="Calibri"/>
        <family val="2"/>
        <scheme val="minor"/>
      </rPr>
      <t xml:space="preserve">Government and business entities workers for 4% of their monthly wage&amp; salary (50% by employer); </t>
    </r>
    <r>
      <rPr>
        <b/>
        <i/>
        <u val="single"/>
        <sz val="11"/>
        <color theme="1"/>
        <rFont val="Calibri"/>
        <family val="2"/>
        <scheme val="minor"/>
      </rPr>
      <t>Category II:</t>
    </r>
    <r>
      <rPr>
        <sz val="11"/>
        <color theme="1"/>
        <rFont val="Calibri"/>
        <family val="2"/>
        <scheme val="minor"/>
      </rPr>
      <t xml:space="preserve"> Herders, unemployed and students of the vocational training centers  for </t>
    </r>
    <r>
      <rPr>
        <b/>
        <sz val="11"/>
        <color theme="1"/>
        <rFont val="Calibri"/>
        <family val="2"/>
        <scheme val="minor"/>
      </rPr>
      <t>670 MNT (0.4 USD)</t>
    </r>
    <r>
      <rPr>
        <sz val="11"/>
        <color theme="1"/>
        <rFont val="Calibri"/>
        <family val="2"/>
        <scheme val="minor"/>
      </rPr>
      <t xml:space="preserve"> per month by themselves;</t>
    </r>
    <r>
      <rPr>
        <i/>
        <sz val="11"/>
        <color theme="1"/>
        <rFont val="Calibri"/>
        <family val="2"/>
        <scheme val="minor"/>
      </rPr>
      <t xml:space="preserve">  </t>
    </r>
    <r>
      <rPr>
        <b/>
        <i/>
        <u val="single"/>
        <sz val="11"/>
        <color theme="1"/>
        <rFont val="Calibri"/>
        <family val="2"/>
        <scheme val="minor"/>
      </rPr>
      <t>Category III:</t>
    </r>
    <r>
      <rPr>
        <i/>
        <u val="single"/>
        <sz val="11"/>
        <color theme="1"/>
        <rFont val="Calibri"/>
        <family val="2"/>
        <scheme val="minor"/>
      </rPr>
      <t xml:space="preserve"> </t>
    </r>
    <r>
      <rPr>
        <sz val="11"/>
        <color theme="1"/>
        <rFont val="Calibri"/>
        <family val="2"/>
        <scheme val="minor"/>
      </rPr>
      <t xml:space="preserve"> Children 0-18, persons who has not income expect pension (both SI and SA for  OA, D and S), students (universities, colleges ),  parents who looking after their babies until 2 years old, Personals of military service(defense, border security, police, emergency and fireman),  and  citizens who involved Community based Welfare service  ( rest of targeted: elderly, disability person, children with chronic condition,  person  affected by domestic violence, convicts released from correctional service, alcohol and drug addicts,  homelessness, single mother/father family, person affected by cureless disease, poor  families-members and citizens migrated in a local,  and  parents of disabled children) 670 MNT (0.4 USD) by HDF (100% subsidized);  </t>
    </r>
    <r>
      <rPr>
        <b/>
        <i/>
        <u val="single"/>
        <sz val="11"/>
        <color theme="1"/>
        <rFont val="Calibri"/>
        <family val="2"/>
        <scheme val="minor"/>
      </rPr>
      <t xml:space="preserve">Category IY: </t>
    </r>
    <r>
      <rPr>
        <sz val="11"/>
        <color theme="1"/>
        <rFont val="Calibri"/>
        <family val="2"/>
        <scheme val="minor"/>
      </rPr>
      <t xml:space="preserve">  Self-employed  for 1%,  on the basis of their tax statement to tax authority; and </t>
    </r>
    <r>
      <rPr>
        <b/>
        <i/>
        <u val="single"/>
        <sz val="11"/>
        <color theme="1"/>
        <rFont val="Calibri"/>
        <family val="2"/>
        <scheme val="minor"/>
      </rPr>
      <t xml:space="preserve">Category Y: </t>
    </r>
    <r>
      <rPr>
        <sz val="11"/>
        <color theme="1"/>
        <rFont val="Calibri"/>
        <family val="2"/>
        <scheme val="minor"/>
      </rPr>
      <t xml:space="preserve">Foreign nationals and stateless person 8424 MNT per year (702 MNT/month) by themselves; 
</t>
    </r>
    <r>
      <rPr>
        <b/>
        <sz val="11"/>
        <color theme="1"/>
        <rFont val="Calibri"/>
        <family val="2"/>
        <scheme val="minor"/>
      </rPr>
      <t xml:space="preserve">Benefit package:  </t>
    </r>
    <r>
      <rPr>
        <sz val="11"/>
        <color theme="1"/>
        <rFont val="Calibri"/>
        <family val="2"/>
        <scheme val="minor"/>
      </rPr>
      <t xml:space="preserve">Out-patient and in-patient care services  (provided by I and II level hospitals), day care service(II level),  inpatient service of traditional medicine clinics, rehabilitee care provided by sanatoria and palliative and drug discount;          
</t>
    </r>
    <r>
      <rPr>
        <b/>
        <sz val="11"/>
        <color theme="1"/>
        <rFont val="Calibri"/>
        <family val="2"/>
        <scheme val="minor"/>
      </rPr>
      <t>Uncovered services:</t>
    </r>
    <r>
      <rPr>
        <sz val="11"/>
        <color theme="1"/>
        <rFont val="Calibri"/>
        <family val="2"/>
        <scheme val="minor"/>
      </rPr>
      <t xml:space="preserve">  primary health care service, pregnancy and delivery care, tuberculosis and cancer treatment ( free of charge)</t>
    </r>
    <r>
      <rPr>
        <b/>
        <sz val="11"/>
        <color theme="1"/>
        <rFont val="Calibri"/>
        <family val="2"/>
        <scheme val="minor"/>
      </rPr>
      <t xml:space="preserve">
                                                                                                    </t>
    </r>
    <r>
      <rPr>
        <sz val="11"/>
        <color theme="1"/>
        <rFont val="Calibri"/>
        <family val="2"/>
        <scheme val="minor"/>
      </rPr>
      <t xml:space="preserve">                                                                     </t>
    </r>
  </si>
  <si>
    <t xml:space="preserve">MPDSP (also involved MOH, WHO, GIZ, P4H) launched LONG TERM STRATEGY FOR THE DEVELOPMENT OF THE HEALTH INSURANCE OF MONGOLIA /2013-2022/ included 1/Coverage 2/ HI benefit package 3/ Quality of care and purchasing 4/Governance 5/ HI Organization 6/ Private Health Insurance.  
Since 1995, ADB has been the major partner in supporting  the Mongolian health sector reform as  Health sector Development Programme (I, II, III and  IY). </t>
  </si>
  <si>
    <r>
      <t xml:space="preserve"> </t>
    </r>
    <r>
      <rPr>
        <b/>
        <sz val="11"/>
        <color theme="1"/>
        <rFont val="Calibri"/>
        <family val="2"/>
        <scheme val="minor"/>
      </rPr>
      <t xml:space="preserve">Health care services </t>
    </r>
    <r>
      <rPr>
        <sz val="11"/>
        <color theme="1"/>
        <rFont val="Calibri"/>
        <family val="2"/>
        <scheme val="minor"/>
      </rPr>
      <t>are</t>
    </r>
    <r>
      <rPr>
        <b/>
        <sz val="11"/>
        <color theme="1"/>
        <rFont val="Calibri"/>
        <family val="2"/>
        <scheme val="minor"/>
      </rPr>
      <t xml:space="preserve"> </t>
    </r>
    <r>
      <rPr>
        <sz val="11"/>
        <color theme="1"/>
        <rFont val="Calibri"/>
        <family val="2"/>
        <scheme val="minor"/>
      </rPr>
      <t>divided into two packages: 1/SHI Fund (only 25.1 % of the total health expenditures) and;  2/Tax funded (state budget) package</t>
    </r>
    <r>
      <rPr>
        <b/>
        <sz val="11"/>
        <color theme="1"/>
        <rFont val="Calibri"/>
        <family val="2"/>
        <scheme val="minor"/>
      </rPr>
      <t xml:space="preserve">
Extra</t>
    </r>
    <r>
      <rPr>
        <sz val="11"/>
        <color theme="1"/>
        <rFont val="Calibri"/>
        <family val="2"/>
        <scheme val="minor"/>
      </rPr>
      <t xml:space="preserve"> </t>
    </r>
    <r>
      <rPr>
        <b/>
        <sz val="11"/>
        <color theme="1"/>
        <rFont val="Calibri"/>
        <family val="2"/>
        <scheme val="minor"/>
      </rPr>
      <t xml:space="preserve">Payment: </t>
    </r>
    <r>
      <rPr>
        <sz val="11"/>
        <color theme="1"/>
        <rFont val="Calibri"/>
        <family val="2"/>
        <scheme val="minor"/>
      </rPr>
      <t xml:space="preserve">Customer’s out-of-pocket (OOP) payments has become a major problem which has reached 41% total health expenditure  and 95 % of OOP consist of  drug expenses among poor population.
</t>
    </r>
    <r>
      <rPr>
        <b/>
        <sz val="11"/>
        <color theme="1"/>
        <rFont val="Calibri"/>
        <family val="2"/>
        <scheme val="minor"/>
      </rPr>
      <t xml:space="preserve">Target: </t>
    </r>
    <r>
      <rPr>
        <sz val="11"/>
        <color theme="1"/>
        <rFont val="Calibri"/>
        <family val="2"/>
        <scheme val="minor"/>
      </rPr>
      <t xml:space="preserve">The Government subsides not targeted enough. The amount of contribution for Human Development Fund dependents, herders, self-employed, unemployed and informal economy workers is not properly settled or not risk adjusted.
</t>
    </r>
    <r>
      <rPr>
        <b/>
        <sz val="11"/>
        <color theme="1"/>
        <rFont val="Calibri"/>
        <family val="2"/>
        <scheme val="minor"/>
      </rPr>
      <t xml:space="preserve">Governance: </t>
    </r>
    <r>
      <rPr>
        <sz val="11"/>
        <color theme="1"/>
        <rFont val="Calibri"/>
        <family val="2"/>
        <scheme val="minor"/>
      </rPr>
      <t xml:space="preserve"> Functions and responsibilities of HI stakeholders are fragmented and overlapping; 
</t>
    </r>
    <r>
      <rPr>
        <b/>
        <sz val="11"/>
        <color theme="1"/>
        <rFont val="Calibri"/>
        <family val="2"/>
        <scheme val="minor"/>
      </rPr>
      <t>Institution:</t>
    </r>
    <r>
      <rPr>
        <sz val="11"/>
        <color theme="1"/>
        <rFont val="Calibri"/>
        <family val="2"/>
        <scheme val="minor"/>
      </rPr>
      <t xml:space="preserve"> There is no legal environment for the HI office to carry out responsibilities of an active purchaser such as studying the needs of the insured, defining the health care services, selecting health care providers and negotiating prices and tariffs  of health care services; 
</t>
    </r>
    <r>
      <rPr>
        <b/>
        <sz val="11"/>
        <color theme="1"/>
        <rFont val="Calibri"/>
        <family val="2"/>
        <scheme val="minor"/>
      </rPr>
      <t xml:space="preserve">Package of Service: </t>
    </r>
    <r>
      <rPr>
        <sz val="11"/>
        <color theme="1"/>
        <rFont val="Calibri"/>
        <family val="2"/>
        <scheme val="minor"/>
      </rPr>
      <t>Health insurance package does not completly cover service needed by insured leading to situation where the insured need to pay for the service that are ommited.</t>
    </r>
  </si>
  <si>
    <t xml:space="preserve">Share of Insured population to the total population: 92 per cent (2,571.3 thousand) in 2012 and 
Share of population subsidized contribution to the total population: 54 per cent (1,525.6 thousand) in 2012   </t>
  </si>
  <si>
    <r>
      <rPr>
        <b/>
        <sz val="11"/>
        <color theme="1"/>
        <rFont val="Calibri"/>
        <family val="2"/>
        <scheme val="minor"/>
      </rPr>
      <t xml:space="preserve">Target group: </t>
    </r>
    <r>
      <rPr>
        <sz val="11"/>
        <color theme="1"/>
        <rFont val="Calibri"/>
        <family val="2"/>
        <scheme val="minor"/>
      </rPr>
      <t xml:space="preserve">20,000 MNT (12 USD) per month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(HDF)*.  Currently spending  232.0 bln MNT annually. </t>
    </r>
    <r>
      <rPr>
        <b/>
        <sz val="11"/>
        <color theme="1"/>
        <rFont val="Calibri"/>
        <family val="2"/>
        <scheme val="minor"/>
      </rPr>
      <t xml:space="preserve"> 
Accessibility: </t>
    </r>
    <r>
      <rPr>
        <sz val="11"/>
        <color theme="1"/>
        <rFont val="Calibri"/>
        <family val="2"/>
        <scheme val="minor"/>
      </rPr>
      <t xml:space="preserve">CMP delivery process goes  simple way which  using  bank card, online banking and cellphone based banking transfers.    </t>
    </r>
  </si>
  <si>
    <r>
      <rPr>
        <b/>
        <sz val="11"/>
        <rFont val="Calibri"/>
        <family val="2"/>
        <scheme val="minor"/>
      </rPr>
      <t>Target group:  1)</t>
    </r>
    <r>
      <rPr>
        <sz val="11"/>
        <rFont val="Calibri"/>
        <family val="2"/>
        <scheme val="minor"/>
      </rPr>
      <t xml:space="preserve"> born and adopted children(applicable to a child born after father's death) under 16 years old (19, if they are student) regardless whether there is another person as legal guardian/carer;  </t>
    </r>
    <r>
      <rPr>
        <b/>
        <sz val="11"/>
        <rFont val="Calibri"/>
        <family val="2"/>
        <scheme val="minor"/>
      </rPr>
      <t>2)</t>
    </r>
    <r>
      <rPr>
        <sz val="11"/>
        <rFont val="Calibri"/>
        <family val="2"/>
        <scheme val="minor"/>
      </rPr>
      <t xml:space="preserve"> grandchildren and his/her younger sisters and brothers   under 16 years old who have no other person legally responsible for maintenance; </t>
    </r>
    <r>
      <rPr>
        <b/>
        <sz val="11"/>
        <rFont val="Calibri"/>
        <family val="2"/>
        <scheme val="minor"/>
      </rPr>
      <t>3)</t>
    </r>
    <r>
      <rPr>
        <sz val="11"/>
        <rFont val="Calibri"/>
        <family val="2"/>
        <scheme val="minor"/>
      </rPr>
      <t xml:space="preserve"> grandchildren and his/her younger sisters and brothers, who were under deceased, born incapacitated or incapacitated prior attaining 16 years old; and 4) a child who doesn't get any alimony from  his/her parents by judicial decision be treated like  his or her own child in the event of death of its step father or step mother  
</t>
    </r>
    <r>
      <rPr>
        <b/>
        <sz val="11"/>
        <rFont val="Calibri"/>
        <family val="2"/>
        <scheme val="minor"/>
      </rPr>
      <t xml:space="preserve">Financing: </t>
    </r>
    <r>
      <rPr>
        <sz val="11"/>
        <rFont val="Calibri"/>
        <family val="2"/>
        <scheme val="minor"/>
      </rPr>
      <t xml:space="preserve">SI Pension Fund (included in the 14% contribution for pension insurance: OA, D, S );  
</t>
    </r>
    <r>
      <rPr>
        <b/>
        <sz val="11"/>
        <rFont val="Calibri"/>
        <family val="2"/>
        <scheme val="minor"/>
      </rPr>
      <t xml:space="preserve">Benefit: </t>
    </r>
    <r>
      <rPr>
        <sz val="11"/>
        <rFont val="Calibri"/>
        <family val="2"/>
        <scheme val="minor"/>
      </rPr>
      <t xml:space="preserve">at least  equal to SI  minimum pension (145.000-180.000 MNT)  
</t>
    </r>
  </si>
  <si>
    <r>
      <rPr>
        <b/>
        <sz val="11"/>
        <color theme="1"/>
        <rFont val="Calibri"/>
        <family val="2"/>
        <scheme val="minor"/>
      </rPr>
      <t>Qualifying conditions:</t>
    </r>
    <r>
      <rPr>
        <sz val="11"/>
        <color theme="1"/>
        <rFont val="Calibri"/>
        <family val="2"/>
        <scheme val="minor"/>
      </rPr>
      <t xml:space="preserve"> Children below 18  years old who lost their bread-winner (one of them or both).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</si>
  <si>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a citizen or household raising up and taking care of  twins (triples and quadruplets).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</si>
  <si>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</si>
  <si>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</si>
  <si>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</si>
  <si>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</si>
  <si>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</si>
  <si>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prosthetic correction and rehabilitation cost for children with disabilities,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</si>
  <si>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Qualifying conditions: </t>
    </r>
    <r>
      <rPr>
        <sz val="11"/>
        <color theme="1"/>
        <rFont val="Calibri"/>
        <family val="2"/>
        <scheme val="minor"/>
      </rPr>
      <t xml:space="preserve">   Financial support for children with disabilities aged up to 18, who is not entitled to receive allowance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</si>
  <si>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</si>
  <si>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Financing:</t>
    </r>
    <r>
      <rPr>
        <sz val="11"/>
        <color theme="1"/>
        <rFont val="Calibri"/>
        <family val="2"/>
        <scheme val="minor"/>
      </rPr>
      <t xml:space="preserve"> since 2013 Local Government budget
The Governor of the aimag, district and capital city  makes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</si>
  <si>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r>
      <rPr>
        <b/>
        <sz val="11"/>
        <color theme="1"/>
        <rFont val="Calibri"/>
        <family val="2"/>
        <scheme val="minor"/>
      </rPr>
      <t xml:space="preserve"> 
Meal: </t>
    </r>
    <r>
      <rPr>
        <sz val="11"/>
        <color theme="1"/>
        <rFont val="Calibri"/>
        <family val="2"/>
        <scheme val="minor"/>
      </rPr>
      <t>The Government responsible meal expenses for 1650 MNT (0.9 USD) for day care and 2400 MNT (1.4 USD) for 24-hour care per child per day of state kindergartens.</t>
    </r>
  </si>
  <si>
    <r>
      <rPr>
        <b/>
        <sz val="11"/>
        <color theme="1"/>
        <rFont val="Calibri"/>
        <family val="2"/>
        <scheme val="minor"/>
      </rPr>
      <t xml:space="preserve"> Target group: </t>
    </r>
    <r>
      <rPr>
        <sz val="11"/>
        <color theme="1"/>
        <rFont val="Calibri"/>
        <family val="2"/>
        <scheme val="minor"/>
      </rPr>
      <t xml:space="preserve"> school drop-out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</si>
  <si>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support to reside in the dormitories of secondary school or vocational training center free of charge.    In 2009,  42.1 thousand students  were settling in the 505 dormitory. 
</t>
    </r>
    <r>
      <rPr>
        <b/>
        <sz val="11"/>
        <color theme="1"/>
        <rFont val="Calibri"/>
        <family val="2"/>
        <scheme val="minor"/>
      </rPr>
      <t>Food</t>
    </r>
    <r>
      <rPr>
        <sz val="11"/>
        <color theme="1"/>
        <rFont val="Calibri"/>
        <family val="2"/>
        <scheme val="minor"/>
      </rPr>
      <t xml:space="preserve">:  The Government responsible meal expenses for 2315 MNT per kid/day </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</si>
  <si>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</si>
  <si>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r>
      <rPr>
        <b/>
        <sz val="11"/>
        <color theme="1"/>
        <rFont val="Calibri"/>
        <family val="2"/>
        <scheme val="minor"/>
      </rPr>
      <t xml:space="preserve">Qualifying conditions: </t>
    </r>
    <r>
      <rPr>
        <sz val="11"/>
        <color theme="1"/>
        <rFont val="Calibri"/>
        <family val="2"/>
        <scheme val="minor"/>
      </rPr>
      <t>be regular course student of any type of University or Collage (both public and private)</t>
    </r>
  </si>
  <si>
    <r>
      <rPr>
        <b/>
        <sz val="11"/>
        <color theme="1"/>
        <rFont val="Calibri"/>
        <family val="2"/>
        <scheme val="minor"/>
      </rPr>
      <t>Accessibility:</t>
    </r>
    <r>
      <rPr>
        <sz val="11"/>
        <color theme="1"/>
        <rFont val="Calibri"/>
        <family val="2"/>
        <scheme val="minor"/>
      </rPr>
      <t xml:space="preserve"> Enrollment increased across the kindergartens but these enrollment increases generally not among children from low-income  households those who presumably would benefit the most from kindergarten meal provided free of cost.
</t>
    </r>
    <r>
      <rPr>
        <b/>
        <sz val="11"/>
        <color theme="1"/>
        <rFont val="Calibri"/>
        <family val="2"/>
        <scheme val="minor"/>
      </rPr>
      <t xml:space="preserve">Nutrition Adequacy: </t>
    </r>
    <r>
      <rPr>
        <sz val="11"/>
        <color theme="1"/>
        <rFont val="Calibri"/>
        <family val="2"/>
        <scheme val="minor"/>
      </rPr>
      <t xml:space="preserve"> Kindergarten meal  normative is still low</t>
    </r>
  </si>
  <si>
    <r>
      <rPr>
        <b/>
        <sz val="11"/>
        <color theme="1"/>
        <rFont val="Calibri"/>
        <family val="2"/>
        <scheme val="minor"/>
      </rPr>
      <t>1.</t>
    </r>
    <r>
      <rPr>
        <sz val="11"/>
        <color theme="1"/>
        <rFont val="Calibri"/>
        <family val="2"/>
        <scheme val="minor"/>
      </rPr>
      <t xml:space="preserve"> Children cannot access to basic social services lack of  attention concurrently for  service delivery . For instance, lack of schools and kindergartens, and poor infrastructure and  services for children with special needs
</t>
    </r>
    <r>
      <rPr>
        <b/>
        <sz val="11"/>
        <color theme="1"/>
        <rFont val="Calibri"/>
        <family val="2"/>
        <scheme val="minor"/>
      </rPr>
      <t xml:space="preserve"> 
2.</t>
    </r>
    <r>
      <rPr>
        <sz val="11"/>
        <color theme="1"/>
        <rFont val="Calibri"/>
        <family val="2"/>
        <scheme val="minor"/>
      </rPr>
      <t xml:space="preserve"> The definition of  invalid children does not meet the requirement of inclusions (medical, social, … e.g.) where  number of children cannot access to services and benefits  entitled by SP legislations 
</t>
    </r>
    <r>
      <rPr>
        <b/>
        <sz val="11"/>
        <color theme="1"/>
        <rFont val="Calibri"/>
        <family val="2"/>
        <scheme val="minor"/>
      </rPr>
      <t xml:space="preserve">3. </t>
    </r>
    <r>
      <rPr>
        <sz val="11"/>
        <color theme="1"/>
        <rFont val="Calibri"/>
        <family val="2"/>
        <scheme val="minor"/>
      </rPr>
      <t xml:space="preserve">Children disciple at the monasteries are not following formal education curriculums   
</t>
    </r>
    <r>
      <rPr>
        <b/>
        <sz val="11"/>
        <color theme="1"/>
        <rFont val="Calibri"/>
        <family val="2"/>
        <scheme val="minor"/>
      </rPr>
      <t xml:space="preserve">4. </t>
    </r>
    <r>
      <rPr>
        <sz val="11"/>
        <color theme="1"/>
        <rFont val="Calibri"/>
        <family val="2"/>
        <scheme val="minor"/>
      </rPr>
      <t xml:space="preserve">Water sanitation and hygiene (WASH) and sufficient sanitary installation for children also being  considerable issue  
Most  parents lack  knowledge and  skills for accessing to services and work with their children 
</t>
    </r>
    <r>
      <rPr>
        <b/>
        <sz val="11"/>
        <color theme="1"/>
        <rFont val="Calibri"/>
        <family val="2"/>
        <scheme val="minor"/>
      </rPr>
      <t xml:space="preserve">5. </t>
    </r>
    <r>
      <rPr>
        <sz val="11"/>
        <color theme="1"/>
        <rFont val="Calibri"/>
        <family val="2"/>
        <scheme val="minor"/>
      </rPr>
      <t xml:space="preserve">Penal of the lack responsibilities  are very low when parents discharge their  parental obligations                                   
</t>
    </r>
    <r>
      <rPr>
        <b/>
        <sz val="11"/>
        <color theme="1"/>
        <rFont val="Calibri"/>
        <family val="2"/>
        <scheme val="minor"/>
      </rPr>
      <t xml:space="preserve">6. </t>
    </r>
    <r>
      <rPr>
        <sz val="11"/>
        <color theme="1"/>
        <rFont val="Calibri"/>
        <family val="2"/>
        <scheme val="minor"/>
      </rPr>
      <t xml:space="preserve">Limited  employment policies focused on  families and child –friendly workplaces  
</t>
    </r>
    <r>
      <rPr>
        <b/>
        <sz val="11"/>
        <color theme="1"/>
        <rFont val="Calibri"/>
        <family val="2"/>
        <scheme val="minor"/>
      </rPr>
      <t>7.</t>
    </r>
    <r>
      <rPr>
        <sz val="11"/>
        <color theme="1"/>
        <rFont val="Calibri"/>
        <family val="2"/>
        <scheme val="minor"/>
      </rPr>
      <t xml:space="preserve"> Children without  parental control / parents working abroad / are need  to cover SP scheme as well  
</t>
    </r>
  </si>
  <si>
    <r>
      <rPr>
        <b/>
        <sz val="11"/>
        <color theme="1"/>
        <rFont val="Calibri"/>
        <family val="2"/>
        <scheme val="minor"/>
      </rPr>
      <t>1.</t>
    </r>
    <r>
      <rPr>
        <sz val="11"/>
        <color theme="1"/>
        <rFont val="Calibri"/>
        <family val="2"/>
        <scheme val="minor"/>
      </rPr>
      <t xml:space="preserve"> Actually there are good Infrastructure standards to the Disabled people, but  bad implementation     
</t>
    </r>
    <r>
      <rPr>
        <b/>
        <sz val="11"/>
        <color theme="1"/>
        <rFont val="Calibri"/>
        <family val="2"/>
        <scheme val="minor"/>
      </rPr>
      <t>2.</t>
    </r>
    <r>
      <rPr>
        <sz val="11"/>
        <color theme="1"/>
        <rFont val="Calibri"/>
        <family val="2"/>
        <scheme val="minor"/>
      </rPr>
      <t xml:space="preserve"> Lack of services for  children’s  spare time or vacancy 
</t>
    </r>
    <r>
      <rPr>
        <b/>
        <sz val="11"/>
        <color theme="1"/>
        <rFont val="Calibri"/>
        <family val="2"/>
        <scheme val="minor"/>
      </rPr>
      <t xml:space="preserve">3. </t>
    </r>
    <r>
      <rPr>
        <sz val="11"/>
        <color theme="1"/>
        <rFont val="Calibri"/>
        <family val="2"/>
        <scheme val="minor"/>
      </rPr>
      <t xml:space="preserve">Budget allocation for Community based welfare is not  delivering to the targeted groups nor proper services 
</t>
    </r>
    <r>
      <rPr>
        <b/>
        <sz val="11"/>
        <color theme="1"/>
        <rFont val="Calibri"/>
        <family val="2"/>
        <scheme val="minor"/>
      </rPr>
      <t xml:space="preserve">4. </t>
    </r>
    <r>
      <rPr>
        <sz val="11"/>
        <color theme="1"/>
        <rFont val="Calibri"/>
        <family val="2"/>
        <scheme val="minor"/>
      </rPr>
      <t xml:space="preserve">There is not coherent  information delivery system
</t>
    </r>
    <r>
      <rPr>
        <b/>
        <sz val="11"/>
        <color theme="1"/>
        <rFont val="Calibri"/>
        <family val="2"/>
        <scheme val="minor"/>
      </rPr>
      <t xml:space="preserve">5 . </t>
    </r>
    <r>
      <rPr>
        <sz val="11"/>
        <color theme="1"/>
        <rFont val="Calibri"/>
        <family val="2"/>
        <scheme val="minor"/>
      </rPr>
      <t xml:space="preserve">School social workers are not closely work or attend with their students 
</t>
    </r>
    <r>
      <rPr>
        <b/>
        <sz val="11"/>
        <color theme="1"/>
        <rFont val="Calibri"/>
        <family val="2"/>
        <scheme val="minor"/>
      </rPr>
      <t xml:space="preserve">6. </t>
    </r>
    <r>
      <rPr>
        <sz val="11"/>
        <color theme="1"/>
        <rFont val="Calibri"/>
        <family val="2"/>
        <scheme val="minor"/>
      </rPr>
      <t xml:space="preserve">Bad dormitory services 
</t>
    </r>
    <r>
      <rPr>
        <b/>
        <sz val="11"/>
        <color theme="1"/>
        <rFont val="Calibri"/>
        <family val="2"/>
        <scheme val="minor"/>
      </rPr>
      <t xml:space="preserve">7. </t>
    </r>
    <r>
      <rPr>
        <sz val="11"/>
        <color theme="1"/>
        <rFont val="Calibri"/>
        <family val="2"/>
        <scheme val="minor"/>
      </rPr>
      <t>Not sufficient professional social care and psychological  services</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</si>
  <si>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</si>
  <si>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Civil servants and public workers /4.2.3/; and labor contracted Mongolian workers in abroad /4.2.4/, 
</t>
    </r>
    <r>
      <rPr>
        <b/>
        <sz val="11"/>
        <color theme="1"/>
        <rFont val="Calibri"/>
        <family val="2"/>
        <scheme val="minor"/>
      </rPr>
      <t>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 replacement rate is equal to percentage  of capacity lost ), survivor pension (replacement rate is 50-100%  related to the number of dependents),  sickness benefits (for 100% for maximum 180 working days in a year)  and compensation for rehabilitation  ( if insured lost  his capacity of 30% and above,  entitled to have compensations as :  1/ prosthetic facilities for 100% in first time,  then 50 % for second case, 2/ sanitarium treatment  and 3/  SI  pension fund contribution);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</si>
  <si>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Target group: Article 4.3</t>
    </r>
    <r>
      <rPr>
        <sz val="11"/>
        <color theme="1"/>
        <rFont val="Calibri"/>
        <family val="2"/>
        <scheme val="minor"/>
      </rPr>
      <t xml:space="preserve">-individuals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Replacement rate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due to working accident and occupational diseases.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</si>
  <si>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3"/>
        <rFont val="Calibri"/>
        <family val="2"/>
        <scheme val="minor"/>
      </rPr>
      <t xml:space="preserve">Maternity: 
</t>
    </r>
    <r>
      <rPr>
        <b/>
        <sz val="11"/>
        <color theme="1"/>
        <rFont val="Calibri"/>
        <family val="2"/>
        <scheme val="minor"/>
      </rPr>
      <t xml:space="preserve">Qualifying conditions: </t>
    </r>
    <r>
      <rPr>
        <sz val="11"/>
        <color theme="1"/>
        <rFont val="Calibri"/>
        <family val="2"/>
        <scheme val="minor"/>
      </rPr>
      <t xml:space="preserve"> At least 12   months of  contributions, of which 6 continuously prior to take maternity leave. 
</t>
    </r>
    <r>
      <rPr>
        <b/>
        <sz val="11"/>
        <color theme="1"/>
        <rFont val="Calibri"/>
        <family val="2"/>
        <scheme val="minor"/>
      </rPr>
      <t xml:space="preserve">Replacement rate:  </t>
    </r>
    <r>
      <rPr>
        <sz val="11"/>
        <color theme="1"/>
        <rFont val="Calibri"/>
        <family val="2"/>
        <scheme val="minor"/>
      </rPr>
      <t xml:space="preserve">100% of last 12 month average wage  for a period of 4 months. The allowance shall calculated based on the working days of a calendar year.  For example,  before birth 280,000 MNT and 280.000 MNT after birth (in case of mini wage) ;
</t>
    </r>
    <r>
      <rPr>
        <b/>
        <sz val="11"/>
        <color theme="3"/>
        <rFont val="Calibri"/>
        <family val="2"/>
        <scheme val="minor"/>
      </rPr>
      <t xml:space="preserve">Sickness:
</t>
    </r>
    <r>
      <rPr>
        <b/>
        <sz val="11"/>
        <color theme="1"/>
        <rFont val="Calibri"/>
        <family val="2"/>
        <scheme val="minor"/>
      </rPr>
      <t>Qualifying conditions:</t>
    </r>
    <r>
      <rPr>
        <sz val="11"/>
        <color theme="1"/>
        <rFont val="Calibri"/>
        <family val="2"/>
        <scheme val="minor"/>
      </rPr>
      <t xml:space="preserve"> At least 3  months of contribution prior to take a sickness leave due to ordinary disease and non occupational accidents. 
</t>
    </r>
    <r>
      <rPr>
        <b/>
        <sz val="11"/>
        <color theme="1"/>
        <rFont val="Calibri"/>
        <family val="2"/>
        <scheme val="minor"/>
      </rPr>
      <t xml:space="preserve">Replacement rate: </t>
    </r>
    <r>
      <rPr>
        <sz val="11"/>
        <color theme="1"/>
        <rFont val="Calibri"/>
        <family val="2"/>
        <scheme val="minor"/>
      </rPr>
      <t>average wage of last 3 month continuing employment, depending on years of service: up to 5 years-50%,  5-14 years-55%, and more than 15 years -75%  , for maximum 66 working days in case of ordinary disease (but in case of cancer or tuberculosis for max. 136 days ).</t>
    </r>
    <r>
      <rPr>
        <b/>
        <sz val="11"/>
        <color theme="1"/>
        <rFont val="Calibri"/>
        <family val="2"/>
        <scheme val="minor"/>
      </rPr>
      <t xml:space="preserve"> </t>
    </r>
    <r>
      <rPr>
        <sz val="11"/>
        <color theme="1"/>
        <rFont val="Calibri"/>
        <family val="2"/>
        <scheme val="minor"/>
      </rPr>
      <t xml:space="preserve">For example,  in case of 5 years of contribution at mini wage and had 66 days of a sickness= 232,957 MNT or 132 days of a sickness equals to 465,915 MNT;
</t>
    </r>
    <r>
      <rPr>
        <b/>
        <sz val="11"/>
        <color theme="1"/>
        <rFont val="Calibri"/>
        <family val="2"/>
        <scheme val="minor"/>
      </rPr>
      <t xml:space="preserve">Funeral grant: </t>
    </r>
    <r>
      <rPr>
        <sz val="11"/>
        <color theme="1"/>
        <rFont val="Calibri"/>
        <family val="2"/>
        <scheme val="minor"/>
      </rPr>
      <t xml:space="preserve"> 300,000 MNT     </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</si>
  <si>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(but  income must not be below mini wage ). 
</t>
    </r>
    <r>
      <rPr>
        <b/>
        <sz val="11"/>
        <color theme="3"/>
        <rFont val="Calibri"/>
        <family val="2"/>
        <scheme val="minor"/>
      </rPr>
      <t xml:space="preserve">Maternity:
</t>
    </r>
    <r>
      <rPr>
        <b/>
        <sz val="11"/>
        <rFont val="Calibri"/>
        <family val="2"/>
        <scheme val="minor"/>
      </rPr>
      <t>Qualifying conditions:</t>
    </r>
    <r>
      <rPr>
        <b/>
        <sz val="11"/>
        <color theme="3"/>
        <rFont val="Calibri"/>
        <family val="2"/>
        <scheme val="minor"/>
      </rPr>
      <t xml:space="preserve"> </t>
    </r>
    <r>
      <rPr>
        <sz val="11"/>
        <color theme="1"/>
        <rFont val="Calibri"/>
        <family val="2"/>
        <scheme val="minor"/>
      </rPr>
      <t xml:space="preserve"> Same as Art. 4.2 as above. 
</t>
    </r>
    <r>
      <rPr>
        <b/>
        <sz val="11"/>
        <color theme="1"/>
        <rFont val="Calibri"/>
        <family val="2"/>
        <scheme val="minor"/>
      </rPr>
      <t>Replacement rate:</t>
    </r>
    <r>
      <rPr>
        <sz val="11"/>
        <color theme="1"/>
        <rFont val="Calibri"/>
        <family val="2"/>
        <scheme val="minor"/>
      </rPr>
      <t xml:space="preserve"> 70% of last 12 month average income  for a period of 4 months;   
</t>
    </r>
    <r>
      <rPr>
        <b/>
        <sz val="11"/>
        <color theme="1"/>
        <rFont val="Calibri"/>
        <family val="2"/>
        <scheme val="minor"/>
      </rPr>
      <t>Benefit:</t>
    </r>
    <r>
      <rPr>
        <sz val="11"/>
        <color theme="1"/>
        <rFont val="Calibri"/>
        <family val="2"/>
        <scheme val="minor"/>
      </rPr>
      <t xml:space="preserve"> for example: before birth: 198,000 MNT, and  after birth: 198,000 MNT./in case of mini wage/  The benefit provided for each day of work
</t>
    </r>
    <r>
      <rPr>
        <b/>
        <sz val="11"/>
        <color theme="1"/>
        <rFont val="Calibri"/>
        <family val="2"/>
        <scheme val="minor"/>
      </rPr>
      <t xml:space="preserve">Sickness benefit and Funeral grant :  </t>
    </r>
    <r>
      <rPr>
        <sz val="11"/>
        <color theme="1"/>
        <rFont val="Calibri"/>
        <family val="2"/>
        <scheme val="minor"/>
      </rPr>
      <t xml:space="preserve">Same as Art. 4.2 as above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</si>
  <si>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Replacement rate:  </t>
    </r>
    <r>
      <rPr>
        <sz val="11"/>
        <color theme="1"/>
        <rFont val="Calibri"/>
        <family val="2"/>
        <scheme val="minor"/>
      </rPr>
      <t xml:space="preserve">average wage of last 3 month continuing employment, depending on years of service: up to 5 years-45%,  5-10 years-50%,  10-15 years-60%  and more than 15 years -70%  , for 76 working days.    
</t>
    </r>
    <r>
      <rPr>
        <b/>
        <sz val="11"/>
        <color theme="1"/>
        <rFont val="Calibri"/>
        <family val="2"/>
        <scheme val="minor"/>
      </rPr>
      <t>Minimum benefit :</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 xml:space="preserve">At least 24 months of  contributions, of which 9 continuously prior to the unemployed;  
</t>
    </r>
    <r>
      <rPr>
        <b/>
        <sz val="11"/>
        <color theme="1"/>
        <rFont val="Calibri"/>
        <family val="2"/>
        <scheme val="minor"/>
      </rPr>
      <t xml:space="preserve">Reduced benefit: </t>
    </r>
    <r>
      <rPr>
        <sz val="11"/>
        <color theme="1"/>
        <rFont val="Calibri"/>
        <family val="2"/>
        <scheme val="minor"/>
      </rPr>
      <t xml:space="preserve">If employee terminated his/her labour contract on own initiative and dismissed from job due to breaking the labor discipline many times or severely then benefit would be provided for 36 working days:  
</t>
    </r>
    <r>
      <rPr>
        <b/>
        <sz val="11"/>
        <color theme="1"/>
        <rFont val="Calibri"/>
        <family val="2"/>
        <scheme val="minor"/>
      </rPr>
      <t xml:space="preserve">Contribution discount: </t>
    </r>
    <r>
      <rPr>
        <sz val="11"/>
        <color theme="1"/>
        <rFont val="Calibri"/>
        <family val="2"/>
        <scheme val="minor"/>
      </rPr>
      <t xml:space="preserve">When employer and an  employee did not take unemployment benefits from Unemployment insurance fund for 5 years consistently, the unemployment insurance contribution is decreased by 10 percent in the next year. 
</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</si>
  <si>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 xml:space="preserve"> 
Qualifying conditions: </t>
    </r>
    <r>
      <rPr>
        <sz val="11"/>
        <color theme="1"/>
        <rFont val="Calibri"/>
        <family val="2"/>
        <scheme val="minor"/>
      </rPr>
      <t xml:space="preserve">The insured person who has lost not less than 50% of his capacity for work permanently for not less than 20 years of service  or   at least 3 years out of five, immediately preceding the date of commencement  of  invalid. 
</t>
    </r>
    <r>
      <rPr>
        <b/>
        <sz val="11"/>
        <color theme="1"/>
        <rFont val="Calibri"/>
        <family val="2"/>
        <scheme val="minor"/>
      </rPr>
      <t xml:space="preserve">Replacement rate: </t>
    </r>
    <r>
      <rPr>
        <sz val="11"/>
        <color theme="1"/>
        <rFont val="Calibri"/>
        <family val="2"/>
        <scheme val="minor"/>
      </rPr>
      <t xml:space="preserve">  if  insured person lost his capacity  for 75% or more, replacement rate would be 45 % (same as OA pension)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Social Insurance Old age mini pension (as 145,200 MNT or 180,300 MNT);  
</t>
    </r>
    <r>
      <rPr>
        <b/>
        <sz val="11"/>
        <color theme="1"/>
        <rFont val="Calibri"/>
        <family val="2"/>
        <scheme val="minor"/>
      </rPr>
      <t xml:space="preserve">Determination of Invalidity: </t>
    </r>
    <r>
      <rPr>
        <sz val="11"/>
        <color theme="1"/>
        <rFont val="Calibri"/>
        <family val="2"/>
        <scheme val="minor"/>
      </rPr>
      <t xml:space="preserve"> The percentage of an insured person's loss of capacity and its length  are determined by the Medical labour Accreditation Commission </t>
    </r>
    <r>
      <rPr>
        <b/>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</si>
  <si>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4.3 (herders and informal economy workers and unemployed person) 
</t>
    </r>
    <r>
      <rPr>
        <b/>
        <sz val="11"/>
        <color theme="1"/>
        <rFont val="Calibri"/>
        <family val="2"/>
        <scheme val="minor"/>
      </rPr>
      <t>Contribution</t>
    </r>
    <r>
      <rPr>
        <sz val="11"/>
        <color theme="1"/>
        <rFont val="Calibri"/>
        <family val="2"/>
        <scheme val="minor"/>
      </rPr>
      <t xml:space="preserve">: included in 10 %  of the individual's reference income going to the SI Pension fund.  </t>
    </r>
    <r>
      <rPr>
        <b/>
        <sz val="11"/>
        <color theme="1"/>
        <rFont val="Calibri"/>
        <family val="2"/>
        <scheme val="minor"/>
      </rPr>
      <t xml:space="preserve"> 
Qualifying conditions and Benefits: </t>
    </r>
    <r>
      <rPr>
        <sz val="11"/>
        <color theme="1"/>
        <rFont val="Calibri"/>
        <family val="2"/>
        <scheme val="minor"/>
      </rPr>
      <t>Same as above as Art. 4.2</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</si>
  <si>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</si>
  <si>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10 %  of the reference income as part of the SI Pension fund.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</si>
  <si>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r>
      <rPr>
        <b/>
        <sz val="11"/>
        <color theme="1"/>
        <rFont val="Calibri"/>
        <family val="2"/>
        <scheme val="minor"/>
      </rPr>
      <t xml:space="preserve"> 
Financing: </t>
    </r>
    <r>
      <rPr>
        <sz val="11"/>
        <color theme="1"/>
        <rFont val="Calibri"/>
        <family val="2"/>
        <scheme val="minor"/>
      </rPr>
      <t>Included in the 14% of contribution to the SI Pension fund.</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</si>
  <si>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</si>
  <si>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</si>
  <si>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</si>
  <si>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rPr>
        <b/>
        <sz val="11"/>
        <color theme="1"/>
        <rFont val="Calibri"/>
        <family val="2"/>
        <scheme val="minor"/>
      </rPr>
      <t xml:space="preserve">Scope: </t>
    </r>
    <r>
      <rPr>
        <sz val="11"/>
        <color theme="1"/>
        <rFont val="Calibri"/>
        <family val="2"/>
        <scheme val="minor"/>
      </rPr>
      <t xml:space="preserve">Article 4.1.  
</t>
    </r>
    <r>
      <rPr>
        <b/>
        <sz val="11"/>
        <color theme="1"/>
        <rFont val="Calibri"/>
        <family val="2"/>
        <scheme val="minor"/>
      </rPr>
      <t>Benefits:</t>
    </r>
    <r>
      <rPr>
        <sz val="11"/>
        <color theme="1"/>
        <rFont val="Calibri"/>
        <family val="2"/>
        <scheme val="minor"/>
      </rPr>
      <t xml:space="preserve">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</si>
  <si>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and who has never contributed to the Social insurance scheme .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</si>
  <si>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</si>
  <si>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</si>
  <si>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</si>
  <si>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</si>
  <si>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Target: </t>
    </r>
    <r>
      <rPr>
        <sz val="11"/>
        <color theme="1"/>
        <rFont val="Calibri"/>
        <family val="2"/>
        <scheme val="minor"/>
      </rPr>
      <t xml:space="preserve">A citizen taking care of single elder or disabled person in their family, who has no children or relatives to take care of him\her;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</si>
  <si>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Pregnant women and mothers with infants   starting from the 5th month of pregnancy who have  never contributed (or less than 10 years)  to the Social insurance scheme;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</si>
  <si>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rPr>
        <b/>
        <sz val="11"/>
        <color theme="1"/>
        <rFont val="Calibri"/>
        <family val="2"/>
        <scheme val="minor"/>
      </rPr>
      <t xml:space="preserve">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
</t>
    </r>
    <r>
      <rPr>
        <b/>
        <sz val="11"/>
        <color theme="1"/>
        <rFont val="Calibri"/>
        <family val="2"/>
        <scheme val="minor"/>
      </rPr>
      <t>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</si>
  <si>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</si>
  <si>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is approved by the MPDSP and MOF
</t>
    </r>
  </si>
  <si>
    <r>
      <t xml:space="preserve">1. Insurance Policy: Contribution collected on a monthly basis, which is not adapted to the seasonality of herders' incomes.         
</t>
    </r>
    <r>
      <rPr>
        <b/>
        <sz val="11"/>
        <color theme="1"/>
        <rFont val="Calibri"/>
        <family val="2"/>
        <scheme val="minor"/>
      </rPr>
      <t>2. Benefits:</t>
    </r>
    <r>
      <rPr>
        <sz val="11"/>
        <color theme="1"/>
        <rFont val="Calibri"/>
        <family val="2"/>
        <scheme val="minor"/>
      </rPr>
      <t xml:space="preserve"> Relatively low-level of benefits, short duration and restrictive eligibility criteria create desincentive to enroll SI scheme.                                                                           
</t>
    </r>
    <r>
      <rPr>
        <b/>
        <sz val="11"/>
        <color theme="1"/>
        <rFont val="Calibri"/>
        <family val="2"/>
        <scheme val="minor"/>
      </rPr>
      <t xml:space="preserve">3. Occupational disease and Working injury:               </t>
    </r>
    <r>
      <rPr>
        <sz val="11"/>
        <color theme="1"/>
        <rFont val="Calibri"/>
        <family val="2"/>
        <scheme val="minor"/>
      </rPr>
      <t xml:space="preserve">         
 -No investigation mechanism and criteria to assess whether the disease is work related;                                 
 -No clear policy on whether accident during coming to/form work is covered; and,                                             
-No penalties or reducing of benefits if working accident is due to worker's own fault                            
-Disability  allowance for temporary incapacity: the amount is very low (almost three times lower than ILO/C121)                                                                                                                                                                                                                                    
Employment injury and occupational disease rates still high due to lack of effective prevention activities.                                                                     
</t>
    </r>
    <r>
      <rPr>
        <b/>
        <sz val="11"/>
        <color theme="1"/>
        <rFont val="Calibri"/>
        <family val="2"/>
        <scheme val="minor"/>
      </rPr>
      <t>4. Maternity</t>
    </r>
    <r>
      <rPr>
        <sz val="11"/>
        <color theme="1"/>
        <rFont val="Calibri"/>
        <family val="2"/>
        <scheme val="minor"/>
      </rPr>
      <t xml:space="preserve">: Voluntary Social insurance offers lower  benefits although contribution rate is the same as Mandatory Social insurance maternity benefit. Maternity benefits duration (4 months) is much shorter than the one provided by Social assistance benefits (10 months). If an insured person does not qualify for maternity benefits (12 months contribution), the person will seek benefits from the social welfare programme. </t>
    </r>
  </si>
  <si>
    <r>
      <rPr>
        <b/>
        <sz val="11"/>
        <color theme="1"/>
        <rFont val="Calibri"/>
        <family val="2"/>
        <scheme val="minor"/>
      </rPr>
      <t xml:space="preserve"> 5. Unemployment benefits:</t>
    </r>
    <r>
      <rPr>
        <sz val="11"/>
        <color theme="1"/>
        <rFont val="Calibri"/>
        <family val="2"/>
        <scheme val="minor"/>
      </rPr>
      <t xml:space="preserve"> the requirement that workers have contributed for at least two years (including the 9 continuously months immediately preceding their job loss) to be eligible for benefits is too strict and causes many who lose their jobs to fail to qualify for any unemployment insurance benefit, and poor linkages with employment promotion programmes                                                                                                                                           
</t>
    </r>
  </si>
  <si>
    <r>
      <rPr>
        <b/>
        <sz val="11"/>
        <color theme="1"/>
        <rFont val="Calibri"/>
        <family val="2"/>
        <scheme val="minor"/>
      </rPr>
      <t>6. Disability pension</t>
    </r>
    <r>
      <rPr>
        <sz val="11"/>
        <color theme="1"/>
        <rFont val="Calibri"/>
        <family val="2"/>
        <scheme val="minor"/>
      </rPr>
      <t xml:space="preserve">
- Shortcoming in the level of benefits (level adjusted in ad-hoc manner, no indexation), however duration is generous enough
- Too much focus on cash benefits rather than focusing on employment support (turning them into employable and employed citizens)
-Should be more emphasized on rehabilitation programmes.
</t>
    </r>
  </si>
  <si>
    <r>
      <rPr>
        <b/>
        <sz val="11"/>
        <color theme="1"/>
        <rFont val="Calibri"/>
        <family val="2"/>
        <scheme val="minor"/>
      </rPr>
      <t>7.</t>
    </r>
    <r>
      <rPr>
        <sz val="11"/>
        <color theme="1"/>
        <rFont val="Calibri"/>
        <family val="2"/>
        <scheme val="minor"/>
      </rPr>
      <t xml:space="preserve"> Coverage is  very limited due to restrictive qualifying conditions and to cumbersome application procedures: application at the SW office of the aimag center (cost of bus ticket: around 10,000 MNT). </t>
    </r>
  </si>
  <si>
    <t xml:space="preserve">Social welfare benefits cannot deliver on time  due to new Budget process Law in Uvurkhangai aimag. </t>
  </si>
  <si>
    <r>
      <t xml:space="preserve">Target group: </t>
    </r>
    <r>
      <rPr>
        <sz val="11"/>
        <color theme="1"/>
        <rFont val="Calibri"/>
        <family val="2"/>
        <scheme val="minor"/>
      </rPr>
      <t xml:space="preserve"> all targeted groups of employment active age and elderly above 55 or 60.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sellers. 40% of participants are trained based on employers' request; 60% on personal interest. </t>
    </r>
  </si>
  <si>
    <r>
      <t>Qualifying conditions:</t>
    </r>
    <r>
      <rPr>
        <sz val="11"/>
        <color theme="1"/>
        <rFont val="Calibri"/>
        <family val="2"/>
        <scheme val="minor"/>
      </rPr>
      <t xml:space="preserve">  Persons having difficulties finding a job, unemployed persons </t>
    </r>
    <r>
      <rPr>
        <b/>
        <sz val="11"/>
        <color theme="1"/>
        <rFont val="Calibri"/>
        <family val="2"/>
        <scheme val="minor"/>
      </rPr>
      <t xml:space="preserve"> 
Activities:  </t>
    </r>
    <r>
      <rPr>
        <sz val="11"/>
        <color theme="1"/>
        <rFont val="Calibri"/>
        <family val="2"/>
        <scheme val="minor"/>
      </rPr>
      <t>Services for</t>
    </r>
    <r>
      <rPr>
        <b/>
        <sz val="11"/>
        <color theme="1"/>
        <rFont val="Calibri"/>
        <family val="2"/>
        <scheme val="minor"/>
      </rPr>
      <t xml:space="preserve">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</si>
  <si>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t xml:space="preserve">Qualifying conditions:  </t>
    </r>
    <r>
      <rPr>
        <sz val="11"/>
        <color theme="1"/>
        <rFont val="Calibri"/>
        <family val="2"/>
        <scheme val="minor"/>
      </rPr>
      <t>Persons having difficulties finding a job, unemployed persons</t>
    </r>
    <r>
      <rPr>
        <b/>
        <sz val="11"/>
        <color theme="1"/>
        <rFont val="Calibri"/>
        <family val="2"/>
        <scheme val="minor"/>
      </rPr>
      <t xml:space="preserve"> 
Activities: </t>
    </r>
    <r>
      <rPr>
        <sz val="11"/>
        <color theme="1"/>
        <rFont val="Calibri"/>
        <family val="2"/>
        <scheme val="minor"/>
      </rPr>
      <t xml:space="preserve">  Services for job database and input data service  and provide Job mediation support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</si>
  <si>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r>
      <t xml:space="preserve">Qualifying conditions:  </t>
    </r>
    <r>
      <rPr>
        <sz val="11"/>
        <color theme="1"/>
        <rFont val="Calibri"/>
        <family val="2"/>
        <scheme val="minor"/>
      </rPr>
      <t xml:space="preserve">Persons having difficulties finding a job (i.e. disabilities), persons who dropped out school and children reached to working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orientation,  counseling job mediation  and financial supports. The programme is targeted to vulnerable groups and provide case management services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</si>
  <si>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t>
    </r>
    <r>
      <rPr>
        <sz val="11"/>
        <color theme="1"/>
        <rFont val="Calibri"/>
        <family val="2"/>
        <scheme val="minor"/>
      </rPr>
      <t xml:space="preserve"> training for to herding ,  counseling for livestock management, small loan services (for families up to 5.0 million MNT, for business entities up to 10.0 million MNT), subsidies on loan interest, financial grants (5.0 million MNT)  and supporting business incubation (max 5.0 million MNT based on FDP)  and social works, also  financial grants to herder-families and herder-employer.   
</t>
    </r>
    <r>
      <rPr>
        <b/>
        <sz val="11"/>
        <color theme="1"/>
        <rFont val="Calibri"/>
        <family val="2"/>
        <scheme val="minor"/>
      </rPr>
      <t xml:space="preserve">Financing: </t>
    </r>
    <r>
      <rPr>
        <sz val="11"/>
        <color theme="1"/>
        <rFont val="Calibri"/>
        <family val="2"/>
        <scheme val="minor"/>
      </rPr>
      <t xml:space="preserve">Programme entirely  covered by the Employment Promotion Fund (EPF)  80% of all needs of FDP for buying livestock and 20% for business incubation. Soum Development Fund also support this programme for loan component.  
</t>
    </r>
    <r>
      <rPr>
        <b/>
        <sz val="11"/>
        <color theme="1"/>
        <rFont val="Calibri"/>
        <family val="2"/>
        <scheme val="minor"/>
      </rPr>
      <t xml:space="preserve">Management: </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</si>
  <si>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are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</si>
  <si>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are having difficulty finding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financial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</si>
  <si>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responding to social needs (construction of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</si>
  <si>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</si>
  <si>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National scholarship for all students  of Vocational Training and Production Centers.  45 000 MNT for 10 months. </t>
    </r>
    <r>
      <rPr>
        <b/>
        <sz val="11"/>
        <color theme="1"/>
        <rFont val="Calibri"/>
        <family val="2"/>
        <scheme val="minor"/>
      </rPr>
      <t xml:space="preserve"> 
Qualifying conditions:  </t>
    </r>
    <r>
      <rPr>
        <sz val="11"/>
        <color theme="1"/>
        <rFont val="Calibri"/>
        <family val="2"/>
        <scheme val="minor"/>
      </rPr>
      <t xml:space="preserve">be a regular course student, </t>
    </r>
  </si>
  <si>
    <r>
      <t xml:space="preserve">Loans to support development and/or improvement of SME (preferably improvement). 
</t>
    </r>
    <r>
      <rPr>
        <b/>
        <sz val="11"/>
        <color theme="1"/>
        <rFont val="Calibri"/>
        <family val="2"/>
        <scheme val="minor"/>
      </rPr>
      <t>Loan amount and period:</t>
    </r>
    <r>
      <rPr>
        <sz val="11"/>
        <color theme="1"/>
        <rFont val="Calibri"/>
        <family val="2"/>
        <scheme val="minor"/>
      </rPr>
      <t xml:space="preserve"> up to 1.5 billion MNT ( with national commission approval), up to 200.0 million MNT (capital city commission approval) and up to 100.0 million MNT (aimag and district level commission approval) for up to 5 years.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</si>
  <si>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</si>
  <si>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t>All these programmes are still very new (since Jan 2013), so population not aware. Six of the ALMPs have satisfactory implementation (6 month review). However, there is a need to reinforce capacity of labour officers at the local level for the implementation of these new programmes.
Lack of coordination and overlapping, contradiction. Funds and capacity are lacking to implement effectivley the programmes. Especially employment support and employment creation in rural areas, where high level of unemployment and poverty.     
The periods of vocational training curriculums is too short, the trainees cannot gain  professional skills that will make him or her competitive in the labour market. The selection process to obtain an authorization for opening a training institutions tend to favour Ulaanbaatar, therefore, leaving behind vocational training supply for seasonal job in the rural area. So, there is a need to create training mechanism/programme that can promote rural cooperatives and seasonal job placement.</t>
  </si>
  <si>
    <t xml:space="preserve">5 of 23 soums were covered under this programme, for a total amount of 110.5 mln MNT (76% of the targeted spending) reaching out 25 herder households. Price of animal stock varies across regions and resulted higher than estimated. Herders were an indolent where business incubation service ongoing under programme . Financial grant could effectively contribute to maintain herders in long term agriculture providing good coordination and monitoring of the programme. The expectations on the programme are high among herders, however funding are limited and eligibility criteria hard to meet which slow down the programme’s implementation. Herders already benefiting from this programme were reluctant to contribute to the SI system. Finally, the programme should give greater attention to young herders.  </t>
  </si>
  <si>
    <r>
      <rPr>
        <b/>
        <sz val="11"/>
        <color theme="1"/>
        <rFont val="Calibri"/>
        <family val="2"/>
        <scheme val="minor"/>
      </rPr>
      <t xml:space="preserve">E1. </t>
    </r>
    <r>
      <rPr>
        <sz val="11"/>
        <color theme="1"/>
        <rFont val="Calibri"/>
        <family val="2"/>
        <scheme val="minor"/>
      </rPr>
      <t xml:space="preserve">Provide an adequate pension protection to herders and other self-employed individuals by encouraging contribution to the SI scheme.  The contributions should be subsidized by the government (through the HDF or other taxes) for those contributing to the voluntary scheme as an incentive to increase coverage.  
E2. Introduce an universal minimum pension (Pillar 0) - Study the feasibility of the multi-tier old-age income protection proposed by the government .
</t>
    </r>
    <r>
      <rPr>
        <b/>
        <sz val="11"/>
        <color theme="1"/>
        <rFont val="Calibri"/>
        <family val="2"/>
        <scheme val="minor"/>
      </rPr>
      <t xml:space="preserve">E3. </t>
    </r>
    <r>
      <rPr>
        <sz val="11"/>
        <color theme="1"/>
        <rFont val="Calibri"/>
        <family val="2"/>
        <scheme val="minor"/>
      </rPr>
      <t xml:space="preserve">Address inequity related to different retirement age of men and women (60 ; 55); recommend uniformed retirement age (60 for all) and then progressively increase retirement age (62, …)      
</t>
    </r>
    <r>
      <rPr>
        <b/>
        <sz val="11"/>
        <color theme="1"/>
        <rFont val="Calibri"/>
        <family val="2"/>
        <scheme val="minor"/>
      </rPr>
      <t>E4.</t>
    </r>
    <r>
      <rPr>
        <sz val="11"/>
        <color theme="1"/>
        <rFont val="Calibri"/>
        <family val="2"/>
        <scheme val="minor"/>
      </rPr>
      <t xml:space="preserve">  Adjust the  pension system parameters such as  retirement age(women), DB pension calculation, and the inconsistency between the benefit formula of contributed NDC old-age pension and that of NDC survivors and disability pension.  
</t>
    </r>
    <r>
      <rPr>
        <b/>
        <sz val="11"/>
        <color theme="1"/>
        <rFont val="Calibri"/>
        <family val="2"/>
        <scheme val="minor"/>
      </rPr>
      <t>E5</t>
    </r>
    <r>
      <rPr>
        <sz val="11"/>
        <color theme="1"/>
        <rFont val="Calibri"/>
        <family val="2"/>
        <scheme val="minor"/>
      </rPr>
      <t xml:space="preserve">. Introduce new scheme  of supplemental benefits for workers born after 1960 employed in heavy conditions. 
</t>
    </r>
    <r>
      <rPr>
        <b/>
        <sz val="11"/>
        <color theme="1"/>
        <rFont val="Calibri"/>
        <family val="2"/>
        <scheme val="minor"/>
      </rPr>
      <t xml:space="preserve">E6. </t>
    </r>
    <r>
      <rPr>
        <sz val="11"/>
        <color theme="1"/>
        <rFont val="Calibri"/>
        <family val="2"/>
        <scheme val="minor"/>
      </rPr>
      <t xml:space="preserve">Index ( both SI and SW) pension benefit amount  to the CPI every year,  not ad hoc manner.
</t>
    </r>
    <r>
      <rPr>
        <b/>
        <sz val="11"/>
        <color theme="1"/>
        <rFont val="Calibri"/>
        <family val="2"/>
        <scheme val="minor"/>
      </rPr>
      <t xml:space="preserve">E7. </t>
    </r>
    <r>
      <rPr>
        <sz val="11"/>
        <color theme="1"/>
        <rFont val="Calibri"/>
        <family val="2"/>
        <scheme val="minor"/>
      </rPr>
      <t xml:space="preserve">Need to eliminate the criteria of fuel  supply aged over 80  
</t>
    </r>
    <r>
      <rPr>
        <b/>
        <sz val="11"/>
        <color theme="1"/>
        <rFont val="Calibri"/>
        <family val="2"/>
        <scheme val="minor"/>
      </rPr>
      <t xml:space="preserve">E8. </t>
    </r>
    <r>
      <rPr>
        <sz val="11"/>
        <color theme="1"/>
        <rFont val="Calibri"/>
        <family val="2"/>
        <scheme val="minor"/>
      </rPr>
      <t xml:space="preserve">Increase minimum pension level but at a reasonable level so it does not create disincentives to contribute to the SI scheme  
</t>
    </r>
    <r>
      <rPr>
        <b/>
        <sz val="11"/>
        <color theme="1"/>
        <rFont val="Calibri"/>
        <family val="2"/>
        <scheme val="minor"/>
      </rPr>
      <t>E9.</t>
    </r>
    <r>
      <rPr>
        <sz val="11"/>
        <color theme="1"/>
        <rFont val="Calibri"/>
        <family val="2"/>
        <scheme val="minor"/>
      </rPr>
      <t xml:space="preserve"> Offer  an elderly integrated package of protection, covering health, income security, housing...  </t>
    </r>
  </si>
  <si>
    <r>
      <rPr>
        <b/>
        <sz val="11"/>
        <color theme="1"/>
        <rFont val="Calibri"/>
        <family val="2"/>
        <scheme val="minor"/>
      </rPr>
      <t xml:space="preserve">Accessibility: </t>
    </r>
    <r>
      <rPr>
        <sz val="11"/>
        <color theme="1"/>
        <rFont val="Calibri"/>
        <family val="2"/>
        <scheme val="minor"/>
      </rPr>
      <t xml:space="preserve"> 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                                                                                   
</t>
    </r>
    <r>
      <rPr>
        <b/>
        <sz val="11"/>
        <color theme="1"/>
        <rFont val="Calibri"/>
        <family val="2"/>
        <scheme val="minor"/>
      </rPr>
      <t xml:space="preserve">Military pension: </t>
    </r>
    <r>
      <rPr>
        <sz val="11"/>
        <color theme="1"/>
        <rFont val="Calibri"/>
        <family val="2"/>
        <scheme val="minor"/>
      </rPr>
      <t xml:space="preserve">The military pension (very generous) is managed by the Social Insurance fund, which creates confusion with the other pension funds,  need to separate the pension funds and management 
</t>
    </r>
    <r>
      <rPr>
        <b/>
        <sz val="11"/>
        <color theme="1"/>
        <rFont val="Calibri"/>
        <family val="2"/>
        <scheme val="minor"/>
      </rPr>
      <t>Governance</t>
    </r>
    <r>
      <rPr>
        <sz val="11"/>
        <color theme="1"/>
        <rFont val="Calibri"/>
        <family val="2"/>
        <scheme val="minor"/>
      </rPr>
      <t xml:space="preserve">: absence of periodical actuarial reviews, low administrative capacity  and insufficient infrastructures.
</t>
    </r>
  </si>
  <si>
    <r>
      <rPr>
        <b/>
        <sz val="11"/>
        <color theme="1"/>
        <rFont val="Calibri"/>
        <family val="2"/>
        <scheme val="minor"/>
      </rPr>
      <t xml:space="preserve">Coverage under the voluntary scheme: </t>
    </r>
    <r>
      <rPr>
        <sz val="11"/>
        <color theme="1"/>
        <rFont val="Calibri"/>
        <family val="2"/>
        <scheme val="minor"/>
      </rPr>
      <t xml:space="preserve">Very low coverage, mostly young people, herders and self-employed not interested                                                               
</t>
    </r>
    <r>
      <rPr>
        <b/>
        <sz val="11"/>
        <color theme="1"/>
        <rFont val="Calibri"/>
        <family val="2"/>
        <scheme val="minor"/>
      </rPr>
      <t xml:space="preserve">Funding: </t>
    </r>
    <r>
      <rPr>
        <sz val="11"/>
        <color theme="1"/>
        <rFont val="Calibri"/>
        <family val="2"/>
        <scheme val="minor"/>
      </rPr>
      <t xml:space="preserve">The DB pension system currently operates on a PAYGO basis, however the fund is currently in deficit and projections show that these deficits are likely to grow in the future, even after considering the impact of the 1999 (Individual Pension Account or NDC) reform.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Indexation</t>
    </r>
    <r>
      <rPr>
        <sz val="11"/>
        <color theme="1"/>
        <rFont val="Calibri"/>
        <family val="2"/>
        <scheme val="minor"/>
      </rPr>
      <t xml:space="preserve">: The level of pension benefits adjusted in ad-hoc manner, no indexation                                          
</t>
    </r>
    <r>
      <rPr>
        <b/>
        <sz val="11"/>
        <color theme="1"/>
        <rFont val="Calibri"/>
        <family val="2"/>
        <scheme val="minor"/>
      </rPr>
      <t>DB vs. NDC conflict</t>
    </r>
    <r>
      <rPr>
        <sz val="11"/>
        <color theme="1"/>
        <rFont val="Calibri"/>
        <family val="2"/>
        <scheme val="minor"/>
      </rPr>
      <t xml:space="preserve">: Problems in the parameters of the DB and NDC schemes leading to a necessary pension reform: a/ workers born post 1960 will have lower retirement benefits than workers born pre 1960. b/ Early retirement  under NDC scheme those born after 1960 is also  will be lower than the benefits of those who work to the normal retirement age. </t>
    </r>
    <r>
      <rPr>
        <b/>
        <sz val="11"/>
        <color theme="1"/>
        <rFont val="Calibri"/>
        <family val="2"/>
        <scheme val="minor"/>
      </rPr>
      <t xml:space="preserve"> 
Level of benefits:</t>
    </r>
    <r>
      <rPr>
        <sz val="11"/>
        <color theme="1"/>
        <rFont val="Calibri"/>
        <family val="2"/>
        <scheme val="minor"/>
      </rPr>
      <t xml:space="preserve"> inadequate level of pension to be paid under the individual account system, low retirement age that provides low level of benefits, in particular for women.</t>
    </r>
    <r>
      <rPr>
        <b/>
        <sz val="11"/>
        <color theme="1"/>
        <rFont val="Calibri"/>
        <family val="2"/>
        <scheme val="minor"/>
      </rPr>
      <t xml:space="preserve">
Equity:</t>
    </r>
    <r>
      <rPr>
        <sz val="11"/>
        <color theme="1"/>
        <rFont val="Calibri"/>
        <family val="2"/>
        <scheme val="minor"/>
      </rPr>
      <t xml:space="preserve"> Benefit level is higher under mandatory Social insurance then  if the person has contributed at minimum wage, the minimum pension the person will get 75% of mini wage (mini pension is 45% of mini wage).</t>
    </r>
    <r>
      <rPr>
        <b/>
        <sz val="11"/>
        <color theme="1"/>
        <rFont val="Calibri"/>
        <family val="2"/>
        <scheme val="minor"/>
      </rPr>
      <t xml:space="preserve">   
Equality of treatment: </t>
    </r>
    <r>
      <rPr>
        <sz val="11"/>
        <color theme="1"/>
        <rFont val="Calibri"/>
        <family val="2"/>
        <scheme val="minor"/>
      </rPr>
      <t>Inequal retirement age between men and women.</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</si>
  <si>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H1</t>
    </r>
    <r>
      <rPr>
        <sz val="11"/>
        <color theme="1"/>
        <rFont val="Calibri"/>
        <family val="2"/>
        <scheme val="minor"/>
      </rPr>
      <t xml:space="preserve">: Extend effectively HI coverage to segments of population not yet covered by HI scheme
</t>
    </r>
    <r>
      <rPr>
        <b/>
        <sz val="11"/>
        <color theme="1"/>
        <rFont val="Calibri"/>
        <family val="2"/>
        <scheme val="minor"/>
      </rPr>
      <t>H2</t>
    </r>
    <r>
      <rPr>
        <sz val="11"/>
        <color theme="1"/>
        <rFont val="Calibri"/>
        <family val="2"/>
        <scheme val="minor"/>
      </rPr>
      <t xml:space="preserve">. Gradually expand the benefit package funded by SHI and reduce the OOP expenses
</t>
    </r>
    <r>
      <rPr>
        <b/>
        <sz val="11"/>
        <color theme="1"/>
        <rFont val="Calibri"/>
        <family val="2"/>
        <scheme val="minor"/>
      </rPr>
      <t>H3</t>
    </r>
    <r>
      <rPr>
        <sz val="11"/>
        <color theme="1"/>
        <rFont val="Calibri"/>
        <family val="2"/>
        <scheme val="minor"/>
      </rPr>
      <t xml:space="preserve">: Introduce good SHI governance structural change plan
</t>
    </r>
    <r>
      <rPr>
        <b/>
        <sz val="11"/>
        <color theme="1"/>
        <rFont val="Calibri"/>
        <family val="2"/>
        <scheme val="minor"/>
      </rPr>
      <t>H4</t>
    </r>
    <r>
      <rPr>
        <sz val="11"/>
        <color theme="1"/>
        <rFont val="Calibri"/>
        <family val="2"/>
        <scheme val="minor"/>
      </rPr>
      <t xml:space="preserve">: Develop SHI organization as active purchaser of health care service
</t>
    </r>
    <r>
      <rPr>
        <b/>
        <sz val="11"/>
        <color theme="1"/>
        <rFont val="Calibri"/>
        <family val="2"/>
        <scheme val="minor"/>
      </rPr>
      <t>H5</t>
    </r>
    <r>
      <rPr>
        <sz val="11"/>
        <color theme="1"/>
        <rFont val="Calibri"/>
        <family val="2"/>
        <scheme val="minor"/>
      </rPr>
      <t xml:space="preserve">:  Increase reimbursement rate for drugs
</t>
    </r>
    <r>
      <rPr>
        <b/>
        <sz val="11"/>
        <color theme="1"/>
        <rFont val="Calibri"/>
        <family val="2"/>
        <scheme val="minor"/>
      </rPr>
      <t>H6</t>
    </r>
    <r>
      <rPr>
        <sz val="11"/>
        <color theme="1"/>
        <rFont val="Calibri"/>
        <family val="2"/>
        <scheme val="minor"/>
      </rPr>
      <t xml:space="preserve">: Create independent  health care service complaint Bureau with good procedures and forms
</t>
    </r>
    <r>
      <rPr>
        <b/>
        <sz val="11"/>
        <color theme="1"/>
        <rFont val="Calibri"/>
        <family val="2"/>
        <scheme val="minor"/>
      </rPr>
      <t>H7</t>
    </r>
    <r>
      <rPr>
        <sz val="11"/>
        <color theme="1"/>
        <rFont val="Calibri"/>
        <family val="2"/>
        <scheme val="minor"/>
      </rPr>
      <t xml:space="preserve">: Introduce smart  card registration system  that could be accepted  for all level of hospitals even any type of services accepted SHI service package    
</t>
    </r>
    <r>
      <rPr>
        <b/>
        <sz val="11"/>
        <color theme="1"/>
        <rFont val="Calibri"/>
        <family val="2"/>
        <scheme val="minor"/>
      </rPr>
      <t>H8</t>
    </r>
    <r>
      <rPr>
        <sz val="11"/>
        <color theme="1"/>
        <rFont val="Calibri"/>
        <family val="2"/>
        <scheme val="minor"/>
      </rPr>
      <t xml:space="preserve">: Promote public-private partnerships for the develivery of health care services          
</t>
    </r>
    <r>
      <rPr>
        <b/>
        <sz val="11"/>
        <color theme="1"/>
        <rFont val="Calibri"/>
        <family val="2"/>
        <scheme val="minor"/>
      </rPr>
      <t xml:space="preserve">H9. </t>
    </r>
    <r>
      <rPr>
        <sz val="11"/>
        <color theme="1"/>
        <rFont val="Calibri"/>
        <family val="2"/>
        <scheme val="minor"/>
      </rPr>
      <t xml:space="preserve">Improve quality of health care services        </t>
    </r>
  </si>
  <si>
    <r>
      <rPr>
        <b/>
        <sz val="11"/>
        <color theme="1"/>
        <rFont val="Calibri"/>
        <family val="2"/>
        <scheme val="minor"/>
      </rPr>
      <t xml:space="preserve">Coverage: </t>
    </r>
    <r>
      <rPr>
        <sz val="11"/>
        <color theme="1"/>
        <rFont val="Calibri"/>
        <family val="2"/>
        <scheme val="minor"/>
      </rPr>
      <t xml:space="preserve">The coverage of HI decreasing from 98%  to 92% in last 2 years due to the fact that herders, students and unemployed were subsidized by the Human Development Fund (HDF) by one time measure for their contribution fulfillment. 
</t>
    </r>
    <r>
      <rPr>
        <b/>
        <sz val="11"/>
        <color theme="1"/>
        <rFont val="Calibri"/>
        <family val="2"/>
        <scheme val="minor"/>
      </rPr>
      <t xml:space="preserve">Collect contribution: </t>
    </r>
    <r>
      <rPr>
        <sz val="11"/>
        <color theme="1"/>
        <rFont val="Calibri"/>
        <family val="2"/>
        <scheme val="minor"/>
      </rPr>
      <t xml:space="preserve">the current SI system is not effective in collecting HI contributions from the informal sector and herders where people are obliged to pay their contributions by themselves;
</t>
    </r>
    <r>
      <rPr>
        <b/>
        <sz val="11"/>
        <color theme="1"/>
        <rFont val="Calibri"/>
        <family val="2"/>
        <scheme val="minor"/>
      </rPr>
      <t xml:space="preserve">Capacity: </t>
    </r>
    <r>
      <rPr>
        <sz val="11"/>
        <color theme="1"/>
        <rFont val="Calibri"/>
        <family val="2"/>
        <scheme val="minor"/>
      </rPr>
      <t>Social health insurance activities are not institutionalized in an autonomous institution and having weak capacity.</t>
    </r>
    <r>
      <rPr>
        <b/>
        <sz val="11"/>
        <color theme="1"/>
        <rFont val="Calibri"/>
        <family val="2"/>
        <scheme val="minor"/>
      </rPr>
      <t xml:space="preserve">
Benefits: </t>
    </r>
    <r>
      <rPr>
        <sz val="11"/>
        <color theme="1"/>
        <rFont val="Calibri"/>
        <family val="2"/>
        <scheme val="minor"/>
      </rPr>
      <t xml:space="preserve">Diagnostic services and testing (36,000 MNT) free once in a year for insured and is not adequate for one time necessarily diagnose and health check-up testing,
</t>
    </r>
    <r>
      <rPr>
        <b/>
        <sz val="11"/>
        <color theme="1"/>
        <rFont val="Calibri"/>
        <family val="2"/>
        <scheme val="minor"/>
      </rPr>
      <t xml:space="preserve">Quality: </t>
    </r>
    <r>
      <rPr>
        <sz val="11"/>
        <color theme="1"/>
        <rFont val="Calibri"/>
        <family val="2"/>
        <scheme val="minor"/>
      </rPr>
      <t xml:space="preserve"> Insufficient investments in public health care facilities that results in decreasing health care services quality and lack of well equiped infrastructures                                                                                                                                         
</t>
    </r>
    <r>
      <rPr>
        <b/>
        <sz val="11"/>
        <color theme="1"/>
        <rFont val="Calibri"/>
        <family val="2"/>
        <scheme val="minor"/>
      </rPr>
      <t>Service quality control:</t>
    </r>
    <r>
      <rPr>
        <sz val="11"/>
        <color theme="1"/>
        <rFont val="Calibri"/>
        <family val="2"/>
        <scheme val="minor"/>
      </rPr>
      <t xml:space="preserve"> Health care complaint  system does not work properly If the grievance is not addressed in a way which satisfies a consumer
</t>
    </r>
    <r>
      <rPr>
        <b/>
        <sz val="11"/>
        <color theme="1"/>
        <rFont val="Calibri"/>
        <family val="2"/>
        <scheme val="minor"/>
      </rPr>
      <t xml:space="preserve">SHI Fund: </t>
    </r>
    <r>
      <rPr>
        <sz val="11"/>
        <color theme="1"/>
        <rFont val="Calibri"/>
        <family val="2"/>
        <scheme val="minor"/>
      </rPr>
      <t xml:space="preserve">  Huge positive balance (equal to 95.3% of the annual HI fund revenue in 2012) between the HI fund revenue and expenditures, but the health needs of the population are not fully met;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</si>
</sst>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
    <numFmt numFmtId="166" formatCode="0.0"/>
    <numFmt numFmtId="167" formatCode="_(* #,##0.0_);_(* \(#,##0.0\);_(* &quot;-&quot;??_);_(@_)"/>
    <numFmt numFmtId="168" formatCode="_(* #,##0_);_(* \(#,##0\);_(* &quot;-&quot;??_);_(@_)"/>
    <numFmt numFmtId="169" formatCode="&quot;$&quot;#,##0.00"/>
    <numFmt numFmtId="170" formatCode="&quot;$&quot;#,##0"/>
    <numFmt numFmtId="171" formatCode="0.0%"/>
    <numFmt numFmtId="172" formatCode="0.000"/>
  </numFmts>
  <fonts count="55">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1"/>
      <color rgb="FFFA7D00"/>
      <name val="Calibri"/>
      <family val="2"/>
      <scheme val="minor"/>
    </font>
    <font>
      <b/>
      <i/>
      <sz val="12"/>
      <color theme="1"/>
      <name val="Times"/>
      <family val="2"/>
    </font>
    <font>
      <u val="single"/>
      <sz val="11"/>
      <color theme="1"/>
      <name val="Calibri"/>
      <family val="2"/>
      <scheme val="minor"/>
    </font>
    <font>
      <sz val="11"/>
      <color theme="1"/>
      <name val="Agency FB"/>
      <family val="2"/>
    </font>
    <font>
      <b/>
      <sz val="11"/>
      <name val="Calibri"/>
      <family val="2"/>
      <scheme val="minor"/>
    </font>
    <font>
      <b/>
      <u val="single"/>
      <sz val="11"/>
      <color theme="1"/>
      <name val="Calibri"/>
      <family val="2"/>
      <scheme val="minor"/>
    </font>
    <font>
      <b/>
      <sz val="11"/>
      <color theme="0"/>
      <name val="Calibri"/>
      <family val="2"/>
      <scheme val="minor"/>
    </font>
    <font>
      <b/>
      <sz val="11"/>
      <color rgb="FF000000"/>
      <name val="Arial"/>
      <family val="2"/>
    </font>
    <font>
      <b/>
      <sz val="10"/>
      <color rgb="FF000000"/>
      <name val="Arial"/>
      <family val="2"/>
    </font>
    <font>
      <b/>
      <sz val="8"/>
      <color rgb="FF000000"/>
      <name val="Arial"/>
      <family val="2"/>
    </font>
    <font>
      <b/>
      <sz val="8"/>
      <color theme="1"/>
      <name val="Arial"/>
      <family val="2"/>
    </font>
    <font>
      <sz val="8"/>
      <color rgb="FF000000"/>
      <name val="Arial"/>
      <family val="2"/>
    </font>
    <font>
      <sz val="8"/>
      <color theme="1"/>
      <name val="Arial"/>
      <family val="2"/>
    </font>
    <font>
      <b/>
      <u val="single"/>
      <sz val="8"/>
      <color rgb="FF000000"/>
      <name val="Arial"/>
      <family val="2"/>
    </font>
    <font>
      <sz val="8"/>
      <name val="Arial"/>
      <family val="2"/>
    </font>
    <font>
      <b/>
      <u val="single"/>
      <sz val="8"/>
      <name val="Arial"/>
      <family val="2"/>
    </font>
    <font>
      <sz val="9"/>
      <name val="Arial"/>
      <family val="2"/>
    </font>
    <font>
      <sz val="11"/>
      <color theme="1"/>
      <name val="Arial Mon"/>
      <family val="2"/>
    </font>
    <font>
      <sz val="10"/>
      <color theme="1"/>
      <name val="Arial"/>
      <family val="2"/>
    </font>
    <font>
      <sz val="10"/>
      <color theme="1"/>
      <name val="Arial Mon"/>
      <family val="2"/>
    </font>
    <font>
      <b/>
      <i/>
      <sz val="8"/>
      <color rgb="FF000000"/>
      <name val="Arial"/>
      <family val="2"/>
    </font>
    <font>
      <b/>
      <u val="single"/>
      <sz val="8"/>
      <color theme="1"/>
      <name val="Arial"/>
      <family val="2"/>
    </font>
    <font>
      <sz val="8"/>
      <color rgb="FFFF0000"/>
      <name val="Arial"/>
      <family val="2"/>
    </font>
    <font>
      <b/>
      <sz val="10"/>
      <color theme="1"/>
      <name val="Calibri"/>
      <family val="2"/>
      <scheme val="minor"/>
    </font>
    <font>
      <b/>
      <u val="single"/>
      <sz val="11"/>
      <color theme="5" tint="-0.24997000396251678"/>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Arial"/>
      <family val="2"/>
    </font>
    <font>
      <sz val="8"/>
      <color theme="1"/>
      <name val="Calibri"/>
      <family val="2"/>
      <scheme val="minor"/>
    </font>
    <font>
      <b/>
      <sz val="12"/>
      <color theme="3" tint="0.39998000860214233"/>
      <name val="Calibri"/>
      <family val="2"/>
      <scheme val="minor"/>
    </font>
    <font>
      <b/>
      <sz val="11"/>
      <color theme="3" tint="0.39998000860214233"/>
      <name val="Calibri"/>
      <family val="2"/>
      <scheme val="minor"/>
    </font>
    <font>
      <i/>
      <sz val="9"/>
      <color theme="1"/>
      <name val="Calibri"/>
      <family val="2"/>
      <scheme val="minor"/>
    </font>
    <font>
      <i/>
      <u val="single"/>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8"/>
      <name val="Calibri"/>
      <family val="2"/>
      <scheme val="minor"/>
    </font>
    <font>
      <sz val="8"/>
      <name val="Calibri"/>
      <family val="2"/>
      <scheme val="minor"/>
    </font>
    <font>
      <i/>
      <u val="single"/>
      <sz val="8"/>
      <name val="Calibri"/>
      <family val="2"/>
      <scheme val="minor"/>
    </font>
    <font>
      <u val="single"/>
      <sz val="8"/>
      <name val="Calibri"/>
      <family val="2"/>
      <scheme val="minor"/>
    </font>
    <font>
      <b/>
      <u val="single"/>
      <sz val="8"/>
      <name val="Calibri"/>
      <family val="2"/>
      <scheme val="minor"/>
    </font>
    <font>
      <b/>
      <i/>
      <u val="single"/>
      <sz val="11"/>
      <color theme="1"/>
      <name val="Calibri"/>
      <family val="2"/>
      <scheme val="minor"/>
    </font>
    <font>
      <b/>
      <sz val="11"/>
      <color theme="3"/>
      <name val="Calibri"/>
      <family val="2"/>
      <scheme val="minor"/>
    </font>
  </fonts>
  <fills count="17">
    <fill>
      <patternFill/>
    </fill>
    <fill>
      <patternFill patternType="gray125"/>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3"/>
        <bgColor indexed="64"/>
      </patternFill>
    </fill>
    <fill>
      <patternFill patternType="solid">
        <fgColor theme="5" tint="0.39998000860214233"/>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bottom/>
    </border>
    <border>
      <left/>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style="thin">
        <color rgb="FF000000"/>
      </bottom>
    </border>
    <border>
      <left style="thin">
        <color rgb="FF000000"/>
      </left>
      <right/>
      <top style="thin">
        <color rgb="FF000000"/>
      </top>
      <bottom/>
    </border>
    <border>
      <left/>
      <right style="thin"/>
      <top/>
      <bottom style="thin"/>
    </border>
    <border>
      <left/>
      <right style="thin"/>
      <top style="thin"/>
      <bottom style="thin"/>
    </border>
    <border>
      <left style="thin"/>
      <right/>
      <top style="thin"/>
      <bottom/>
    </border>
    <border>
      <left style="thin"/>
      <right style="thin"/>
      <top style="thin"/>
      <bottom/>
    </border>
    <border>
      <left style="thin"/>
      <right/>
      <top style="thin"/>
      <bottom style="thin"/>
    </border>
    <border>
      <left/>
      <right/>
      <top style="thin"/>
      <bottom/>
    </border>
    <border>
      <left/>
      <right/>
      <top style="thin"/>
      <bottom style="thin"/>
    </border>
    <border>
      <left style="thin"/>
      <right/>
      <top style="double">
        <color rgb="FF3F3F3F"/>
      </top>
      <bottom style="thin"/>
    </border>
    <border>
      <left/>
      <right/>
      <top style="thin"/>
      <bottom style="medium"/>
    </border>
    <border>
      <left/>
      <right style="thin"/>
      <top/>
      <bottom/>
    </border>
    <border>
      <left/>
      <right style="thin"/>
      <top style="thin"/>
      <bottom/>
    </border>
    <border>
      <left style="thin"/>
      <right/>
      <top/>
      <bottom/>
    </border>
    <border>
      <left style="thin"/>
      <right/>
      <top/>
      <bottom style="thin"/>
    </border>
    <border>
      <left/>
      <right/>
      <top style="medium"/>
      <bottom style="thin"/>
    </border>
    <border>
      <left/>
      <right/>
      <top style="thin"/>
      <bottom style="double"/>
    </border>
    <border>
      <left style="thin">
        <color rgb="FF000000"/>
      </left>
      <right/>
      <top/>
      <bottom style="thin">
        <color rgb="FF000000"/>
      </bottom>
    </border>
    <border>
      <left style="thin">
        <color rgb="FF7F7F7F"/>
      </left>
      <right style="thin">
        <color rgb="FF7F7F7F"/>
      </right>
      <top style="thin">
        <color rgb="FF7F7F7F"/>
      </top>
      <bottom/>
    </border>
    <border>
      <left style="thin"/>
      <right style="thin"/>
      <top/>
      <bottom style="double">
        <color rgb="FF3F3F3F"/>
      </bottom>
    </border>
    <border>
      <left/>
      <right/>
      <top style="medium"/>
      <bottom/>
    </border>
    <border>
      <left/>
      <right style="thin"/>
      <top style="thin"/>
      <bottom style="medium"/>
    </border>
    <border>
      <left style="thin"/>
      <right/>
      <top style="thin"/>
      <bottom style="mediu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style="thin">
        <color rgb="FF000000"/>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9" fillId="2" borderId="1" applyNumberFormat="0" applyAlignment="0" applyProtection="0"/>
    <xf numFmtId="0" fontId="15" fillId="3" borderId="2" applyNumberFormat="0" applyAlignment="0" applyProtection="0"/>
  </cellStyleXfs>
  <cellXfs count="633">
    <xf numFmtId="0" fontId="0" fillId="0" borderId="0" xfId="0"/>
    <xf numFmtId="0" fontId="0" fillId="0" borderId="0" xfId="0" applyFill="1"/>
    <xf numFmtId="0" fontId="0" fillId="0" borderId="3" xfId="0" applyFill="1" applyBorder="1" applyAlignment="1">
      <alignment vertical="top" wrapText="1"/>
    </xf>
    <xf numFmtId="0" fontId="0" fillId="0" borderId="3" xfId="0" applyFill="1" applyBorder="1" applyAlignment="1">
      <alignment wrapText="1"/>
    </xf>
    <xf numFmtId="0" fontId="0" fillId="0" borderId="3" xfId="0" applyBorder="1"/>
    <xf numFmtId="0" fontId="0" fillId="0" borderId="3" xfId="0" applyBorder="1" applyAlignment="1">
      <alignment vertical="top" wrapText="1"/>
    </xf>
    <xf numFmtId="0" fontId="0" fillId="0" borderId="3" xfId="0" applyBorder="1" applyAlignment="1">
      <alignment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6"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xf numFmtId="0" fontId="0" fillId="0" borderId="3" xfId="0" applyFill="1" applyBorder="1" applyAlignment="1">
      <alignment vertical="center" wrapText="1"/>
    </xf>
    <xf numFmtId="0" fontId="2"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2" fillId="0" borderId="11" xfId="0" applyFont="1" applyBorder="1" applyAlignment="1">
      <alignment vertical="center" wrapText="1"/>
    </xf>
    <xf numFmtId="9" fontId="0" fillId="0" borderId="3" xfId="0" applyNumberFormat="1" applyBorder="1" applyAlignment="1">
      <alignment horizontal="center" vertical="center" wrapText="1"/>
    </xf>
    <xf numFmtId="0" fontId="0" fillId="0" borderId="8" xfId="0"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vertical="center"/>
    </xf>
    <xf numFmtId="0" fontId="6" fillId="0" borderId="0" xfId="0" applyFont="1"/>
    <xf numFmtId="0" fontId="0" fillId="0" borderId="3" xfId="0" applyFont="1" applyFill="1" applyBorder="1" applyAlignment="1">
      <alignment vertical="center" wrapText="1"/>
    </xf>
    <xf numFmtId="166" fontId="0" fillId="0" borderId="0" xfId="0" applyNumberFormat="1"/>
    <xf numFmtId="9" fontId="0" fillId="0" borderId="3" xfId="0" applyNumberFormat="1" applyFont="1" applyFill="1" applyBorder="1" applyAlignment="1">
      <alignment horizontal="center" vertical="center" wrapText="1"/>
    </xf>
    <xf numFmtId="0" fontId="4" fillId="0" borderId="3" xfId="0" applyFont="1" applyFill="1" applyBorder="1" applyAlignment="1">
      <alignment vertical="top" wrapText="1"/>
    </xf>
    <xf numFmtId="10" fontId="0" fillId="0" borderId="3" xfId="18"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168"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49" fontId="20" fillId="0" borderId="13" xfId="18" applyNumberFormat="1" applyFont="1" applyBorder="1" applyAlignment="1">
      <alignment vertical="center" wrapText="1"/>
    </xf>
    <xf numFmtId="168" fontId="20" fillId="0" borderId="14" xfId="18" applyNumberFormat="1" applyFont="1" applyBorder="1" applyAlignment="1">
      <alignment horizontal="center" vertical="center" wrapText="1"/>
    </xf>
    <xf numFmtId="0" fontId="20" fillId="4" borderId="3" xfId="0" applyFont="1" applyFill="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justify"/>
    </xf>
    <xf numFmtId="168" fontId="20" fillId="0" borderId="3" xfId="18" applyNumberFormat="1" applyFont="1" applyBorder="1" applyAlignment="1">
      <alignment horizontal="center" vertical="center" wrapText="1"/>
    </xf>
    <xf numFmtId="0" fontId="23" fillId="0" borderId="3" xfId="0" applyFont="1" applyBorder="1" applyAlignment="1">
      <alignment horizontal="justify" vertical="center"/>
    </xf>
    <xf numFmtId="168" fontId="20" fillId="0" borderId="15" xfId="18" applyNumberFormat="1" applyFont="1" applyBorder="1" applyAlignment="1">
      <alignment horizontal="center" vertical="center" wrapText="1"/>
    </xf>
    <xf numFmtId="166" fontId="20" fillId="0" borderId="3" xfId="0" applyNumberFormat="1" applyFont="1" applyBorder="1" applyAlignment="1">
      <alignment horizontal="center" vertical="center" wrapText="1"/>
    </xf>
    <xf numFmtId="168" fontId="0" fillId="0" borderId="0" xfId="18" applyNumberFormat="1" applyFont="1" applyAlignment="1">
      <alignment horizontal="center"/>
    </xf>
    <xf numFmtId="168" fontId="20" fillId="0" borderId="16" xfId="18" applyNumberFormat="1" applyFont="1" applyBorder="1" applyAlignment="1">
      <alignment horizontal="center" vertical="center" wrapText="1"/>
    </xf>
    <xf numFmtId="0" fontId="21" fillId="0" borderId="3" xfId="0" applyFont="1" applyBorder="1" applyAlignment="1">
      <alignment vertical="center" wrapText="1"/>
    </xf>
    <xf numFmtId="0" fontId="20" fillId="4" borderId="13" xfId="0" applyFont="1" applyFill="1" applyBorder="1" applyAlignment="1">
      <alignment vertical="center" wrapText="1"/>
    </xf>
    <xf numFmtId="0" fontId="21" fillId="0" borderId="15" xfId="0" applyFont="1" applyBorder="1" applyAlignment="1">
      <alignment horizontal="center" vertical="center" wrapText="1"/>
    </xf>
    <xf numFmtId="168" fontId="20" fillId="4" borderId="16" xfId="18"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25" fillId="0" borderId="17" xfId="0" applyFont="1" applyBorder="1" applyAlignment="1">
      <alignment vertical="center" wrapText="1"/>
    </xf>
    <xf numFmtId="168" fontId="25" fillId="0" borderId="3" xfId="18" applyNumberFormat="1" applyFont="1" applyBorder="1" applyAlignment="1">
      <alignment horizontal="center" vertical="center" wrapText="1"/>
    </xf>
    <xf numFmtId="0" fontId="25" fillId="0" borderId="0" xfId="0" applyFont="1" applyBorder="1" applyAlignment="1">
      <alignment vertical="center" wrapText="1"/>
    </xf>
    <xf numFmtId="0" fontId="20" fillId="0" borderId="5" xfId="0" applyFont="1" applyBorder="1" applyAlignment="1">
      <alignment horizontal="center" vertical="center" wrapText="1"/>
    </xf>
    <xf numFmtId="0" fontId="21" fillId="0" borderId="3" xfId="0" applyFont="1" applyBorder="1" applyAlignment="1">
      <alignment horizontal="left" vertical="center" wrapText="1"/>
    </xf>
    <xf numFmtId="0" fontId="21" fillId="0" borderId="3" xfId="0" applyFont="1" applyBorder="1" applyAlignment="1">
      <alignment horizontal="justify" wrapText="1"/>
    </xf>
    <xf numFmtId="0" fontId="25" fillId="0" borderId="6" xfId="0" applyFont="1" applyBorder="1" applyAlignment="1">
      <alignment vertical="center" wrapText="1"/>
    </xf>
    <xf numFmtId="166" fontId="20" fillId="0" borderId="16"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166" fontId="20" fillId="4" borderId="16"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vertical="center" wrapText="1"/>
    </xf>
    <xf numFmtId="168" fontId="20" fillId="4" borderId="14" xfId="18" applyNumberFormat="1" applyFont="1" applyFill="1" applyBorder="1" applyAlignment="1">
      <alignment horizontal="center" vertical="center" wrapText="1"/>
    </xf>
    <xf numFmtId="0" fontId="21" fillId="0" borderId="3" xfId="0" applyFont="1" applyFill="1" applyBorder="1" applyAlignment="1">
      <alignment vertical="center" wrapText="1"/>
    </xf>
    <xf numFmtId="166" fontId="20" fillId="0" borderId="3" xfId="0" applyNumberFormat="1" applyFont="1" applyFill="1" applyBorder="1" applyAlignment="1">
      <alignment horizontal="center" vertical="center" wrapText="1"/>
    </xf>
    <xf numFmtId="168" fontId="20" fillId="4" borderId="3" xfId="18" applyNumberFormat="1"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center"/>
    </xf>
    <xf numFmtId="166" fontId="21" fillId="0" borderId="0" xfId="0" applyNumberFormat="1" applyFont="1" applyAlignment="1">
      <alignment horizontal="center" vertical="center" wrapText="1"/>
    </xf>
    <xf numFmtId="168" fontId="21" fillId="0" borderId="0" xfId="18" applyNumberFormat="1" applyFont="1" applyAlignment="1">
      <alignment horizontal="center" vertical="center" wrapText="1"/>
    </xf>
    <xf numFmtId="0" fontId="0" fillId="0" borderId="0" xfId="0" applyAlignment="1">
      <alignment vertical="center" wrapText="1"/>
    </xf>
    <xf numFmtId="1" fontId="21" fillId="0" borderId="0" xfId="0" applyNumberFormat="1" applyFont="1" applyAlignment="1">
      <alignment horizontal="center" vertical="center" wrapText="1"/>
    </xf>
    <xf numFmtId="0" fontId="18" fillId="0" borderId="3" xfId="0" applyFont="1" applyBorder="1" applyAlignment="1">
      <alignment horizontal="center" wrapText="1"/>
    </xf>
    <xf numFmtId="49" fontId="20" fillId="0" borderId="16" xfId="18" applyNumberFormat="1" applyFont="1" applyBorder="1" applyAlignment="1">
      <alignment horizontal="center" wrapText="1"/>
    </xf>
    <xf numFmtId="168" fontId="20" fillId="0" borderId="16" xfId="18" applyNumberFormat="1" applyFont="1" applyBorder="1" applyAlignment="1">
      <alignment horizontal="center" wrapText="1"/>
    </xf>
    <xf numFmtId="0" fontId="20" fillId="4" borderId="16" xfId="0" applyFont="1" applyFill="1" applyBorder="1" applyAlignment="1">
      <alignment horizontal="center" wrapText="1"/>
    </xf>
    <xf numFmtId="1" fontId="21" fillId="0" borderId="0" xfId="0" applyNumberFormat="1" applyFont="1" applyAlignment="1">
      <alignment horizontal="center" wrapText="1"/>
    </xf>
    <xf numFmtId="0" fontId="20" fillId="0" borderId="18"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8" fillId="0" borderId="0" xfId="0" applyFont="1"/>
    <xf numFmtId="164" fontId="0" fillId="0" borderId="0" xfId="18" applyFont="1"/>
    <xf numFmtId="0" fontId="2" fillId="0" borderId="3" xfId="0" applyFont="1" applyFill="1" applyBorder="1" applyAlignment="1" quotePrefix="1">
      <alignment horizontal="center" vertical="center" wrapText="1"/>
    </xf>
    <xf numFmtId="0" fontId="2" fillId="0" borderId="0" xfId="0" applyFont="1" applyFill="1" applyAlignment="1">
      <alignment horizontal="center" vertical="center"/>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xf numFmtId="0" fontId="0" fillId="0" borderId="0" xfId="0" applyFont="1" applyFill="1" applyBorder="1" applyAlignment="1">
      <alignment vertical="top" wrapText="1"/>
    </xf>
    <xf numFmtId="168" fontId="0" fillId="0" borderId="3" xfId="18" applyNumberFormat="1" applyFont="1" applyFill="1" applyBorder="1" applyAlignment="1">
      <alignment vertical="center" wrapText="1"/>
    </xf>
    <xf numFmtId="0" fontId="0" fillId="0" borderId="18" xfId="0" applyFont="1" applyFill="1" applyBorder="1" applyAlignment="1">
      <alignment vertical="top" wrapText="1"/>
    </xf>
    <xf numFmtId="168" fontId="0" fillId="0" borderId="3" xfId="18" applyNumberFormat="1" applyFont="1" applyFill="1" applyBorder="1" applyAlignment="1">
      <alignment vertical="top" wrapText="1"/>
    </xf>
    <xf numFmtId="0" fontId="31" fillId="0" borderId="3" xfId="0" applyFont="1" applyBorder="1" applyAlignment="1">
      <alignment horizontal="center" vertical="center" wrapText="1"/>
    </xf>
    <xf numFmtId="0" fontId="0" fillId="0" borderId="3" xfId="0" applyFont="1" applyFill="1" applyBorder="1" applyAlignment="1">
      <alignment vertical="top" wrapText="1"/>
    </xf>
    <xf numFmtId="0" fontId="2" fillId="0" borderId="0" xfId="0" applyFont="1" applyAlignment="1">
      <alignment horizontal="center"/>
    </xf>
    <xf numFmtId="0" fontId="3" fillId="0" borderId="3" xfId="0" applyFont="1" applyBorder="1" applyAlignment="1">
      <alignment wrapText="1"/>
    </xf>
    <xf numFmtId="0" fontId="0" fillId="0" borderId="0" xfId="0" applyAlignment="1">
      <alignment horizontal="right"/>
    </xf>
    <xf numFmtId="3" fontId="0" fillId="0" borderId="3" xfId="0" applyNumberFormat="1" applyBorder="1" applyAlignment="1">
      <alignment vertical="center" wrapText="1"/>
    </xf>
    <xf numFmtId="166" fontId="0" fillId="0" borderId="3" xfId="0" applyNumberFormat="1" applyBorder="1" applyAlignment="1">
      <alignment horizontal="center" vertical="center"/>
    </xf>
    <xf numFmtId="3" fontId="0" fillId="0" borderId="3" xfId="0" applyNumberFormat="1" applyBorder="1" applyAlignment="1" quotePrefix="1">
      <alignment vertical="center" wrapText="1"/>
    </xf>
    <xf numFmtId="0" fontId="0" fillId="0" borderId="3" xfId="0" applyBorder="1" applyAlignment="1">
      <alignment horizontal="center" vertical="center"/>
    </xf>
    <xf numFmtId="166" fontId="0" fillId="0" borderId="3" xfId="0" applyNumberFormat="1" applyFill="1" applyBorder="1" applyAlignment="1">
      <alignment horizontal="center" vertical="center"/>
    </xf>
    <xf numFmtId="0" fontId="3" fillId="0" borderId="3" xfId="0" applyFont="1" applyBorder="1" applyAlignment="1">
      <alignment horizontal="center" vertical="center"/>
    </xf>
    <xf numFmtId="3" fontId="0" fillId="0" borderId="3" xfId="0" applyNumberForma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3" xfId="0" applyFont="1" applyBorder="1" applyAlignment="1">
      <alignment horizontal="center" vertical="center" wrapText="1"/>
    </xf>
    <xf numFmtId="2" fontId="0" fillId="0" borderId="0" xfId="0" applyNumberFormat="1" applyAlignment="1">
      <alignment horizontal="right"/>
    </xf>
    <xf numFmtId="167" fontId="2" fillId="0" borderId="0" xfId="18" applyNumberFormat="1" applyFont="1"/>
    <xf numFmtId="0" fontId="2" fillId="0" borderId="20" xfId="0" applyFont="1" applyBorder="1" applyAlignment="1">
      <alignment horizontal="center"/>
    </xf>
    <xf numFmtId="0" fontId="6" fillId="0" borderId="0" xfId="0" applyFont="1" applyAlignment="1">
      <alignment horizontal="left" indent="2"/>
    </xf>
    <xf numFmtId="167" fontId="6" fillId="0" borderId="0" xfId="18" applyNumberFormat="1" applyFont="1"/>
    <xf numFmtId="0" fontId="6" fillId="0" borderId="0" xfId="0" applyFont="1" applyAlignment="1">
      <alignment horizontal="left" indent="3"/>
    </xf>
    <xf numFmtId="166" fontId="2" fillId="0" borderId="0" xfId="0" applyNumberFormat="1" applyFont="1"/>
    <xf numFmtId="0" fontId="2" fillId="5" borderId="0" xfId="0" applyFont="1" applyFill="1" applyAlignment="1">
      <alignment horizontal="center"/>
    </xf>
    <xf numFmtId="0" fontId="0" fillId="0" borderId="0" xfId="0" applyAlignment="1">
      <alignment horizontal="left" indent="8"/>
    </xf>
    <xf numFmtId="0" fontId="2" fillId="0" borderId="0" xfId="0" applyFont="1" applyAlignment="1">
      <alignment horizontal="left" indent="8"/>
    </xf>
    <xf numFmtId="0" fontId="0" fillId="0" borderId="0" xfId="0" applyFont="1" applyAlignment="1">
      <alignment horizontal="left" indent="5"/>
    </xf>
    <xf numFmtId="0" fontId="0" fillId="0" borderId="0" xfId="0" applyBorder="1"/>
    <xf numFmtId="0" fontId="0" fillId="0" borderId="21" xfId="0" applyBorder="1"/>
    <xf numFmtId="0" fontId="2" fillId="6" borderId="0" xfId="0" applyFont="1" applyFill="1" applyAlignment="1">
      <alignment horizontal="left" vertical="center"/>
    </xf>
    <xf numFmtId="0" fontId="0" fillId="0" borderId="21" xfId="0" applyBorder="1" applyAlignment="1">
      <alignment horizontal="center"/>
    </xf>
    <xf numFmtId="0" fontId="11" fillId="0" borderId="0" xfId="0" applyFont="1" applyBorder="1" applyAlignment="1">
      <alignment horizontal="center"/>
    </xf>
    <xf numFmtId="166" fontId="0" fillId="0" borderId="21" xfId="0" applyNumberFormat="1" applyBorder="1"/>
    <xf numFmtId="0" fontId="14" fillId="6" borderId="0" xfId="0" applyFont="1" applyFill="1" applyBorder="1" applyAlignment="1">
      <alignment horizontal="right"/>
    </xf>
    <xf numFmtId="166" fontId="14" fillId="6" borderId="0" xfId="0" applyNumberFormat="1" applyFont="1" applyFill="1" applyBorder="1" applyAlignment="1">
      <alignment/>
    </xf>
    <xf numFmtId="0" fontId="14" fillId="6" borderId="0" xfId="0" applyFont="1" applyFill="1"/>
    <xf numFmtId="0" fontId="2" fillId="0" borderId="0" xfId="0" applyFont="1" applyFill="1" applyBorder="1" applyAlignment="1">
      <alignment horizontal="left"/>
    </xf>
    <xf numFmtId="0" fontId="0" fillId="0" borderId="17" xfId="0" applyBorder="1"/>
    <xf numFmtId="0" fontId="0" fillId="0" borderId="22" xfId="0" applyBorder="1"/>
    <xf numFmtId="0" fontId="0" fillId="0" borderId="23" xfId="0" applyBorder="1" applyAlignment="1">
      <alignment horizontal="left" indent="2"/>
    </xf>
    <xf numFmtId="0" fontId="0" fillId="0" borderId="24" xfId="0" applyBorder="1" applyAlignment="1">
      <alignment horizontal="left" indent="2"/>
    </xf>
    <xf numFmtId="0" fontId="0" fillId="0" borderId="6" xfId="0" applyBorder="1"/>
    <xf numFmtId="0" fontId="0" fillId="0" borderId="12" xfId="0" applyBorder="1"/>
    <xf numFmtId="0" fontId="6" fillId="0" borderId="17" xfId="0" applyFont="1" applyBorder="1"/>
    <xf numFmtId="0" fontId="6" fillId="0" borderId="22" xfId="0" applyFont="1" applyBorder="1"/>
    <xf numFmtId="0" fontId="6" fillId="0" borderId="23" xfId="0" applyFont="1" applyBorder="1" applyAlignment="1">
      <alignment horizontal="left" indent="2"/>
    </xf>
    <xf numFmtId="0" fontId="6" fillId="0" borderId="0" xfId="0" applyFont="1" applyBorder="1"/>
    <xf numFmtId="0" fontId="6" fillId="0" borderId="21" xfId="0" applyFont="1" applyBorder="1"/>
    <xf numFmtId="0" fontId="6" fillId="0" borderId="6" xfId="0" applyFont="1" applyBorder="1"/>
    <xf numFmtId="0" fontId="6" fillId="0" borderId="12" xfId="0" applyFont="1" applyBorder="1"/>
    <xf numFmtId="0" fontId="6" fillId="0" borderId="24" xfId="0" applyFont="1" applyBorder="1" applyAlignment="1">
      <alignment horizontal="left" indent="3"/>
    </xf>
    <xf numFmtId="0" fontId="6" fillId="0" borderId="23" xfId="0" applyFont="1" applyBorder="1" applyAlignment="1">
      <alignment horizontal="left" indent="4"/>
    </xf>
    <xf numFmtId="0" fontId="6" fillId="0" borderId="24" xfId="0" applyFont="1" applyBorder="1" applyAlignment="1">
      <alignment horizontal="left" indent="4"/>
    </xf>
    <xf numFmtId="0" fontId="6" fillId="0" borderId="14" xfId="0" applyFont="1" applyBorder="1" applyAlignment="1">
      <alignment horizontal="left" indent="10"/>
    </xf>
    <xf numFmtId="0" fontId="6" fillId="0" borderId="23" xfId="0" applyFont="1" applyBorder="1" applyAlignment="1">
      <alignment horizontal="left" indent="10"/>
    </xf>
    <xf numFmtId="0" fontId="6" fillId="0" borderId="24" xfId="0" applyFont="1" applyBorder="1" applyAlignment="1">
      <alignment horizontal="left" indent="10"/>
    </xf>
    <xf numFmtId="0" fontId="2" fillId="0" borderId="14" xfId="0" applyFont="1" applyBorder="1" applyAlignment="1">
      <alignment horizontal="left"/>
    </xf>
    <xf numFmtId="166" fontId="2" fillId="0" borderId="17" xfId="0" applyNumberFormat="1" applyFont="1" applyBorder="1"/>
    <xf numFmtId="166" fontId="2" fillId="0" borderId="22" xfId="0" applyNumberFormat="1" applyFont="1" applyBorder="1"/>
    <xf numFmtId="0" fontId="0" fillId="0" borderId="23" xfId="0" applyBorder="1" applyAlignment="1">
      <alignment horizontal="left" indent="8"/>
    </xf>
    <xf numFmtId="0" fontId="0" fillId="0" borderId="24" xfId="0" applyBorder="1" applyAlignment="1">
      <alignment horizontal="left" indent="8"/>
    </xf>
    <xf numFmtId="166" fontId="0" fillId="0" borderId="6" xfId="0" applyNumberFormat="1" applyBorder="1"/>
    <xf numFmtId="0" fontId="2" fillId="0" borderId="17" xfId="0" applyFont="1" applyBorder="1"/>
    <xf numFmtId="0" fontId="2" fillId="0" borderId="22" xfId="0" applyFont="1" applyBorder="1"/>
    <xf numFmtId="0" fontId="0" fillId="0" borderId="23" xfId="0" applyBorder="1" applyAlignment="1">
      <alignment horizontal="left" indent="6"/>
    </xf>
    <xf numFmtId="0" fontId="2" fillId="0" borderId="14" xfId="0" applyFont="1" applyBorder="1"/>
    <xf numFmtId="0" fontId="14" fillId="0" borderId="23" xfId="0" applyFont="1" applyBorder="1" applyAlignment="1">
      <alignment horizontal="left" indent="2"/>
    </xf>
    <xf numFmtId="167" fontId="0" fillId="0" borderId="0" xfId="18" applyNumberFormat="1" applyFont="1" applyBorder="1"/>
    <xf numFmtId="167" fontId="0" fillId="0" borderId="21" xfId="18" applyNumberFormat="1" applyFont="1" applyBorder="1"/>
    <xf numFmtId="0" fontId="0" fillId="0" borderId="23" xfId="0" applyBorder="1"/>
    <xf numFmtId="167" fontId="0" fillId="0" borderId="6" xfId="18" applyNumberFormat="1" applyFont="1" applyBorder="1"/>
    <xf numFmtId="167" fontId="0" fillId="0" borderId="12" xfId="18" applyNumberFormat="1" applyFont="1" applyBorder="1"/>
    <xf numFmtId="0" fontId="32" fillId="0" borderId="14" xfId="0" applyFont="1" applyBorder="1"/>
    <xf numFmtId="167" fontId="2" fillId="0" borderId="17" xfId="18" applyNumberFormat="1" applyFont="1" applyBorder="1"/>
    <xf numFmtId="167" fontId="2" fillId="0" borderId="22" xfId="18" applyNumberFormat="1" applyFont="1" applyBorder="1"/>
    <xf numFmtId="0" fontId="14" fillId="0" borderId="23" xfId="0" applyFont="1" applyBorder="1"/>
    <xf numFmtId="0" fontId="6" fillId="0" borderId="0" xfId="0" applyFont="1" applyBorder="1" applyAlignment="1">
      <alignment horizontal="right"/>
    </xf>
    <xf numFmtId="0" fontId="6" fillId="0" borderId="21" xfId="0" applyFont="1" applyBorder="1" applyAlignment="1">
      <alignment horizontal="right"/>
    </xf>
    <xf numFmtId="0" fontId="6" fillId="0" borderId="23" xfId="0" applyFont="1" applyBorder="1"/>
    <xf numFmtId="166" fontId="0" fillId="0" borderId="0" xfId="0" applyNumberFormat="1" applyBorder="1"/>
    <xf numFmtId="2" fontId="0" fillId="0" borderId="23" xfId="0" applyNumberFormat="1" applyBorder="1" applyAlignment="1">
      <alignment horizontal="center"/>
    </xf>
    <xf numFmtId="2" fontId="0" fillId="0" borderId="24" xfId="0" applyNumberFormat="1" applyBorder="1" applyAlignment="1">
      <alignment horizontal="center"/>
    </xf>
    <xf numFmtId="166" fontId="0" fillId="0" borderId="12" xfId="0" applyNumberFormat="1" applyBorder="1"/>
    <xf numFmtId="2" fontId="0" fillId="0" borderId="14" xfId="0" applyNumberFormat="1" applyBorder="1" applyAlignment="1">
      <alignment horizontal="left"/>
    </xf>
    <xf numFmtId="167" fontId="0" fillId="0" borderId="17" xfId="18" applyNumberFormat="1" applyFont="1" applyBorder="1"/>
    <xf numFmtId="167" fontId="0" fillId="0" borderId="22" xfId="18" applyNumberFormat="1" applyFont="1" applyBorder="1"/>
    <xf numFmtId="2" fontId="0" fillId="0" borderId="23" xfId="0" applyNumberFormat="1" applyBorder="1" applyAlignment="1">
      <alignment horizontal="left"/>
    </xf>
    <xf numFmtId="0" fontId="0" fillId="0" borderId="24" xfId="0" applyBorder="1"/>
    <xf numFmtId="0" fontId="0" fillId="0" borderId="14" xfId="0" applyBorder="1"/>
    <xf numFmtId="0" fontId="6" fillId="0" borderId="24" xfId="0" applyFont="1" applyBorder="1"/>
    <xf numFmtId="0" fontId="0" fillId="0" borderId="14" xfId="0" applyFont="1" applyBorder="1"/>
    <xf numFmtId="0" fontId="0" fillId="0" borderId="17" xfId="0" applyFont="1" applyBorder="1"/>
    <xf numFmtId="0" fontId="0" fillId="0" borderId="22" xfId="0" applyFont="1" applyBorder="1"/>
    <xf numFmtId="0" fontId="0" fillId="0" borderId="24" xfId="0" applyFont="1" applyBorder="1"/>
    <xf numFmtId="0" fontId="0" fillId="0" borderId="6" xfId="0" applyFont="1" applyBorder="1"/>
    <xf numFmtId="2" fontId="0" fillId="0" borderId="12" xfId="0" applyNumberFormat="1" applyFont="1" applyBorder="1"/>
    <xf numFmtId="0" fontId="2" fillId="0" borderId="24" xfId="0" applyFont="1" applyBorder="1"/>
    <xf numFmtId="0" fontId="6" fillId="0" borderId="23" xfId="0" applyFont="1" applyBorder="1" applyAlignment="1">
      <alignment horizontal="left"/>
    </xf>
    <xf numFmtId="167" fontId="6" fillId="0" borderId="0" xfId="18" applyNumberFormat="1" applyFont="1" applyBorder="1"/>
    <xf numFmtId="167" fontId="6" fillId="0" borderId="21" xfId="18" applyNumberFormat="1" applyFont="1" applyBorder="1"/>
    <xf numFmtId="167" fontId="6" fillId="0" borderId="6" xfId="18" applyNumberFormat="1" applyFont="1" applyBorder="1"/>
    <xf numFmtId="167" fontId="6" fillId="0" borderId="12" xfId="18" applyNumberFormat="1" applyFont="1" applyBorder="1"/>
    <xf numFmtId="0" fontId="2" fillId="0" borderId="23" xfId="0" applyFont="1" applyBorder="1"/>
    <xf numFmtId="0" fontId="2" fillId="0" borderId="0" xfId="0" applyFont="1" applyBorder="1"/>
    <xf numFmtId="0" fontId="2" fillId="0" borderId="21" xfId="0" applyFont="1" applyBorder="1"/>
    <xf numFmtId="170" fontId="0" fillId="0" borderId="6" xfId="18" applyNumberFormat="1" applyFont="1" applyBorder="1"/>
    <xf numFmtId="170" fontId="0" fillId="0" borderId="12" xfId="18" applyNumberFormat="1" applyFont="1" applyBorder="1"/>
    <xf numFmtId="0" fontId="0" fillId="0" borderId="16" xfId="0" applyBorder="1"/>
    <xf numFmtId="166" fontId="0" fillId="0" borderId="18" xfId="0" applyNumberFormat="1" applyBorder="1"/>
    <xf numFmtId="166" fontId="0" fillId="0" borderId="13" xfId="0" applyNumberFormat="1" applyBorder="1"/>
    <xf numFmtId="169" fontId="0" fillId="0" borderId="6" xfId="18" applyNumberFormat="1" applyFont="1" applyBorder="1"/>
    <xf numFmtId="169" fontId="0" fillId="0" borderId="12" xfId="18" applyNumberFormat="1" applyFont="1" applyBorder="1"/>
    <xf numFmtId="0" fontId="2" fillId="4" borderId="14" xfId="0" applyFont="1" applyFill="1" applyBorder="1" applyAlignment="1">
      <alignment horizontal="left"/>
    </xf>
    <xf numFmtId="0" fontId="2" fillId="4" borderId="17"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left"/>
    </xf>
    <xf numFmtId="167" fontId="2" fillId="4" borderId="0" xfId="18" applyNumberFormat="1" applyFont="1" applyFill="1" applyBorder="1" applyAlignment="1">
      <alignment horizontal="center"/>
    </xf>
    <xf numFmtId="167" fontId="2" fillId="4" borderId="21" xfId="18" applyNumberFormat="1" applyFont="1" applyFill="1" applyBorder="1" applyAlignment="1">
      <alignment horizontal="center"/>
    </xf>
    <xf numFmtId="0" fontId="6" fillId="6" borderId="24" xfId="0" applyFont="1" applyFill="1" applyBorder="1" applyAlignment="1">
      <alignment horizontal="left" indent="3"/>
    </xf>
    <xf numFmtId="171" fontId="34" fillId="6" borderId="6" xfId="15" applyNumberFormat="1" applyFont="1" applyFill="1" applyBorder="1"/>
    <xf numFmtId="171" fontId="34" fillId="6" borderId="12" xfId="15" applyNumberFormat="1" applyFont="1" applyFill="1" applyBorder="1"/>
    <xf numFmtId="0" fontId="33" fillId="0" borderId="14" xfId="0" applyFont="1" applyBorder="1"/>
    <xf numFmtId="167" fontId="2" fillId="0" borderId="0" xfId="18" applyNumberFormat="1" applyFont="1" applyBorder="1"/>
    <xf numFmtId="167" fontId="2" fillId="0" borderId="21" xfId="18" applyNumberFormat="1" applyFont="1" applyBorder="1"/>
    <xf numFmtId="0" fontId="0" fillId="0" borderId="23" xfId="0" applyFont="1" applyBorder="1" applyAlignment="1">
      <alignment horizontal="left" indent="2"/>
    </xf>
    <xf numFmtId="0" fontId="0" fillId="0" borderId="0" xfId="0" applyFont="1" applyBorder="1"/>
    <xf numFmtId="0" fontId="0" fillId="0" borderId="21" xfId="0" applyFont="1" applyBorder="1"/>
    <xf numFmtId="0" fontId="6" fillId="6" borderId="23" xfId="0" applyFont="1" applyFill="1" applyBorder="1" applyAlignment="1">
      <alignment horizontal="left" indent="3"/>
    </xf>
    <xf numFmtId="171" fontId="6" fillId="6" borderId="0" xfId="15" applyNumberFormat="1" applyFont="1" applyFill="1" applyBorder="1"/>
    <xf numFmtId="171" fontId="6" fillId="6" borderId="21" xfId="15" applyNumberFormat="1" applyFont="1" applyFill="1" applyBorder="1"/>
    <xf numFmtId="0" fontId="0" fillId="0" borderId="24" xfId="0" applyFont="1" applyBorder="1" applyAlignment="1">
      <alignment horizontal="left" indent="2"/>
    </xf>
    <xf numFmtId="0" fontId="0" fillId="0" borderId="12" xfId="0" applyFont="1" applyBorder="1"/>
    <xf numFmtId="167" fontId="0" fillId="0" borderId="0" xfId="18" applyNumberFormat="1" applyFont="1" applyBorder="1"/>
    <xf numFmtId="167" fontId="0" fillId="0" borderId="21" xfId="18" applyNumberFormat="1" applyFont="1" applyBorder="1"/>
    <xf numFmtId="167" fontId="2" fillId="0" borderId="6" xfId="18" applyNumberFormat="1" applyFont="1" applyBorder="1"/>
    <xf numFmtId="167" fontId="2" fillId="0" borderId="12" xfId="18" applyNumberFormat="1" applyFont="1" applyBorder="1"/>
    <xf numFmtId="0" fontId="0" fillId="0" borderId="0" xfId="0" applyFont="1" applyBorder="1" applyAlignment="1">
      <alignment horizontal="left" indent="2"/>
    </xf>
    <xf numFmtId="166" fontId="0" fillId="0" borderId="0" xfId="0" applyNumberFormat="1" applyFont="1" applyBorder="1"/>
    <xf numFmtId="166" fontId="0" fillId="0" borderId="21" xfId="0" applyNumberFormat="1" applyFont="1" applyBorder="1"/>
    <xf numFmtId="0" fontId="2" fillId="0" borderId="23" xfId="0" applyFont="1" applyBorder="1" applyAlignment="1">
      <alignment horizontal="left"/>
    </xf>
    <xf numFmtId="166" fontId="2" fillId="0" borderId="21" xfId="0" applyNumberFormat="1" applyFont="1" applyBorder="1"/>
    <xf numFmtId="171" fontId="6" fillId="6" borderId="6" xfId="15" applyNumberFormat="1" applyFont="1" applyFill="1" applyBorder="1"/>
    <xf numFmtId="171" fontId="6" fillId="6" borderId="12" xfId="15" applyNumberFormat="1" applyFont="1" applyFill="1" applyBorder="1"/>
    <xf numFmtId="0" fontId="6" fillId="0" borderId="0" xfId="0" applyFont="1" applyFill="1" applyAlignment="1">
      <alignment horizontal="left" indent="3"/>
    </xf>
    <xf numFmtId="171" fontId="6" fillId="0" borderId="0" xfId="15" applyNumberFormat="1" applyFont="1" applyFill="1"/>
    <xf numFmtId="0" fontId="6" fillId="0" borderId="0" xfId="0" applyFont="1" applyFill="1" applyBorder="1" applyAlignment="1">
      <alignment horizontal="left" indent="4"/>
    </xf>
    <xf numFmtId="0" fontId="2" fillId="0" borderId="17"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 fillId="7" borderId="0" xfId="0" applyFont="1" applyFill="1"/>
    <xf numFmtId="0" fontId="2" fillId="8" borderId="25" xfId="0" applyFont="1" applyFill="1" applyBorder="1"/>
    <xf numFmtId="0" fontId="2" fillId="0" borderId="0" xfId="0" applyFont="1" applyBorder="1" applyAlignment="1">
      <alignment horizontal="center"/>
    </xf>
    <xf numFmtId="0" fontId="14" fillId="0" borderId="14" xfId="0" applyFont="1" applyBorder="1" applyAlignment="1">
      <alignment horizontal="left" indent="2"/>
    </xf>
    <xf numFmtId="0" fontId="0" fillId="0" borderId="16" xfId="0" applyFont="1" applyBorder="1" applyAlignment="1">
      <alignment horizontal="left"/>
    </xf>
    <xf numFmtId="0" fontId="0" fillId="0" borderId="18" xfId="0" applyFont="1" applyBorder="1"/>
    <xf numFmtId="0" fontId="0" fillId="0" borderId="13" xfId="0" applyFont="1" applyBorder="1"/>
    <xf numFmtId="0" fontId="0" fillId="0" borderId="0" xfId="0" applyBorder="1" applyAlignment="1">
      <alignment horizontal="left" indent="3"/>
    </xf>
    <xf numFmtId="0" fontId="0" fillId="0" borderId="0" xfId="0" applyFont="1" applyBorder="1" applyAlignment="1">
      <alignment horizontal="left" indent="3"/>
    </xf>
    <xf numFmtId="0" fontId="0" fillId="0" borderId="0" xfId="0" applyFont="1" applyFill="1" applyBorder="1" applyAlignment="1">
      <alignment horizontal="left" indent="6"/>
    </xf>
    <xf numFmtId="0" fontId="0" fillId="0" borderId="0" xfId="0" applyAlignment="1">
      <alignment wrapText="1"/>
    </xf>
    <xf numFmtId="0" fontId="2" fillId="0" borderId="0" xfId="0" applyFont="1" applyAlignment="1">
      <alignment wrapText="1"/>
    </xf>
    <xf numFmtId="0" fontId="2" fillId="0" borderId="0" xfId="0" applyFont="1" applyAlignment="1">
      <alignment/>
    </xf>
    <xf numFmtId="9" fontId="0" fillId="0" borderId="0" xfId="15" applyFont="1"/>
    <xf numFmtId="0" fontId="0" fillId="0" borderId="0" xfId="0" applyAlignment="1">
      <alignment horizontal="left" indent="1"/>
    </xf>
    <xf numFmtId="0" fontId="0" fillId="0" borderId="0" xfId="0" applyAlignment="1">
      <alignment horizontal="left" indent="2"/>
    </xf>
    <xf numFmtId="167" fontId="0" fillId="0" borderId="0" xfId="18" applyNumberFormat="1" applyFont="1"/>
    <xf numFmtId="172" fontId="0" fillId="0" borderId="0" xfId="0" applyNumberFormat="1"/>
    <xf numFmtId="0" fontId="0" fillId="0" borderId="0" xfId="0" applyAlignment="1">
      <alignment horizontal="left" indent="3"/>
    </xf>
    <xf numFmtId="0" fontId="0" fillId="0" borderId="0" xfId="0" applyFont="1" applyFill="1" applyBorder="1" applyAlignment="1">
      <alignment horizontal="left" indent="3"/>
    </xf>
    <xf numFmtId="166" fontId="2" fillId="7" borderId="0" xfId="0" applyNumberFormat="1" applyFont="1" applyFill="1"/>
    <xf numFmtId="0" fontId="34" fillId="0" borderId="0" xfId="0" applyFont="1" applyAlignment="1">
      <alignment horizontal="right"/>
    </xf>
    <xf numFmtId="0" fontId="0" fillId="0" borderId="0" xfId="0" applyFont="1" applyAlignment="1">
      <alignment horizontal="left"/>
    </xf>
    <xf numFmtId="167" fontId="0" fillId="0" borderId="0" xfId="18" applyNumberFormat="1" applyFont="1"/>
    <xf numFmtId="164" fontId="2" fillId="0" borderId="0" xfId="18" applyFont="1"/>
    <xf numFmtId="168" fontId="0" fillId="0" borderId="0" xfId="18" applyNumberFormat="1" applyFont="1"/>
    <xf numFmtId="168" fontId="2" fillId="0" borderId="0" xfId="18" applyNumberFormat="1" applyFont="1"/>
    <xf numFmtId="0" fontId="6" fillId="0" borderId="0" xfId="0" applyFont="1" applyAlignment="1">
      <alignment horizontal="left" indent="6"/>
    </xf>
    <xf numFmtId="0" fontId="0" fillId="0" borderId="0" xfId="0" applyFont="1"/>
    <xf numFmtId="0" fontId="37" fillId="0" borderId="20" xfId="0" applyFont="1" applyBorder="1" applyAlignment="1">
      <alignment vertical="center"/>
    </xf>
    <xf numFmtId="0" fontId="37" fillId="0" borderId="20" xfId="0" applyFont="1" applyBorder="1" applyAlignment="1">
      <alignment vertical="center" wrapText="1"/>
    </xf>
    <xf numFmtId="0" fontId="37" fillId="0" borderId="20" xfId="0" applyFont="1" applyFill="1" applyBorder="1" applyAlignment="1">
      <alignment vertical="center" wrapText="1"/>
    </xf>
    <xf numFmtId="0" fontId="37" fillId="0" borderId="20" xfId="0" applyFont="1" applyFill="1" applyBorder="1" applyAlignment="1">
      <alignment horizontal="center" vertical="center" wrapText="1"/>
    </xf>
    <xf numFmtId="0" fontId="35" fillId="0" borderId="20" xfId="0" applyFont="1" applyBorder="1"/>
    <xf numFmtId="0" fontId="2" fillId="4" borderId="0" xfId="0" applyFont="1" applyFill="1" applyAlignment="1">
      <alignment horizontal="center"/>
    </xf>
    <xf numFmtId="0" fontId="32" fillId="0" borderId="0" xfId="0" applyFont="1" applyFill="1" applyBorder="1" applyAlignment="1">
      <alignment horizontal="left"/>
    </xf>
    <xf numFmtId="0" fontId="2" fillId="0" borderId="0" xfId="0" applyFont="1" applyFill="1" applyAlignment="1">
      <alignment horizontal="center"/>
    </xf>
    <xf numFmtId="0" fontId="35" fillId="0" borderId="24" xfId="0" applyFont="1" applyBorder="1" applyAlignment="1">
      <alignment wrapText="1"/>
    </xf>
    <xf numFmtId="0" fontId="0" fillId="0" borderId="0" xfId="0" applyFont="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64" fontId="2" fillId="0" borderId="0" xfId="0" applyNumberFormat="1" applyFont="1"/>
    <xf numFmtId="0" fontId="27" fillId="0" borderId="0" xfId="0" applyFont="1" applyAlignment="1">
      <alignment vertical="center"/>
    </xf>
    <xf numFmtId="0" fontId="35" fillId="0" borderId="0" xfId="0" applyFont="1"/>
    <xf numFmtId="0" fontId="27" fillId="0" borderId="0" xfId="0" applyFont="1" applyAlignment="1">
      <alignment horizontal="center" vertical="center"/>
    </xf>
    <xf numFmtId="0" fontId="35" fillId="0" borderId="0" xfId="0" applyFont="1" applyAlignment="1">
      <alignment horizontal="center"/>
    </xf>
    <xf numFmtId="0" fontId="38" fillId="0" borderId="0" xfId="0" applyFont="1" applyAlignment="1">
      <alignment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168" fontId="39" fillId="0" borderId="0" xfId="18" applyNumberFormat="1" applyFont="1" applyAlignment="1">
      <alignment horizontal="center"/>
    </xf>
    <xf numFmtId="0" fontId="35" fillId="0" borderId="6" xfId="0" applyFont="1" applyBorder="1"/>
    <xf numFmtId="0" fontId="4" fillId="0" borderId="0" xfId="0" applyFont="1"/>
    <xf numFmtId="0" fontId="40" fillId="0" borderId="0" xfId="0" applyFont="1"/>
    <xf numFmtId="0" fontId="41" fillId="0" borderId="0" xfId="0" applyFont="1"/>
    <xf numFmtId="0" fontId="41" fillId="0" borderId="0" xfId="0" applyFont="1" applyAlignment="1">
      <alignment horizontal="left"/>
    </xf>
    <xf numFmtId="0" fontId="2" fillId="0" borderId="26" xfId="0" applyFont="1" applyBorder="1" applyAlignment="1">
      <alignment horizontal="center" wrapText="1"/>
    </xf>
    <xf numFmtId="0" fontId="2" fillId="0" borderId="26" xfId="0" applyFont="1" applyBorder="1" applyAlignment="1">
      <alignment horizontal="center" vertical="center"/>
    </xf>
    <xf numFmtId="0" fontId="0" fillId="9" borderId="0" xfId="0" applyFill="1" applyBorder="1" applyAlignment="1">
      <alignment/>
    </xf>
    <xf numFmtId="9" fontId="0" fillId="9" borderId="0" xfId="15" applyFont="1" applyFill="1" applyBorder="1"/>
    <xf numFmtId="168" fontId="0" fillId="0" borderId="3" xfId="18" applyNumberFormat="1" applyFont="1" applyFill="1" applyBorder="1" applyAlignment="1">
      <alignment horizontal="center" vertical="center" wrapText="1"/>
    </xf>
    <xf numFmtId="168" fontId="0" fillId="0" borderId="3" xfId="18" applyNumberFormat="1" applyFont="1" applyFill="1" applyBorder="1" applyAlignment="1">
      <alignment horizontal="left" vertical="center" wrapText="1"/>
    </xf>
    <xf numFmtId="167" fontId="0" fillId="0" borderId="3" xfId="18" applyNumberFormat="1" applyFont="1" applyFill="1" applyBorder="1" applyAlignment="1">
      <alignment horizontal="left" vertical="center" wrapText="1"/>
    </xf>
    <xf numFmtId="168" fontId="0" fillId="0" borderId="3" xfId="0" applyNumberFormat="1" applyFont="1" applyFill="1" applyBorder="1" applyAlignment="1">
      <alignment horizontal="center" vertical="center" wrapText="1"/>
    </xf>
    <xf numFmtId="168" fontId="0" fillId="0" borderId="3" xfId="18" applyNumberFormat="1" applyFont="1" applyFill="1" applyBorder="1" applyAlignment="1">
      <alignment horizontal="center" vertical="center"/>
    </xf>
    <xf numFmtId="0" fontId="12" fillId="0" borderId="0" xfId="0" applyFont="1" applyFill="1" applyBorder="1"/>
    <xf numFmtId="0" fontId="12" fillId="0" borderId="0" xfId="0" applyFont="1" applyFill="1"/>
    <xf numFmtId="0" fontId="0" fillId="0" borderId="0" xfId="0" applyFont="1" applyFill="1" applyAlignment="1">
      <alignment horizontal="center" vertical="center"/>
    </xf>
    <xf numFmtId="0" fontId="42" fillId="0" borderId="0" xfId="0" applyFont="1" applyFill="1" applyAlignment="1">
      <alignment horizontal="right"/>
    </xf>
    <xf numFmtId="165" fontId="0" fillId="0" borderId="0" xfId="0" applyNumberFormat="1" applyFont="1" applyFill="1"/>
    <xf numFmtId="0" fontId="0" fillId="0" borderId="0" xfId="0" applyFont="1" applyFill="1" applyAlignment="1">
      <alignment horizontal="center" vertical="top" wrapText="1"/>
    </xf>
    <xf numFmtId="0" fontId="0" fillId="0" borderId="3" xfId="2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3" xfId="0" applyFont="1" applyFill="1" applyBorder="1"/>
    <xf numFmtId="0" fontId="0" fillId="0" borderId="0" xfId="0" applyFont="1" applyFill="1" applyBorder="1" applyAlignment="1">
      <alignment horizontal="center" vertical="center"/>
    </xf>
    <xf numFmtId="0" fontId="0" fillId="0" borderId="0" xfId="0" applyAlignment="1">
      <alignment horizontal="left" wrapText="1" indent="3"/>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vertical="top" wrapText="1"/>
    </xf>
    <xf numFmtId="0" fontId="35" fillId="0" borderId="3" xfId="0" applyFont="1" applyFill="1" applyBorder="1" applyAlignment="1">
      <alignment vertical="top" wrapText="1"/>
    </xf>
    <xf numFmtId="0" fontId="2" fillId="0" borderId="22"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vertical="top" wrapText="1"/>
    </xf>
    <xf numFmtId="0" fontId="0" fillId="0" borderId="13" xfId="0" applyFont="1" applyFill="1" applyBorder="1"/>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168" fontId="0" fillId="0" borderId="0" xfId="18" applyNumberFormat="1" applyFont="1" applyFill="1" applyBorder="1"/>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3" xfId="0" applyFont="1" applyFill="1" applyBorder="1" applyAlignment="1" quotePrefix="1">
      <alignment horizontal="center" vertical="center" wrapText="1"/>
    </xf>
    <xf numFmtId="0" fontId="3" fillId="0" borderId="3" xfId="0" applyFont="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wrapText="1"/>
    </xf>
    <xf numFmtId="0" fontId="0" fillId="0" borderId="3" xfId="0" applyFont="1" applyFill="1" applyBorder="1" applyAlignment="1">
      <alignment vertical="top" wrapText="1"/>
    </xf>
    <xf numFmtId="0" fontId="0" fillId="0" borderId="15"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top"/>
    </xf>
    <xf numFmtId="3" fontId="0" fillId="0" borderId="3" xfId="0" applyNumberFormat="1" applyFont="1" applyFill="1" applyBorder="1" applyAlignment="1">
      <alignment horizontal="center" vertical="center" wrapText="1"/>
    </xf>
    <xf numFmtId="0" fontId="2" fillId="0" borderId="3" xfId="0" applyFont="1" applyFill="1" applyBorder="1" applyAlignment="1" quotePrefix="1">
      <alignment horizontal="center" vertical="center" wrapText="1"/>
    </xf>
    <xf numFmtId="0" fontId="0" fillId="0" borderId="3" xfId="0" applyFont="1" applyFill="1" applyBorder="1" applyAlignment="1">
      <alignment vertical="top" wrapText="1"/>
    </xf>
    <xf numFmtId="0" fontId="2" fillId="4" borderId="3" xfId="0" applyFont="1" applyFill="1" applyBorder="1" applyAlignment="1">
      <alignment horizontal="center" vertical="center" wrapText="1"/>
    </xf>
    <xf numFmtId="0" fontId="0" fillId="0" borderId="27" xfId="0" applyBorder="1" applyAlignment="1">
      <alignment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9" fontId="0" fillId="0" borderId="4" xfId="0" applyNumberFormat="1" applyBorder="1" applyAlignment="1">
      <alignment horizontal="center" vertical="center" wrapText="1"/>
    </xf>
    <xf numFmtId="0" fontId="0" fillId="0" borderId="24" xfId="0" applyBorder="1" applyAlignment="1">
      <alignment vertical="center" wrapText="1"/>
    </xf>
    <xf numFmtId="0" fontId="0" fillId="0" borderId="4" xfId="0" applyBorder="1" applyAlignment="1">
      <alignment vertical="center"/>
    </xf>
    <xf numFmtId="0" fontId="0" fillId="0" borderId="3" xfId="0" applyBorder="1" applyAlignment="1">
      <alignment horizontal="center"/>
    </xf>
    <xf numFmtId="166" fontId="0" fillId="0" borderId="3" xfId="0" applyNumberFormat="1" applyBorder="1" applyAlignment="1">
      <alignment horizontal="center"/>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13" fillId="0" borderId="3" xfId="0"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wrapText="1"/>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top" wrapText="1"/>
    </xf>
    <xf numFmtId="0" fontId="13" fillId="0" borderId="3" xfId="0" applyFont="1" applyFill="1" applyBorder="1" applyAlignment="1">
      <alignment vertical="top" wrapText="1"/>
    </xf>
    <xf numFmtId="9" fontId="4" fillId="0" borderId="3" xfId="0" applyNumberFormat="1" applyFont="1" applyFill="1" applyBorder="1" applyAlignment="1">
      <alignment horizontal="left"/>
    </xf>
    <xf numFmtId="0" fontId="4" fillId="0" borderId="3" xfId="0" applyFont="1" applyFill="1" applyBorder="1"/>
    <xf numFmtId="0" fontId="4" fillId="0" borderId="3" xfId="0" applyFont="1" applyBorder="1"/>
    <xf numFmtId="0" fontId="4" fillId="0" borderId="3"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horizontal="center" vertical="center" wrapText="1"/>
    </xf>
    <xf numFmtId="0" fontId="4" fillId="0" borderId="0" xfId="0" applyFont="1" applyFill="1"/>
    <xf numFmtId="166" fontId="4" fillId="0" borderId="0" xfId="0" applyNumberFormat="1" applyFont="1"/>
    <xf numFmtId="0" fontId="48" fillId="0" borderId="3" xfId="0" applyFont="1" applyFill="1" applyBorder="1" applyAlignment="1">
      <alignment horizontal="center" vertical="center" wrapText="1"/>
    </xf>
    <xf numFmtId="0" fontId="49" fillId="0" borderId="3" xfId="0" applyFont="1" applyFill="1" applyBorder="1" applyAlignment="1">
      <alignment vertical="top" wrapText="1"/>
    </xf>
    <xf numFmtId="0" fontId="49" fillId="0" borderId="3" xfId="0" applyFont="1" applyBorder="1" applyAlignment="1">
      <alignment vertical="top" wrapText="1"/>
    </xf>
    <xf numFmtId="0" fontId="49"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0" xfId="0" applyFont="1" applyFill="1" applyBorder="1" applyAlignment="1">
      <alignment horizontal="left" vertical="center"/>
    </xf>
    <xf numFmtId="0" fontId="0" fillId="10" borderId="3" xfId="0" applyFont="1" applyFill="1" applyBorder="1" applyAlignment="1">
      <alignment horizontal="center" vertical="top" wrapText="1"/>
    </xf>
    <xf numFmtId="0" fontId="0" fillId="10" borderId="3" xfId="0" applyFont="1" applyFill="1" applyBorder="1" applyAlignment="1">
      <alignment vertical="top" wrapText="1"/>
    </xf>
    <xf numFmtId="168" fontId="0" fillId="10" borderId="3" xfId="18" applyNumberFormat="1" applyFont="1" applyFill="1" applyBorder="1" applyAlignment="1">
      <alignment horizontal="left" vertical="center" wrapText="1"/>
    </xf>
    <xf numFmtId="0" fontId="0" fillId="4" borderId="3" xfId="0" applyFont="1" applyFill="1" applyBorder="1" applyAlignment="1">
      <alignment horizontal="center" vertical="center" wrapText="1"/>
    </xf>
    <xf numFmtId="0" fontId="0" fillId="4" borderId="3" xfId="0" applyFont="1" applyFill="1" applyBorder="1" applyAlignment="1">
      <alignment vertical="top" wrapText="1"/>
    </xf>
    <xf numFmtId="168" fontId="0" fillId="4" borderId="3" xfId="18" applyNumberFormat="1" applyFont="1" applyFill="1" applyBorder="1" applyAlignment="1">
      <alignment horizontal="left" vertical="center" wrapText="1"/>
    </xf>
    <xf numFmtId="0" fontId="0" fillId="4" borderId="3" xfId="0" applyFont="1" applyFill="1" applyBorder="1" applyAlignment="1">
      <alignment horizontal="center" vertical="top" wrapText="1"/>
    </xf>
    <xf numFmtId="167" fontId="0" fillId="4" borderId="3" xfId="18"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12" xfId="0" applyFont="1" applyFill="1" applyBorder="1" applyAlignment="1">
      <alignment horizontal="center" vertical="top" wrapText="1"/>
    </xf>
    <xf numFmtId="0" fontId="0" fillId="4" borderId="3" xfId="0" applyFont="1" applyFill="1" applyBorder="1" applyAlignment="1">
      <alignment vertical="center" wrapText="1"/>
    </xf>
    <xf numFmtId="0" fontId="0" fillId="0" borderId="3" xfId="0" applyFont="1" applyFill="1" applyBorder="1" applyAlignment="1">
      <alignment vertical="top" wrapText="1"/>
    </xf>
    <xf numFmtId="0" fontId="0" fillId="0" borderId="3" xfId="0" applyFont="1" applyFill="1" applyBorder="1" applyAlignment="1">
      <alignment vertical="top" wrapText="1"/>
    </xf>
    <xf numFmtId="0" fontId="8" fillId="0" borderId="3" xfId="0" applyFont="1" applyFill="1" applyBorder="1" applyAlignment="1">
      <alignment horizontal="center" vertical="center" wrapText="1"/>
    </xf>
    <xf numFmtId="0" fontId="5"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45" fillId="0" borderId="0" xfId="0" applyFont="1" applyFill="1" applyAlignment="1">
      <alignment horizontal="left" vertical="center"/>
    </xf>
    <xf numFmtId="0" fontId="2" fillId="0" borderId="3" xfId="0" applyFont="1" applyFill="1" applyBorder="1" applyAlignment="1">
      <alignment horizontal="center" vertical="top" wrapText="1"/>
    </xf>
    <xf numFmtId="0" fontId="44" fillId="0" borderId="3" xfId="0" applyFont="1" applyFill="1" applyBorder="1" applyAlignment="1">
      <alignment horizontal="center"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15" xfId="0" applyFont="1" applyFill="1" applyBorder="1" applyAlignment="1">
      <alignment horizontal="left" vertical="top" wrapText="1" readingOrder="1"/>
    </xf>
    <xf numFmtId="0" fontId="0" fillId="0" borderId="5" xfId="0" applyFont="1" applyFill="1" applyBorder="1" applyAlignment="1">
      <alignment horizontal="left" vertical="top" wrapText="1" readingOrder="1"/>
    </xf>
    <xf numFmtId="0" fontId="0" fillId="0" borderId="4" xfId="0" applyFont="1" applyFill="1" applyBorder="1" applyAlignment="1">
      <alignment horizontal="left" vertical="top" wrapText="1" readingOrder="1"/>
    </xf>
    <xf numFmtId="0" fontId="0" fillId="0" borderId="1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5" xfId="20" applyFont="1" applyFill="1" applyBorder="1" applyAlignment="1">
      <alignment horizontal="left" vertical="top" wrapText="1"/>
    </xf>
    <xf numFmtId="0" fontId="0" fillId="0" borderId="5" xfId="20" applyFont="1" applyFill="1" applyBorder="1" applyAlignment="1">
      <alignment horizontal="left" vertical="top" wrapText="1"/>
    </xf>
    <xf numFmtId="0" fontId="0" fillId="0" borderId="4" xfId="2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45"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2" fillId="0" borderId="3" xfId="0" applyFont="1" applyFill="1" applyBorder="1" applyAlignment="1" quotePrefix="1">
      <alignment horizontal="center" vertical="center" wrapText="1"/>
    </xf>
    <xf numFmtId="0" fontId="8" fillId="0" borderId="3" xfId="0" applyFont="1" applyFill="1" applyBorder="1" applyAlignment="1">
      <alignment horizontal="left" vertical="center" wrapText="1"/>
    </xf>
    <xf numFmtId="0" fontId="2" fillId="0" borderId="15" xfId="0"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xf numFmtId="0" fontId="2" fillId="0" borderId="14" xfId="0" applyFont="1" applyFill="1" applyBorder="1" applyAlignment="1">
      <alignment horizontal="center" vertical="top" wrapText="1"/>
    </xf>
    <xf numFmtId="0" fontId="2" fillId="0" borderId="23" xfId="0" applyFont="1" applyFill="1" applyBorder="1" applyAlignment="1">
      <alignment horizontal="center" vertical="top" wrapText="1"/>
    </xf>
    <xf numFmtId="0" fontId="0" fillId="0" borderId="3" xfId="0" applyFont="1" applyFill="1" applyBorder="1" applyAlignment="1">
      <alignment vertical="top" wrapText="1"/>
    </xf>
    <xf numFmtId="0" fontId="45" fillId="0" borderId="0" xfId="0" applyFont="1" applyFill="1" applyAlignment="1">
      <alignment horizontal="center" vertical="center"/>
    </xf>
    <xf numFmtId="0" fontId="45" fillId="0" borderId="3" xfId="0" applyFont="1" applyFill="1" applyBorder="1" applyAlignment="1">
      <alignment horizontal="center" vertical="center" wrapText="1"/>
    </xf>
    <xf numFmtId="0" fontId="2" fillId="0" borderId="1" xfId="20" applyFont="1" applyFill="1" applyAlignment="1">
      <alignment horizontal="center" vertical="top" wrapText="1"/>
    </xf>
    <xf numFmtId="0" fontId="2" fillId="0" borderId="28" xfId="2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0" fillId="0" borderId="13" xfId="0" applyFont="1" applyFill="1" applyBorder="1" applyAlignment="1">
      <alignment horizontal="left" vertical="top" wrapText="1"/>
    </xf>
    <xf numFmtId="0" fontId="46" fillId="0" borderId="3" xfId="0" applyFont="1" applyFill="1" applyBorder="1" applyAlignment="1">
      <alignment horizontal="center" vertical="center" wrapText="1"/>
    </xf>
    <xf numFmtId="0" fontId="6" fillId="0" borderId="3" xfId="0" applyFont="1" applyFill="1" applyBorder="1" applyAlignment="1">
      <alignment vertical="top" wrapText="1"/>
    </xf>
    <xf numFmtId="0" fontId="8" fillId="0" borderId="0" xfId="0" applyFont="1" applyFill="1" applyAlignment="1">
      <alignment horizontal="center"/>
    </xf>
    <xf numFmtId="0" fontId="2" fillId="0" borderId="3" xfId="0" applyFont="1" applyFill="1" applyBorder="1" applyAlignment="1">
      <alignment horizontal="left" vertical="center" wrapText="1"/>
    </xf>
    <xf numFmtId="0" fontId="49" fillId="0" borderId="15" xfId="0" applyFont="1" applyBorder="1" applyAlignment="1">
      <alignment horizontal="center" vertical="center" wrapText="1"/>
    </xf>
    <xf numFmtId="0" fontId="49" fillId="0" borderId="4"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Border="1" applyAlignment="1">
      <alignment horizontal="center" vertical="center" wrapText="1"/>
    </xf>
    <xf numFmtId="166" fontId="20" fillId="0" borderId="15" xfId="0" applyNumberFormat="1" applyFont="1" applyBorder="1" applyAlignment="1">
      <alignment horizontal="center" vertical="center" wrapText="1"/>
    </xf>
    <xf numFmtId="166" fontId="20" fillId="0" borderId="4" xfId="0" applyNumberFormat="1" applyFont="1" applyBorder="1" applyAlignment="1">
      <alignment horizontal="center" vertical="center" wrapText="1"/>
    </xf>
    <xf numFmtId="168" fontId="20" fillId="0" borderId="16" xfId="18" applyNumberFormat="1" applyFont="1" applyBorder="1" applyAlignment="1">
      <alignment horizontal="center" vertical="center" wrapText="1"/>
    </xf>
    <xf numFmtId="168" fontId="20" fillId="0" borderId="13" xfId="18" applyNumberFormat="1"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4" borderId="16" xfId="0" applyFont="1" applyFill="1" applyBorder="1" applyAlignment="1">
      <alignment horizontal="center" vertical="center" wrapText="1"/>
    </xf>
    <xf numFmtId="0" fontId="20" fillId="4" borderId="13" xfId="0" applyFont="1" applyFill="1" applyBorder="1" applyAlignment="1">
      <alignment horizontal="center" vertical="center" wrapText="1"/>
    </xf>
    <xf numFmtId="168" fontId="20" fillId="4" borderId="16" xfId="18" applyNumberFormat="1" applyFont="1" applyFill="1" applyBorder="1" applyAlignment="1">
      <alignment horizontal="center" vertical="center" wrapText="1"/>
    </xf>
    <xf numFmtId="168" fontId="20" fillId="4" borderId="13" xfId="18" applyNumberFormat="1" applyFont="1" applyFill="1" applyBorder="1" applyAlignment="1">
      <alignment horizontal="center" vertical="center" wrapText="1"/>
    </xf>
    <xf numFmtId="166" fontId="20" fillId="0" borderId="5" xfId="0" applyNumberFormat="1" applyFont="1" applyBorder="1" applyAlignment="1">
      <alignment horizontal="center" vertical="center" wrapText="1"/>
    </xf>
    <xf numFmtId="166" fontId="20" fillId="0" borderId="29" xfId="0" applyNumberFormat="1" applyFont="1" applyBorder="1" applyAlignment="1">
      <alignment horizontal="center" vertical="center" wrapText="1"/>
    </xf>
    <xf numFmtId="49" fontId="20" fillId="0" borderId="16" xfId="18" applyNumberFormat="1" applyFont="1" applyBorder="1" applyAlignment="1">
      <alignment horizontal="center" vertical="center" wrapText="1"/>
    </xf>
    <xf numFmtId="49" fontId="20" fillId="0" borderId="13" xfId="18" applyNumberFormat="1" applyFont="1" applyBorder="1" applyAlignment="1">
      <alignment horizontal="center" vertical="center" wrapText="1"/>
    </xf>
    <xf numFmtId="9" fontId="20" fillId="0" borderId="16" xfId="0" applyNumberFormat="1" applyFont="1" applyBorder="1" applyAlignment="1">
      <alignment horizontal="center" vertical="center" wrapText="1"/>
    </xf>
    <xf numFmtId="168" fontId="20" fillId="0" borderId="14" xfId="18" applyNumberFormat="1" applyFont="1" applyBorder="1" applyAlignment="1">
      <alignment vertical="center" wrapText="1"/>
    </xf>
    <xf numFmtId="168" fontId="20" fillId="0" borderId="22" xfId="18" applyNumberFormat="1" applyFont="1" applyBorder="1" applyAlignment="1">
      <alignment vertical="center" wrapText="1"/>
    </xf>
    <xf numFmtId="168" fontId="20" fillId="0" borderId="24" xfId="18" applyNumberFormat="1" applyFont="1" applyBorder="1" applyAlignment="1">
      <alignment vertical="center" wrapText="1"/>
    </xf>
    <xf numFmtId="168" fontId="20" fillId="0" borderId="12" xfId="18" applyNumberFormat="1" applyFont="1" applyBorder="1" applyAlignment="1">
      <alignment vertical="center" wrapText="1"/>
    </xf>
    <xf numFmtId="0" fontId="21"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3" fontId="21"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7" fillId="0" borderId="0" xfId="0" applyFont="1" applyAlignment="1">
      <alignment horizontal="right" vertical="center" wrapText="1"/>
    </xf>
    <xf numFmtId="0" fontId="28" fillId="0" borderId="0" xfId="0" applyFont="1" applyAlignment="1">
      <alignment horizontal="right" vertical="center" wrapText="1"/>
    </xf>
    <xf numFmtId="3" fontId="20" fillId="0" borderId="16"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0" fontId="15" fillId="11" borderId="2" xfId="21" applyFill="1" applyAlignment="1">
      <alignment horizontal="center" vertical="center" wrapText="1"/>
    </xf>
    <xf numFmtId="49" fontId="20" fillId="0" borderId="14" xfId="18" applyNumberFormat="1" applyFont="1" applyBorder="1" applyAlignment="1">
      <alignment horizontal="center" vertical="center" wrapText="1"/>
    </xf>
    <xf numFmtId="49" fontId="20" fillId="0" borderId="22" xfId="18" applyNumberFormat="1" applyFont="1" applyBorder="1" applyAlignment="1">
      <alignment horizontal="center" vertical="center" wrapText="1"/>
    </xf>
    <xf numFmtId="49" fontId="20" fillId="0" borderId="23" xfId="18" applyNumberFormat="1" applyFont="1" applyBorder="1" applyAlignment="1">
      <alignment horizontal="center" vertical="center" wrapText="1"/>
    </xf>
    <xf numFmtId="49" fontId="20" fillId="0" borderId="21" xfId="18" applyNumberFormat="1" applyFont="1" applyBorder="1" applyAlignment="1">
      <alignment horizontal="center" vertical="center" wrapText="1"/>
    </xf>
    <xf numFmtId="49" fontId="20" fillId="0" borderId="24" xfId="18" applyNumberFormat="1" applyFont="1" applyBorder="1" applyAlignment="1">
      <alignment horizontal="center" vertical="center" wrapText="1"/>
    </xf>
    <xf numFmtId="49" fontId="20" fillId="0" borderId="12" xfId="18" applyNumberFormat="1" applyFont="1" applyBorder="1" applyAlignment="1">
      <alignment horizontal="center" vertical="center" wrapText="1"/>
    </xf>
    <xf numFmtId="49" fontId="20" fillId="4" borderId="16" xfId="18" applyNumberFormat="1" applyFont="1" applyFill="1" applyBorder="1" applyAlignment="1">
      <alignment horizontal="center" vertical="center" wrapText="1"/>
    </xf>
    <xf numFmtId="49" fontId="20" fillId="4" borderId="13" xfId="18" applyNumberFormat="1" applyFont="1" applyFill="1" applyBorder="1" applyAlignment="1">
      <alignment horizontal="center" vertical="center" wrapText="1"/>
    </xf>
    <xf numFmtId="0" fontId="29" fillId="9" borderId="3" xfId="0" applyFont="1" applyFill="1" applyBorder="1" applyAlignment="1">
      <alignment horizontal="center" vertical="center" wrapText="1"/>
    </xf>
    <xf numFmtId="0" fontId="20" fillId="0" borderId="5" xfId="0" applyFont="1" applyBorder="1" applyAlignment="1">
      <alignment horizontal="center" vertical="center" wrapText="1"/>
    </xf>
    <xf numFmtId="0" fontId="29" fillId="12" borderId="16" xfId="0" applyFont="1" applyFill="1" applyBorder="1" applyAlignment="1">
      <alignment horizontal="center" vertical="center" wrapText="1"/>
    </xf>
    <xf numFmtId="0" fontId="29" fillId="12" borderId="18"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3" borderId="3" xfId="0" applyFont="1" applyFill="1" applyBorder="1" applyAlignment="1">
      <alignment horizontal="center" vertical="center" wrapText="1"/>
    </xf>
    <xf numFmtId="0" fontId="25" fillId="0" borderId="14" xfId="0" applyFont="1" applyBorder="1" applyAlignment="1">
      <alignment horizontal="center" wrapText="1"/>
    </xf>
    <xf numFmtId="0" fontId="25" fillId="0" borderId="23" xfId="0" applyFont="1" applyBorder="1" applyAlignment="1">
      <alignment horizontal="center" wrapText="1"/>
    </xf>
    <xf numFmtId="0" fontId="25" fillId="0" borderId="24" xfId="0" applyFont="1" applyBorder="1" applyAlignment="1">
      <alignment horizont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9" fillId="14" borderId="3" xfId="0" applyFont="1" applyFill="1" applyBorder="1" applyAlignment="1">
      <alignment horizontal="center" vertical="center" wrapText="1"/>
    </xf>
    <xf numFmtId="168" fontId="20" fillId="0" borderId="14" xfId="18" applyNumberFormat="1" applyFont="1" applyBorder="1" applyAlignment="1">
      <alignment horizontal="center" vertical="center" wrapText="1"/>
    </xf>
    <xf numFmtId="168" fontId="20" fillId="0" borderId="23" xfId="18" applyNumberFormat="1" applyFont="1" applyBorder="1" applyAlignment="1">
      <alignment horizontal="center" vertical="center" wrapText="1"/>
    </xf>
    <xf numFmtId="168" fontId="20" fillId="0" borderId="24" xfId="18" applyNumberFormat="1" applyFont="1" applyBorder="1" applyAlignment="1">
      <alignment horizontal="center" vertical="center" wrapText="1"/>
    </xf>
    <xf numFmtId="0" fontId="29" fillId="15" borderId="3"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168" fontId="18" fillId="0" borderId="22" xfId="18" applyNumberFormat="1" applyFont="1" applyBorder="1" applyAlignment="1">
      <alignment horizontal="center" vertical="center" wrapText="1"/>
    </xf>
    <xf numFmtId="168"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17" fillId="16" borderId="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5" borderId="30" xfId="0" applyFont="1" applyFill="1" applyBorder="1" applyAlignment="1">
      <alignment horizontal="center"/>
    </xf>
    <xf numFmtId="0" fontId="2" fillId="5" borderId="0" xfId="0" applyFont="1" applyFill="1" applyAlignment="1">
      <alignment horizontal="center"/>
    </xf>
    <xf numFmtId="0" fontId="36" fillId="0" borderId="0" xfId="0" applyFont="1" applyAlignment="1">
      <alignment horizontal="center" textRotation="90"/>
    </xf>
    <xf numFmtId="0" fontId="0" fillId="0" borderId="20" xfId="0" applyBorder="1" applyAlignment="1">
      <alignment horizontal="center" wrapText="1"/>
    </xf>
    <xf numFmtId="0" fontId="0" fillId="0" borderId="31" xfId="0" applyBorder="1" applyAlignment="1">
      <alignment horizontal="center" wrapText="1"/>
    </xf>
    <xf numFmtId="0" fontId="0" fillId="0" borderId="32" xfId="18" applyNumberFormat="1" applyFont="1" applyBorder="1" applyAlignment="1">
      <alignment horizontal="center" wrapText="1"/>
    </xf>
    <xf numFmtId="0" fontId="0" fillId="0" borderId="20" xfId="18" applyNumberFormat="1" applyFont="1" applyBorder="1" applyAlignment="1">
      <alignment horizont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vertical="center" wrapText="1"/>
    </xf>
    <xf numFmtId="0" fontId="0" fillId="0" borderId="35" xfId="0" applyBorder="1" applyAlignment="1">
      <alignment vertical="center" wrapText="1"/>
    </xf>
    <xf numFmtId="0" fontId="0" fillId="0" borderId="27" xfId="0" applyBorder="1" applyAlignment="1">
      <alignment vertical="center" wrapText="1"/>
    </xf>
    <xf numFmtId="0" fontId="0" fillId="0" borderId="36" xfId="0" applyBorder="1" applyAlignment="1">
      <alignment horizontal="center"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xf>
    <xf numFmtId="0" fontId="38"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Calculation" xfId="20"/>
    <cellStyle name="Check Cel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bolor-toli.com/index.php?pageId=10&amp;go=1&amp;direction=mn-en&amp;search=skin+disease"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1"/>
  <sheetViews>
    <sheetView showGridLines="0" tabSelected="1" zoomScale="80" zoomScaleNormal="80" workbookViewId="0" topLeftCell="F5">
      <selection activeCell="I5" sqref="I5:I7"/>
    </sheetView>
  </sheetViews>
  <sheetFormatPr defaultColWidth="9.140625" defaultRowHeight="15"/>
  <cols>
    <col min="1" max="1" width="19.140625" style="94" customWidth="1"/>
    <col min="2" max="2" width="23.421875" style="94" hidden="1" customWidth="1"/>
    <col min="3" max="3" width="24.7109375" style="90" customWidth="1"/>
    <col min="4" max="4" width="22.7109375" style="94" customWidth="1"/>
    <col min="5" max="5" width="67.8515625" style="94" customWidth="1"/>
    <col min="6" max="6" width="24.421875" style="94" customWidth="1"/>
    <col min="7" max="7" width="35.421875" style="94" customWidth="1"/>
    <col min="8" max="8" width="47.28125" style="94" customWidth="1"/>
    <col min="9" max="9" width="47.7109375" style="94" customWidth="1"/>
    <col min="10" max="10" width="22.28125" style="319" customWidth="1"/>
    <col min="11" max="11" width="42.8515625" style="94" customWidth="1"/>
    <col min="12" max="12" width="29.7109375" style="94" customWidth="1"/>
    <col min="13" max="16384" width="9.140625" style="94" customWidth="1"/>
  </cols>
  <sheetData>
    <row r="1" spans="1:8" ht="21">
      <c r="A1" s="438" t="s">
        <v>1087</v>
      </c>
      <c r="B1" s="438"/>
      <c r="C1" s="438"/>
      <c r="D1" s="438"/>
      <c r="E1" s="438"/>
      <c r="F1" s="438"/>
      <c r="G1" s="438"/>
      <c r="H1" s="94">
        <f>1525.6/2800*100</f>
        <v>54.48571428571428</v>
      </c>
    </row>
    <row r="2" spans="5:8" ht="15">
      <c r="E2" s="320"/>
      <c r="F2" s="321"/>
      <c r="H2" s="94" t="s">
        <v>209</v>
      </c>
    </row>
    <row r="3" spans="1:12" s="322" customFormat="1" ht="15" customHeight="1">
      <c r="A3" s="439" t="s">
        <v>9</v>
      </c>
      <c r="B3" s="439" t="s">
        <v>0</v>
      </c>
      <c r="C3" s="440" t="s">
        <v>19</v>
      </c>
      <c r="D3" s="440"/>
      <c r="E3" s="440"/>
      <c r="F3" s="440"/>
      <c r="G3" s="439" t="s">
        <v>373</v>
      </c>
      <c r="H3" s="447" t="s">
        <v>1</v>
      </c>
      <c r="I3" s="439"/>
      <c r="J3" s="443" t="s">
        <v>15</v>
      </c>
      <c r="K3" s="445" t="s">
        <v>13</v>
      </c>
      <c r="L3" s="439" t="s">
        <v>16</v>
      </c>
    </row>
    <row r="4" spans="1:12" s="322" customFormat="1" ht="15">
      <c r="A4" s="439"/>
      <c r="B4" s="439"/>
      <c r="C4" s="348" t="s">
        <v>7</v>
      </c>
      <c r="D4" s="352" t="s">
        <v>17</v>
      </c>
      <c r="E4" s="346" t="s">
        <v>14</v>
      </c>
      <c r="F4" s="346" t="s">
        <v>18</v>
      </c>
      <c r="G4" s="439"/>
      <c r="H4" s="341" t="s">
        <v>8</v>
      </c>
      <c r="I4" s="350" t="s">
        <v>2</v>
      </c>
      <c r="J4" s="444"/>
      <c r="K4" s="446"/>
      <c r="L4" s="439"/>
    </row>
    <row r="5" spans="1:12" s="324" customFormat="1" ht="409.5" customHeight="1">
      <c r="A5" s="435" t="s">
        <v>3</v>
      </c>
      <c r="B5" s="436" t="s">
        <v>4</v>
      </c>
      <c r="C5" s="348" t="s">
        <v>1175</v>
      </c>
      <c r="D5" s="393" t="s">
        <v>1176</v>
      </c>
      <c r="E5" s="394" t="s">
        <v>1287</v>
      </c>
      <c r="F5" s="28" t="s">
        <v>1290</v>
      </c>
      <c r="G5" s="437" t="s">
        <v>1288</v>
      </c>
      <c r="H5" s="451" t="s">
        <v>1289</v>
      </c>
      <c r="I5" s="448" t="s">
        <v>1360</v>
      </c>
      <c r="J5" s="347" t="s">
        <v>1263</v>
      </c>
      <c r="K5" s="451" t="s">
        <v>1359</v>
      </c>
      <c r="L5" s="454" t="s">
        <v>1274</v>
      </c>
    </row>
    <row r="6" spans="1:12" s="324" customFormat="1" ht="252" customHeight="1">
      <c r="A6" s="435"/>
      <c r="B6" s="436"/>
      <c r="C6" s="348" t="s">
        <v>1086</v>
      </c>
      <c r="D6" s="393" t="s">
        <v>1179</v>
      </c>
      <c r="E6" s="349" t="s">
        <v>1178</v>
      </c>
      <c r="F6" s="30" t="s">
        <v>1177</v>
      </c>
      <c r="G6" s="437"/>
      <c r="H6" s="452"/>
      <c r="I6" s="449"/>
      <c r="J6" s="347" t="s">
        <v>1264</v>
      </c>
      <c r="K6" s="452"/>
      <c r="L6" s="455"/>
    </row>
    <row r="7" spans="1:12" s="324" customFormat="1" ht="124.5" customHeight="1">
      <c r="A7" s="435"/>
      <c r="B7" s="436"/>
      <c r="C7" s="419" t="s">
        <v>1211</v>
      </c>
      <c r="D7" s="425" t="s">
        <v>1234</v>
      </c>
      <c r="E7" s="426" t="s">
        <v>1235</v>
      </c>
      <c r="F7" s="427" t="s">
        <v>854</v>
      </c>
      <c r="G7" s="437"/>
      <c r="H7" s="453"/>
      <c r="I7" s="450"/>
      <c r="J7" s="416" t="s">
        <v>43</v>
      </c>
      <c r="K7" s="453"/>
      <c r="L7" s="456"/>
    </row>
    <row r="10" spans="3:10" s="112" customFormat="1" ht="15">
      <c r="C10" s="111"/>
      <c r="J10" s="327"/>
    </row>
    <row r="11" spans="3:10" s="112" customFormat="1" ht="15">
      <c r="C11" s="111"/>
      <c r="J11" s="327">
        <f>190*4%</f>
        <v>7.6000000000000005</v>
      </c>
    </row>
    <row r="12" spans="3:10" s="112" customFormat="1" ht="15">
      <c r="C12" s="111"/>
      <c r="J12" s="327"/>
    </row>
    <row r="13" spans="3:10" s="112" customFormat="1" ht="15">
      <c r="C13" s="111"/>
      <c r="E13" s="317"/>
      <c r="J13" s="327"/>
    </row>
    <row r="14" spans="3:10" s="112" customFormat="1" ht="15">
      <c r="C14" s="111"/>
      <c r="E14" s="317"/>
      <c r="J14" s="327"/>
    </row>
    <row r="15" spans="3:10" s="112" customFormat="1" ht="15">
      <c r="C15" s="111"/>
      <c r="E15" s="317"/>
      <c r="J15" s="327"/>
    </row>
    <row r="16" spans="3:10" s="112" customFormat="1" ht="15">
      <c r="C16" s="111"/>
      <c r="D16" s="441"/>
      <c r="E16" s="441"/>
      <c r="F16" s="441"/>
      <c r="G16" s="441"/>
      <c r="H16" s="441"/>
      <c r="I16" s="441"/>
      <c r="J16" s="327"/>
    </row>
    <row r="17" spans="3:12" s="112" customFormat="1" ht="15">
      <c r="C17" s="111"/>
      <c r="D17" s="292"/>
      <c r="E17" s="95"/>
      <c r="F17" s="95"/>
      <c r="G17" s="95"/>
      <c r="H17" s="95"/>
      <c r="I17" s="95"/>
      <c r="J17" s="293"/>
      <c r="K17" s="442"/>
      <c r="L17" s="95"/>
    </row>
    <row r="18" spans="3:12" s="112" customFormat="1" ht="15">
      <c r="C18" s="111"/>
      <c r="D18" s="292"/>
      <c r="E18" s="95"/>
      <c r="F18" s="95"/>
      <c r="G18" s="95"/>
      <c r="H18" s="95"/>
      <c r="I18" s="95"/>
      <c r="J18" s="293"/>
      <c r="K18" s="442"/>
      <c r="L18" s="95"/>
    </row>
    <row r="19" ht="15">
      <c r="E19" s="318"/>
    </row>
    <row r="20" ht="15">
      <c r="E20" s="318"/>
    </row>
    <row r="21" ht="15">
      <c r="E21" s="318"/>
    </row>
    <row r="22" ht="15">
      <c r="E22" s="318"/>
    </row>
    <row r="23" ht="15">
      <c r="E23" s="318"/>
    </row>
    <row r="24" ht="15">
      <c r="E24" s="318"/>
    </row>
    <row r="25" ht="15">
      <c r="E25" s="318"/>
    </row>
    <row r="26" ht="15">
      <c r="E26" s="318"/>
    </row>
    <row r="27" ht="15">
      <c r="E27" s="318"/>
    </row>
    <row r="28" ht="15">
      <c r="E28" s="318"/>
    </row>
    <row r="29" ht="15">
      <c r="E29" s="318"/>
    </row>
    <row r="30" ht="15">
      <c r="E30" s="318"/>
    </row>
    <row r="31" ht="15">
      <c r="E31" s="318"/>
    </row>
  </sheetData>
  <mergeCells count="18">
    <mergeCell ref="D16:I16"/>
    <mergeCell ref="K17:K18"/>
    <mergeCell ref="J3:J4"/>
    <mergeCell ref="K3:K4"/>
    <mergeCell ref="L3:L4"/>
    <mergeCell ref="H3:I3"/>
    <mergeCell ref="I5:I7"/>
    <mergeCell ref="H5:H7"/>
    <mergeCell ref="K5:K7"/>
    <mergeCell ref="L5:L7"/>
    <mergeCell ref="A5:A7"/>
    <mergeCell ref="B5:B7"/>
    <mergeCell ref="G5:G7"/>
    <mergeCell ref="A1:G1"/>
    <mergeCell ref="A3:A4"/>
    <mergeCell ref="B3:B4"/>
    <mergeCell ref="C3:F3"/>
    <mergeCell ref="G3:G4"/>
  </mergeCells>
  <printOptions horizontalCentered="1"/>
  <pageMargins left="0.7" right="0.7" top="0.75" bottom="0.75" header="0.3" footer="0.3"/>
  <pageSetup fitToHeight="1" fitToWidth="1" horizontalDpi="600" verticalDpi="600" orientation="landscape" paperSize="8" scale="5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topLeftCell="A1">
      <selection activeCell="M13" sqref="M13"/>
    </sheetView>
  </sheetViews>
  <sheetFormatPr defaultColWidth="9.140625" defaultRowHeight="15"/>
  <cols>
    <col min="1" max="1" width="17.28125" style="0" customWidth="1"/>
    <col min="2" max="2" width="30.28125" style="0" customWidth="1"/>
    <col min="3" max="3" width="30.7109375" style="0" customWidth="1"/>
    <col min="4" max="4" width="38.8515625" style="0" customWidth="1"/>
    <col min="5" max="5" width="20.7109375" style="0" customWidth="1"/>
    <col min="6" max="6" width="22.57421875" style="0" customWidth="1"/>
  </cols>
  <sheetData>
    <row r="1" ht="15">
      <c r="A1" t="s">
        <v>837</v>
      </c>
    </row>
    <row r="3" ht="15">
      <c r="A3" t="s">
        <v>461</v>
      </c>
    </row>
    <row r="4" ht="15">
      <c r="A4" t="s">
        <v>462</v>
      </c>
    </row>
    <row r="5" ht="15">
      <c r="A5" t="s">
        <v>463</v>
      </c>
    </row>
    <row r="6" ht="15">
      <c r="F6" s="103"/>
    </row>
    <row r="7" spans="1:7" ht="30.75" thickBot="1">
      <c r="A7" s="309" t="s">
        <v>408</v>
      </c>
      <c r="B7" s="309" t="s">
        <v>409</v>
      </c>
      <c r="C7" s="309" t="s">
        <v>411</v>
      </c>
      <c r="D7" s="309" t="s">
        <v>425</v>
      </c>
      <c r="E7" s="309" t="s">
        <v>427</v>
      </c>
      <c r="F7" s="308" t="s">
        <v>862</v>
      </c>
      <c r="G7" s="101"/>
    </row>
    <row r="8" ht="15.75" thickTop="1"/>
    <row r="9" spans="1:6" ht="39.75" customHeight="1">
      <c r="A9" s="598" t="s">
        <v>416</v>
      </c>
      <c r="B9" s="595" t="s">
        <v>990</v>
      </c>
      <c r="C9" s="595" t="s">
        <v>990</v>
      </c>
      <c r="D9" s="5" t="s">
        <v>426</v>
      </c>
      <c r="E9" s="104" t="s">
        <v>468</v>
      </c>
      <c r="F9" s="105">
        <v>120</v>
      </c>
    </row>
    <row r="10" spans="1:6" ht="30" customHeight="1">
      <c r="A10" s="598"/>
      <c r="B10" s="596"/>
      <c r="C10" s="596"/>
      <c r="D10" s="6" t="s">
        <v>428</v>
      </c>
      <c r="E10" s="104" t="s">
        <v>429</v>
      </c>
      <c r="F10" s="105">
        <v>240</v>
      </c>
    </row>
    <row r="11" spans="1:6" ht="18.75" customHeight="1">
      <c r="A11" s="598"/>
      <c r="B11" s="596"/>
      <c r="C11" s="597"/>
      <c r="D11" s="4" t="s">
        <v>430</v>
      </c>
      <c r="E11" s="106" t="s">
        <v>431</v>
      </c>
      <c r="F11" s="105">
        <v>252</v>
      </c>
    </row>
    <row r="12" spans="1:6" ht="63" customHeight="1">
      <c r="A12" s="598"/>
      <c r="B12" s="597"/>
      <c r="C12" s="109" t="s">
        <v>415</v>
      </c>
      <c r="D12" s="3" t="s">
        <v>435</v>
      </c>
      <c r="E12" s="6" t="s">
        <v>432</v>
      </c>
      <c r="F12" s="108">
        <v>498.5</v>
      </c>
    </row>
    <row r="13" spans="1:6" ht="44.25" customHeight="1">
      <c r="A13" s="598"/>
      <c r="B13" s="603" t="s">
        <v>422</v>
      </c>
      <c r="C13" s="603" t="s">
        <v>412</v>
      </c>
      <c r="D13" s="6" t="s">
        <v>440</v>
      </c>
      <c r="E13" s="6" t="s">
        <v>991</v>
      </c>
      <c r="F13" s="108">
        <v>80</v>
      </c>
    </row>
    <row r="14" spans="1:6" ht="49.5" customHeight="1">
      <c r="A14" s="598"/>
      <c r="B14" s="604"/>
      <c r="C14" s="604"/>
      <c r="D14" s="6" t="s">
        <v>981</v>
      </c>
      <c r="E14" s="18" t="s">
        <v>876</v>
      </c>
      <c r="F14" s="108">
        <v>605</v>
      </c>
    </row>
    <row r="15" spans="1:6" ht="30">
      <c r="A15" s="598"/>
      <c r="B15" s="603" t="s">
        <v>423</v>
      </c>
      <c r="C15" s="606" t="s">
        <v>414</v>
      </c>
      <c r="D15" s="3" t="s">
        <v>982</v>
      </c>
      <c r="E15" s="6" t="s">
        <v>467</v>
      </c>
      <c r="F15" s="108">
        <v>1592</v>
      </c>
    </row>
    <row r="16" spans="1:6" ht="30">
      <c r="A16" s="598"/>
      <c r="B16" s="605"/>
      <c r="C16" s="607"/>
      <c r="D16" s="3" t="s">
        <v>983</v>
      </c>
      <c r="E16" s="6" t="s">
        <v>466</v>
      </c>
      <c r="F16" s="108">
        <v>2200</v>
      </c>
    </row>
    <row r="17" spans="1:6" ht="30">
      <c r="A17" s="598"/>
      <c r="B17" s="605"/>
      <c r="C17" s="607"/>
      <c r="D17" s="3" t="s">
        <v>433</v>
      </c>
      <c r="E17" s="6" t="s">
        <v>465</v>
      </c>
      <c r="F17" s="108">
        <v>170</v>
      </c>
    </row>
    <row r="18" spans="1:6" ht="30">
      <c r="A18" s="598"/>
      <c r="B18" s="605"/>
      <c r="C18" s="607"/>
      <c r="D18" s="3" t="s">
        <v>434</v>
      </c>
      <c r="E18" s="6" t="s">
        <v>464</v>
      </c>
      <c r="F18" s="108">
        <v>55</v>
      </c>
    </row>
    <row r="19" spans="1:6" ht="30">
      <c r="A19" s="598"/>
      <c r="B19" s="604"/>
      <c r="C19" s="608"/>
      <c r="D19" s="3" t="s">
        <v>984</v>
      </c>
      <c r="E19" s="6" t="s">
        <v>436</v>
      </c>
      <c r="F19" s="108">
        <v>280</v>
      </c>
    </row>
    <row r="20" spans="1:6" ht="45">
      <c r="A20" s="598"/>
      <c r="B20" s="107"/>
      <c r="C20" s="102" t="s">
        <v>420</v>
      </c>
      <c r="D20" s="3" t="s">
        <v>475</v>
      </c>
      <c r="E20" s="3" t="s">
        <v>479</v>
      </c>
      <c r="F20" s="108">
        <v>1020</v>
      </c>
    </row>
    <row r="22" spans="1:6" ht="45">
      <c r="A22" s="598" t="s">
        <v>417</v>
      </c>
      <c r="B22" s="595" t="s">
        <v>424</v>
      </c>
      <c r="C22" s="599" t="s">
        <v>421</v>
      </c>
      <c r="D22" s="2" t="s">
        <v>438</v>
      </c>
      <c r="E22" s="14" t="s">
        <v>465</v>
      </c>
      <c r="F22" s="108">
        <v>1765</v>
      </c>
    </row>
    <row r="23" spans="1:6" ht="30">
      <c r="A23" s="598"/>
      <c r="B23" s="596"/>
      <c r="C23" s="600"/>
      <c r="D23" s="2" t="s">
        <v>441</v>
      </c>
      <c r="E23" s="3" t="s">
        <v>439</v>
      </c>
      <c r="F23" s="108">
        <v>30000</v>
      </c>
    </row>
    <row r="24" spans="1:6" ht="93" customHeight="1">
      <c r="A24" s="598"/>
      <c r="B24" s="596"/>
      <c r="C24" s="601"/>
      <c r="D24" s="2" t="s">
        <v>985</v>
      </c>
      <c r="E24" s="14" t="s">
        <v>469</v>
      </c>
      <c r="F24" s="108">
        <v>240</v>
      </c>
    </row>
    <row r="25" spans="1:6" ht="37.5" customHeight="1">
      <c r="A25" s="598"/>
      <c r="B25" s="596"/>
      <c r="C25" s="363" t="s">
        <v>419</v>
      </c>
      <c r="D25" s="3" t="s">
        <v>437</v>
      </c>
      <c r="E25" s="14" t="s">
        <v>470</v>
      </c>
      <c r="F25" s="108">
        <v>1300</v>
      </c>
    </row>
    <row r="26" spans="1:6" ht="109.5" customHeight="1">
      <c r="A26" s="598"/>
      <c r="B26" s="596"/>
      <c r="C26" s="602" t="s">
        <v>418</v>
      </c>
      <c r="D26" s="2" t="s">
        <v>445</v>
      </c>
      <c r="E26" s="14" t="s">
        <v>442</v>
      </c>
      <c r="F26" s="108">
        <v>2300</v>
      </c>
    </row>
    <row r="27" spans="1:6" ht="151.5" customHeight="1">
      <c r="A27" s="598"/>
      <c r="B27" s="596"/>
      <c r="C27" s="602"/>
      <c r="D27" s="12" t="s">
        <v>986</v>
      </c>
      <c r="E27" s="14" t="s">
        <v>443</v>
      </c>
      <c r="F27" s="108">
        <v>700</v>
      </c>
    </row>
    <row r="28" spans="1:6" ht="49.5" customHeight="1">
      <c r="A28" s="598"/>
      <c r="B28" s="596"/>
      <c r="C28" s="599" t="s">
        <v>444</v>
      </c>
      <c r="D28" s="100" t="s">
        <v>446</v>
      </c>
      <c r="E28" s="110" t="s">
        <v>449</v>
      </c>
      <c r="F28" s="108">
        <v>565</v>
      </c>
    </row>
    <row r="29" spans="1:6" ht="50.25" customHeight="1">
      <c r="A29" s="598"/>
      <c r="B29" s="596"/>
      <c r="C29" s="600"/>
      <c r="D29" s="100" t="s">
        <v>447</v>
      </c>
      <c r="E29" s="91" t="s">
        <v>448</v>
      </c>
      <c r="F29" s="108">
        <v>181</v>
      </c>
    </row>
    <row r="30" spans="1:6" ht="36" customHeight="1">
      <c r="A30" s="598"/>
      <c r="B30" s="596"/>
      <c r="C30" s="600"/>
      <c r="D30" s="100" t="s">
        <v>987</v>
      </c>
      <c r="E30" s="91" t="s">
        <v>450</v>
      </c>
      <c r="F30" s="108">
        <v>200</v>
      </c>
    </row>
    <row r="31" spans="1:6" ht="45.75" customHeight="1">
      <c r="A31" s="598"/>
      <c r="B31" s="597"/>
      <c r="C31" s="601"/>
      <c r="D31" s="100" t="s">
        <v>451</v>
      </c>
      <c r="E31" s="91" t="s">
        <v>452</v>
      </c>
      <c r="F31" s="108">
        <v>664</v>
      </c>
    </row>
    <row r="32" spans="1:6" ht="105">
      <c r="A32" s="598"/>
      <c r="B32" s="603" t="s">
        <v>453</v>
      </c>
      <c r="C32" s="606" t="s">
        <v>454</v>
      </c>
      <c r="D32" s="100" t="s">
        <v>988</v>
      </c>
      <c r="E32" s="91" t="s">
        <v>471</v>
      </c>
      <c r="F32" s="108">
        <v>2042</v>
      </c>
    </row>
    <row r="33" spans="1:6" ht="75">
      <c r="A33" s="598"/>
      <c r="B33" s="605"/>
      <c r="C33" s="607"/>
      <c r="D33" s="100" t="s">
        <v>456</v>
      </c>
      <c r="E33" s="107" t="s">
        <v>457</v>
      </c>
      <c r="F33" s="108">
        <v>19.5</v>
      </c>
    </row>
    <row r="34" spans="1:6" ht="105">
      <c r="A34" s="598"/>
      <c r="B34" s="604"/>
      <c r="C34" s="608"/>
      <c r="D34" s="100" t="s">
        <v>989</v>
      </c>
      <c r="E34" s="107">
        <v>80</v>
      </c>
      <c r="F34" s="108">
        <v>408</v>
      </c>
    </row>
    <row r="35" spans="1:6" ht="60">
      <c r="A35" s="598"/>
      <c r="B35" s="603" t="s">
        <v>410</v>
      </c>
      <c r="C35" s="606" t="s">
        <v>413</v>
      </c>
      <c r="D35" s="100" t="s">
        <v>458</v>
      </c>
      <c r="E35" s="107" t="s">
        <v>472</v>
      </c>
      <c r="F35" s="108">
        <v>3150</v>
      </c>
    </row>
    <row r="36" spans="1:6" ht="60">
      <c r="A36" s="598"/>
      <c r="B36" s="605"/>
      <c r="C36" s="607"/>
      <c r="D36" s="100" t="s">
        <v>460</v>
      </c>
      <c r="E36" s="107" t="s">
        <v>473</v>
      </c>
      <c r="F36" s="108">
        <v>1000</v>
      </c>
    </row>
    <row r="37" spans="1:6" ht="60.75" customHeight="1">
      <c r="A37" s="598"/>
      <c r="B37" s="604"/>
      <c r="C37" s="608"/>
      <c r="D37" s="100" t="s">
        <v>459</v>
      </c>
      <c r="E37" s="107" t="s">
        <v>474</v>
      </c>
      <c r="F37" s="108">
        <v>450</v>
      </c>
    </row>
    <row r="39" ht="15">
      <c r="F39" s="277">
        <f>SUM(F9:F38)</f>
        <v>52097</v>
      </c>
    </row>
  </sheetData>
  <mergeCells count="16">
    <mergeCell ref="B22:B31"/>
    <mergeCell ref="A22:A37"/>
    <mergeCell ref="A9:A20"/>
    <mergeCell ref="C22:C24"/>
    <mergeCell ref="C26:C27"/>
    <mergeCell ref="C9:C11"/>
    <mergeCell ref="C13:C14"/>
    <mergeCell ref="B9:B12"/>
    <mergeCell ref="B13:B14"/>
    <mergeCell ref="B15:B19"/>
    <mergeCell ref="C15:C19"/>
    <mergeCell ref="C28:C31"/>
    <mergeCell ref="B32:B34"/>
    <mergeCell ref="C32:C34"/>
    <mergeCell ref="C35:C37"/>
    <mergeCell ref="B35:B37"/>
  </mergeCells>
  <printOptions/>
  <pageMargins left="0.25" right="0.25" top="0.75" bottom="0.75" header="0.3" footer="0.3"/>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showGridLines="0" zoomScale="130" zoomScaleNormal="130" workbookViewId="0" topLeftCell="A1">
      <pane xSplit="1" ySplit="4" topLeftCell="B35" activePane="bottomRight" state="frozen"/>
      <selection pane="topRight" activeCell="B1" sqref="B1"/>
      <selection pane="bottomLeft" activeCell="A7" sqref="A7"/>
      <selection pane="bottomRight" activeCell="G45" sqref="G45"/>
    </sheetView>
  </sheetViews>
  <sheetFormatPr defaultColWidth="9.140625" defaultRowHeight="15"/>
  <cols>
    <col min="1" max="1" width="5.00390625" style="74" customWidth="1"/>
    <col min="2" max="2" width="47.57421875" style="0" customWidth="1"/>
    <col min="3" max="3" width="11.140625" style="0" customWidth="1"/>
    <col min="4" max="4" width="9.57421875" style="0" customWidth="1"/>
    <col min="5" max="5" width="10.140625" style="0" customWidth="1"/>
    <col min="6" max="6" width="10.00390625" style="0" customWidth="1"/>
    <col min="7" max="7" width="12.00390625" style="0" customWidth="1"/>
    <col min="9" max="9" width="25.00390625" style="0" customWidth="1"/>
    <col min="10" max="10" width="9.421875" style="0" customWidth="1"/>
    <col min="11" max="11" width="10.7109375" style="0" customWidth="1"/>
    <col min="12" max="12" width="14.140625" style="0" customWidth="1"/>
    <col min="13" max="13" width="12.28125" style="0" customWidth="1"/>
    <col min="14" max="14" width="10.28125" style="0" customWidth="1"/>
    <col min="15" max="15" width="10.00390625" style="0" customWidth="1"/>
  </cols>
  <sheetData>
    <row r="1" spans="1:9" ht="15">
      <c r="A1" s="612"/>
      <c r="I1" s="13" t="s">
        <v>480</v>
      </c>
    </row>
    <row r="2" spans="1:6" ht="15">
      <c r="A2" s="612"/>
      <c r="B2" s="609" t="s">
        <v>780</v>
      </c>
      <c r="C2" s="609"/>
      <c r="D2" s="609"/>
      <c r="E2" s="609"/>
      <c r="F2" s="609"/>
    </row>
    <row r="3" spans="1:15" ht="48.75" thickBot="1">
      <c r="A3" s="612"/>
      <c r="I3" s="282" t="s">
        <v>481</v>
      </c>
      <c r="J3" s="283" t="s">
        <v>504</v>
      </c>
      <c r="K3" s="283" t="s">
        <v>505</v>
      </c>
      <c r="L3" s="283" t="s">
        <v>507</v>
      </c>
      <c r="M3" s="284" t="s">
        <v>506</v>
      </c>
      <c r="N3" s="284" t="s">
        <v>528</v>
      </c>
      <c r="O3" s="285" t="s">
        <v>529</v>
      </c>
    </row>
    <row r="4" spans="1:15" ht="15.75" thickBot="1">
      <c r="A4" s="612"/>
      <c r="B4" s="286" t="s">
        <v>779</v>
      </c>
      <c r="C4" s="122">
        <v>2009</v>
      </c>
      <c r="D4" s="122">
        <v>2010</v>
      </c>
      <c r="E4" s="122">
        <v>2011</v>
      </c>
      <c r="F4" s="122">
        <v>2012</v>
      </c>
      <c r="I4" s="254" t="s">
        <v>527</v>
      </c>
      <c r="J4" s="254">
        <f>J5+J12+J20+J29+J34</f>
        <v>339</v>
      </c>
      <c r="K4" s="254">
        <f aca="true" t="shared" si="0" ref="K4:O4">K5+K12+K20+K29+K34</f>
        <v>1740</v>
      </c>
      <c r="L4" s="254">
        <f>L5+L12+L20+L29+L34</f>
        <v>1564.1000000000001</v>
      </c>
      <c r="M4" s="254">
        <f t="shared" si="0"/>
        <v>423.75</v>
      </c>
      <c r="N4" s="254">
        <f t="shared" si="0"/>
        <v>2760.4</v>
      </c>
      <c r="O4" s="254">
        <f t="shared" si="0"/>
        <v>768.3</v>
      </c>
    </row>
    <row r="5" spans="1:15" ht="15">
      <c r="A5" s="127" t="s">
        <v>546</v>
      </c>
      <c r="B5" s="610" t="s">
        <v>545</v>
      </c>
      <c r="C5" s="610"/>
      <c r="D5" s="610"/>
      <c r="E5" s="610"/>
      <c r="F5" s="610"/>
      <c r="I5" s="253" t="s">
        <v>668</v>
      </c>
      <c r="J5" s="253">
        <f>SUM(J6:J10)</f>
        <v>91</v>
      </c>
      <c r="K5" s="253">
        <f aca="true" t="shared" si="1" ref="K5:O5">SUM(K6:K10)</f>
        <v>466</v>
      </c>
      <c r="L5" s="253">
        <f t="shared" si="1"/>
        <v>415.30000000000007</v>
      </c>
      <c r="M5" s="253">
        <f t="shared" si="1"/>
        <v>5.19</v>
      </c>
      <c r="N5" s="253">
        <f t="shared" si="1"/>
        <v>356.2</v>
      </c>
      <c r="O5" s="253">
        <f t="shared" si="1"/>
        <v>95.6</v>
      </c>
    </row>
    <row r="6" spans="1:15" ht="15">
      <c r="A6" s="74">
        <v>1</v>
      </c>
      <c r="B6" s="176" t="s">
        <v>750</v>
      </c>
      <c r="C6" s="177">
        <f aca="true" t="shared" si="2" ref="C6:E6">SUM(C8:C23)</f>
        <v>2716.2999999999993</v>
      </c>
      <c r="D6" s="177">
        <f t="shared" si="2"/>
        <v>2653.8999999999996</v>
      </c>
      <c r="E6" s="177">
        <f t="shared" si="2"/>
        <v>2704.4999999999995</v>
      </c>
      <c r="F6" s="178">
        <f>SUM(F8:F23)</f>
        <v>2760.4</v>
      </c>
      <c r="I6" t="s">
        <v>495</v>
      </c>
      <c r="J6">
        <v>13</v>
      </c>
      <c r="K6">
        <v>86</v>
      </c>
      <c r="L6">
        <v>45.7</v>
      </c>
      <c r="M6">
        <v>1.93</v>
      </c>
      <c r="N6">
        <v>87.7</v>
      </c>
      <c r="O6">
        <v>20.7</v>
      </c>
    </row>
    <row r="7" spans="2:15" ht="15">
      <c r="B7" s="179" t="s">
        <v>511</v>
      </c>
      <c r="C7" s="180"/>
      <c r="D7" s="180"/>
      <c r="E7" s="180"/>
      <c r="F7" s="181"/>
      <c r="I7" t="s">
        <v>494</v>
      </c>
      <c r="J7">
        <v>18</v>
      </c>
      <c r="K7">
        <v>83</v>
      </c>
      <c r="L7">
        <v>141.4</v>
      </c>
      <c r="M7">
        <v>0.38</v>
      </c>
      <c r="N7">
        <v>53.3</v>
      </c>
      <c r="O7">
        <v>15.2</v>
      </c>
    </row>
    <row r="8" spans="2:15" ht="15">
      <c r="B8" s="182" t="s">
        <v>509</v>
      </c>
      <c r="C8" s="183">
        <v>64.6</v>
      </c>
      <c r="D8" s="183">
        <v>63.7</v>
      </c>
      <c r="E8" s="183">
        <v>62.5</v>
      </c>
      <c r="F8" s="136">
        <v>64.3</v>
      </c>
      <c r="I8" t="s">
        <v>482</v>
      </c>
      <c r="J8">
        <v>24</v>
      </c>
      <c r="K8">
        <v>114</v>
      </c>
      <c r="L8">
        <v>82.5</v>
      </c>
      <c r="M8">
        <v>0.78</v>
      </c>
      <c r="N8">
        <v>64.1</v>
      </c>
      <c r="O8">
        <v>19.9</v>
      </c>
    </row>
    <row r="9" spans="2:15" ht="15">
      <c r="B9" s="184" t="s">
        <v>512</v>
      </c>
      <c r="C9" s="183">
        <v>198.6</v>
      </c>
      <c r="D9" s="183">
        <v>225.5</v>
      </c>
      <c r="E9" s="183">
        <v>221</v>
      </c>
      <c r="F9" s="136">
        <v>236.3</v>
      </c>
      <c r="I9" t="s">
        <v>483</v>
      </c>
      <c r="J9">
        <v>19</v>
      </c>
      <c r="K9">
        <v>92</v>
      </c>
      <c r="L9">
        <v>69.6</v>
      </c>
      <c r="M9">
        <v>1.07</v>
      </c>
      <c r="N9">
        <v>73.4</v>
      </c>
      <c r="O9">
        <v>19.8</v>
      </c>
    </row>
    <row r="10" spans="2:15" ht="15">
      <c r="B10" s="184" t="s">
        <v>513</v>
      </c>
      <c r="C10" s="183">
        <v>233.1</v>
      </c>
      <c r="D10" s="183">
        <v>216.7</v>
      </c>
      <c r="E10" s="183">
        <v>219.1</v>
      </c>
      <c r="F10" s="136">
        <v>228.6</v>
      </c>
      <c r="I10" t="s">
        <v>484</v>
      </c>
      <c r="J10">
        <v>17</v>
      </c>
      <c r="K10">
        <v>91</v>
      </c>
      <c r="L10">
        <v>76.1</v>
      </c>
      <c r="M10">
        <v>1.03</v>
      </c>
      <c r="N10">
        <v>77.7</v>
      </c>
      <c r="O10">
        <v>20</v>
      </c>
    </row>
    <row r="11" spans="2:6" ht="15">
      <c r="B11" s="184" t="s">
        <v>514</v>
      </c>
      <c r="C11" s="183">
        <v>253.9</v>
      </c>
      <c r="D11" s="183">
        <v>237.4</v>
      </c>
      <c r="E11" s="183">
        <v>234.2</v>
      </c>
      <c r="F11" s="136">
        <v>234.2</v>
      </c>
    </row>
    <row r="12" spans="2:15" ht="15">
      <c r="B12" s="184" t="s">
        <v>515</v>
      </c>
      <c r="C12" s="183">
        <v>286.9</v>
      </c>
      <c r="D12" s="183">
        <v>258.3</v>
      </c>
      <c r="E12" s="183">
        <v>251.8</v>
      </c>
      <c r="F12" s="136">
        <v>243.5</v>
      </c>
      <c r="I12" s="253" t="s">
        <v>669</v>
      </c>
      <c r="J12" s="253">
        <f>SUM(J13:J18)</f>
        <v>99</v>
      </c>
      <c r="K12" s="253">
        <f aca="true" t="shared" si="3" ref="K12:O12">SUM(K13:K18)</f>
        <v>531</v>
      </c>
      <c r="L12" s="253">
        <f t="shared" si="3"/>
        <v>384.29999999999995</v>
      </c>
      <c r="M12" s="253">
        <f t="shared" si="3"/>
        <v>118.57000000000001</v>
      </c>
      <c r="N12" s="253">
        <f t="shared" si="3"/>
        <v>523.8</v>
      </c>
      <c r="O12" s="253">
        <f t="shared" si="3"/>
        <v>159.9</v>
      </c>
    </row>
    <row r="13" spans="2:15" ht="15">
      <c r="B13" s="184" t="s">
        <v>516</v>
      </c>
      <c r="C13" s="183">
        <v>296.9</v>
      </c>
      <c r="D13" s="183">
        <v>292.9</v>
      </c>
      <c r="E13" s="183">
        <v>295.2</v>
      </c>
      <c r="F13" s="136">
        <v>289</v>
      </c>
      <c r="I13" t="s">
        <v>485</v>
      </c>
      <c r="J13">
        <v>19</v>
      </c>
      <c r="K13">
        <v>99</v>
      </c>
      <c r="L13">
        <v>55.3</v>
      </c>
      <c r="M13">
        <v>1.54</v>
      </c>
      <c r="N13">
        <v>84.7</v>
      </c>
      <c r="O13">
        <v>26.5</v>
      </c>
    </row>
    <row r="14" spans="2:15" ht="15">
      <c r="B14" s="184" t="s">
        <v>517</v>
      </c>
      <c r="C14" s="183">
        <v>249.7</v>
      </c>
      <c r="D14" s="183">
        <v>248.6</v>
      </c>
      <c r="E14" s="183">
        <v>259.7</v>
      </c>
      <c r="F14" s="136">
        <v>267</v>
      </c>
      <c r="I14" t="s">
        <v>487</v>
      </c>
      <c r="J14">
        <v>20</v>
      </c>
      <c r="K14">
        <v>104</v>
      </c>
      <c r="L14">
        <v>116</v>
      </c>
      <c r="M14">
        <v>0.67</v>
      </c>
      <c r="N14">
        <v>77.5</v>
      </c>
      <c r="O14">
        <v>23.7</v>
      </c>
    </row>
    <row r="15" spans="2:15" ht="15">
      <c r="B15" s="184" t="s">
        <v>518</v>
      </c>
      <c r="C15" s="183">
        <v>229.1</v>
      </c>
      <c r="D15" s="183">
        <v>223</v>
      </c>
      <c r="E15" s="183">
        <v>231.5</v>
      </c>
      <c r="F15" s="136">
        <v>235.3</v>
      </c>
      <c r="I15" t="s">
        <v>486</v>
      </c>
      <c r="J15">
        <v>16</v>
      </c>
      <c r="K15">
        <v>75</v>
      </c>
      <c r="L15">
        <v>48.7</v>
      </c>
      <c r="M15">
        <v>1.11</v>
      </c>
      <c r="N15">
        <v>54</v>
      </c>
      <c r="O15">
        <v>17.2</v>
      </c>
    </row>
    <row r="16" spans="2:15" ht="15">
      <c r="B16" s="184" t="s">
        <v>519</v>
      </c>
      <c r="C16" s="183">
        <v>206.8</v>
      </c>
      <c r="D16" s="183">
        <v>202.9</v>
      </c>
      <c r="E16" s="183">
        <v>212.1</v>
      </c>
      <c r="F16" s="136">
        <v>215.3</v>
      </c>
      <c r="I16" t="s">
        <v>488</v>
      </c>
      <c r="J16">
        <v>2</v>
      </c>
      <c r="K16">
        <v>22</v>
      </c>
      <c r="L16">
        <v>0.8</v>
      </c>
      <c r="M16">
        <v>112.45</v>
      </c>
      <c r="N16">
        <v>89.2</v>
      </c>
      <c r="O16">
        <v>24.9</v>
      </c>
    </row>
    <row r="17" spans="2:15" ht="15">
      <c r="B17" s="184" t="s">
        <v>520</v>
      </c>
      <c r="C17" s="183">
        <v>181.8</v>
      </c>
      <c r="D17" s="183">
        <v>179.7</v>
      </c>
      <c r="E17" s="183">
        <v>184.6</v>
      </c>
      <c r="F17" s="136">
        <v>189.3</v>
      </c>
      <c r="I17" t="s">
        <v>490</v>
      </c>
      <c r="J17">
        <v>19</v>
      </c>
      <c r="K17">
        <v>106</v>
      </c>
      <c r="L17">
        <v>62.9</v>
      </c>
      <c r="M17">
        <v>1.63</v>
      </c>
      <c r="N17">
        <v>101.3</v>
      </c>
      <c r="O17">
        <v>32.1</v>
      </c>
    </row>
    <row r="18" spans="2:15" ht="15">
      <c r="B18" s="184" t="s">
        <v>521</v>
      </c>
      <c r="C18" s="183">
        <v>161.2</v>
      </c>
      <c r="D18" s="183">
        <v>159.1</v>
      </c>
      <c r="E18" s="183">
        <v>164.7</v>
      </c>
      <c r="F18" s="136">
        <v>167.6</v>
      </c>
      <c r="I18" t="s">
        <v>489</v>
      </c>
      <c r="J18">
        <v>23</v>
      </c>
      <c r="K18">
        <v>125</v>
      </c>
      <c r="L18">
        <v>100.6</v>
      </c>
      <c r="M18">
        <v>1.17</v>
      </c>
      <c r="N18">
        <v>117.1</v>
      </c>
      <c r="O18">
        <v>35.5</v>
      </c>
    </row>
    <row r="19" spans="2:6" ht="15">
      <c r="B19" s="184" t="s">
        <v>522</v>
      </c>
      <c r="C19" s="183">
        <v>116.7</v>
      </c>
      <c r="D19" s="183">
        <v>122.4</v>
      </c>
      <c r="E19" s="183">
        <v>127</v>
      </c>
      <c r="F19" s="136">
        <v>135.5</v>
      </c>
    </row>
    <row r="20" spans="2:15" ht="15">
      <c r="B20" s="184" t="s">
        <v>523</v>
      </c>
      <c r="C20" s="183">
        <v>76</v>
      </c>
      <c r="D20" s="183">
        <v>72.2</v>
      </c>
      <c r="E20" s="183">
        <v>81.7</v>
      </c>
      <c r="F20" s="136">
        <v>88.9</v>
      </c>
      <c r="I20" s="253" t="s">
        <v>670</v>
      </c>
      <c r="J20" s="253">
        <f>SUM(J21:J27)</f>
        <v>95</v>
      </c>
      <c r="K20" s="253">
        <f aca="true" t="shared" si="4" ref="K20:O20">SUM(K21:K27)</f>
        <v>373</v>
      </c>
      <c r="L20" s="253">
        <f t="shared" si="4"/>
        <v>473.59999999999997</v>
      </c>
      <c r="M20" s="253">
        <f t="shared" si="4"/>
        <v>36.07</v>
      </c>
      <c r="N20" s="253">
        <f t="shared" si="4"/>
        <v>458.40000000000003</v>
      </c>
      <c r="O20" s="253">
        <f t="shared" si="4"/>
        <v>136</v>
      </c>
    </row>
    <row r="21" spans="2:15" ht="15">
      <c r="B21" s="184" t="s">
        <v>524</v>
      </c>
      <c r="C21" s="183">
        <v>50.7</v>
      </c>
      <c r="D21" s="183">
        <v>49.6</v>
      </c>
      <c r="E21" s="183">
        <v>52.1</v>
      </c>
      <c r="F21" s="136">
        <v>55.6</v>
      </c>
      <c r="I21" t="s">
        <v>491</v>
      </c>
      <c r="J21">
        <v>3</v>
      </c>
      <c r="K21">
        <v>10</v>
      </c>
      <c r="L21">
        <v>5.5</v>
      </c>
      <c r="M21">
        <v>2.55</v>
      </c>
      <c r="N21">
        <v>14.2</v>
      </c>
      <c r="O21">
        <v>4.6</v>
      </c>
    </row>
    <row r="22" spans="2:15" ht="15">
      <c r="B22" s="184" t="s">
        <v>525</v>
      </c>
      <c r="C22" s="183">
        <v>44.2</v>
      </c>
      <c r="D22" s="183">
        <v>38.3</v>
      </c>
      <c r="E22" s="183">
        <v>39.8</v>
      </c>
      <c r="F22" s="136">
        <v>39.2</v>
      </c>
      <c r="I22" t="s">
        <v>492</v>
      </c>
      <c r="J22">
        <v>4</v>
      </c>
      <c r="K22">
        <v>26</v>
      </c>
      <c r="L22">
        <v>3.3</v>
      </c>
      <c r="M22">
        <v>28.52</v>
      </c>
      <c r="N22">
        <v>93.9</v>
      </c>
      <c r="O22">
        <v>26.3</v>
      </c>
    </row>
    <row r="23" spans="2:15" ht="15">
      <c r="B23" s="185" t="s">
        <v>526</v>
      </c>
      <c r="C23" s="165">
        <v>66.1</v>
      </c>
      <c r="D23" s="165">
        <v>63.6</v>
      </c>
      <c r="E23" s="165">
        <v>67.5</v>
      </c>
      <c r="F23" s="186">
        <v>70.8</v>
      </c>
      <c r="I23" t="s">
        <v>493</v>
      </c>
      <c r="J23">
        <v>14</v>
      </c>
      <c r="K23">
        <v>60</v>
      </c>
      <c r="L23">
        <v>109.5</v>
      </c>
      <c r="M23">
        <v>0.55</v>
      </c>
      <c r="N23">
        <v>60.6</v>
      </c>
      <c r="O23">
        <v>17.9</v>
      </c>
    </row>
    <row r="24" spans="2:15" ht="15">
      <c r="B24" s="120"/>
      <c r="I24" t="s">
        <v>496</v>
      </c>
      <c r="J24">
        <v>15</v>
      </c>
      <c r="K24">
        <v>66</v>
      </c>
      <c r="L24">
        <v>74.7</v>
      </c>
      <c r="M24">
        <v>0.51</v>
      </c>
      <c r="N24">
        <v>37.5</v>
      </c>
      <c r="O24">
        <v>13.2</v>
      </c>
    </row>
    <row r="25" spans="1:15" ht="15">
      <c r="A25" s="74">
        <v>2</v>
      </c>
      <c r="B25" s="187" t="s">
        <v>531</v>
      </c>
      <c r="C25" s="188">
        <v>4.683</v>
      </c>
      <c r="D25" s="188">
        <v>4.6</v>
      </c>
      <c r="E25" s="188">
        <v>4.3</v>
      </c>
      <c r="F25" s="189">
        <v>4.2</v>
      </c>
      <c r="I25" t="s">
        <v>497</v>
      </c>
      <c r="J25">
        <v>15</v>
      </c>
      <c r="K25">
        <v>58</v>
      </c>
      <c r="L25">
        <v>165.4</v>
      </c>
      <c r="M25">
        <v>0.39</v>
      </c>
      <c r="N25">
        <v>64.9</v>
      </c>
      <c r="O25">
        <v>17.8</v>
      </c>
    </row>
    <row r="26" spans="1:15" ht="15">
      <c r="A26" s="74">
        <v>3</v>
      </c>
      <c r="B26" s="190" t="s">
        <v>532</v>
      </c>
      <c r="C26" s="171">
        <v>41.7</v>
      </c>
      <c r="D26" s="171">
        <v>38.2</v>
      </c>
      <c r="E26" s="171">
        <v>36.5</v>
      </c>
      <c r="F26" s="172">
        <v>36.1</v>
      </c>
      <c r="I26" t="s">
        <v>498</v>
      </c>
      <c r="J26">
        <v>17</v>
      </c>
      <c r="K26">
        <v>56</v>
      </c>
      <c r="L26">
        <v>41.2</v>
      </c>
      <c r="M26">
        <v>2.4</v>
      </c>
      <c r="N26">
        <v>101.8</v>
      </c>
      <c r="O26">
        <v>29.4</v>
      </c>
    </row>
    <row r="27" spans="1:15" ht="15">
      <c r="A27" s="74">
        <v>4</v>
      </c>
      <c r="B27" s="173" t="s">
        <v>533</v>
      </c>
      <c r="C27" s="171">
        <v>27</v>
      </c>
      <c r="D27" s="171">
        <v>24.1</v>
      </c>
      <c r="E27" s="171">
        <v>24.1</v>
      </c>
      <c r="F27" s="172">
        <v>23.5</v>
      </c>
      <c r="I27" t="s">
        <v>499</v>
      </c>
      <c r="J27">
        <v>27</v>
      </c>
      <c r="K27">
        <v>97</v>
      </c>
      <c r="L27">
        <v>74</v>
      </c>
      <c r="M27">
        <v>1.15</v>
      </c>
      <c r="N27">
        <v>85.5</v>
      </c>
      <c r="O27">
        <v>26.8</v>
      </c>
    </row>
    <row r="28" spans="1:6" ht="15">
      <c r="A28" s="74">
        <v>5</v>
      </c>
      <c r="B28" s="191" t="s">
        <v>534</v>
      </c>
      <c r="C28" s="174">
        <v>81.2</v>
      </c>
      <c r="D28" s="174">
        <v>81</v>
      </c>
      <c r="E28" s="174">
        <v>81.5</v>
      </c>
      <c r="F28" s="175">
        <v>81.5</v>
      </c>
    </row>
    <row r="29" spans="9:15" ht="15">
      <c r="I29" s="253" t="s">
        <v>671</v>
      </c>
      <c r="J29" s="253">
        <f>SUM(J30:J32)</f>
        <v>45</v>
      </c>
      <c r="K29" s="253">
        <f aca="true" t="shared" si="5" ref="K29:O29">SUM(K30:K32)</f>
        <v>218</v>
      </c>
      <c r="L29" s="253">
        <f t="shared" si="5"/>
        <v>286.2</v>
      </c>
      <c r="M29" s="253">
        <f t="shared" si="5"/>
        <v>2.05</v>
      </c>
      <c r="N29" s="253">
        <f t="shared" si="5"/>
        <v>190</v>
      </c>
      <c r="O29" s="253">
        <f t="shared" si="5"/>
        <v>59.7</v>
      </c>
    </row>
    <row r="30" spans="1:15" ht="15">
      <c r="A30" s="74">
        <v>6</v>
      </c>
      <c r="B30" s="192" t="s">
        <v>535</v>
      </c>
      <c r="C30" s="188">
        <v>25.7</v>
      </c>
      <c r="D30" s="188">
        <v>23.1</v>
      </c>
      <c r="E30" s="188">
        <v>25.1</v>
      </c>
      <c r="F30" s="189">
        <v>26</v>
      </c>
      <c r="I30" t="s">
        <v>500</v>
      </c>
      <c r="J30">
        <v>14</v>
      </c>
      <c r="K30">
        <v>64</v>
      </c>
      <c r="L30">
        <v>123.6</v>
      </c>
      <c r="M30">
        <v>0.57</v>
      </c>
      <c r="N30">
        <v>70.6</v>
      </c>
      <c r="O30">
        <v>21.9</v>
      </c>
    </row>
    <row r="31" spans="1:15" ht="15">
      <c r="A31" s="74">
        <v>7</v>
      </c>
      <c r="B31" s="173" t="s">
        <v>536</v>
      </c>
      <c r="C31" s="171">
        <v>6.3</v>
      </c>
      <c r="D31" s="171">
        <v>6.7</v>
      </c>
      <c r="E31" s="171">
        <v>6.9</v>
      </c>
      <c r="F31" s="172">
        <v>6.3</v>
      </c>
      <c r="I31" t="s">
        <v>501</v>
      </c>
      <c r="J31">
        <v>13</v>
      </c>
      <c r="K31">
        <v>66</v>
      </c>
      <c r="L31">
        <v>82.3</v>
      </c>
      <c r="M31">
        <v>0.64</v>
      </c>
      <c r="N31">
        <v>52.4</v>
      </c>
      <c r="O31">
        <v>16</v>
      </c>
    </row>
    <row r="32" spans="1:15" ht="15">
      <c r="A32" s="74">
        <v>8</v>
      </c>
      <c r="B32" s="173" t="s">
        <v>537</v>
      </c>
      <c r="C32" s="131">
        <v>20</v>
      </c>
      <c r="D32" s="131">
        <v>20.2</v>
      </c>
      <c r="E32" s="131">
        <v>16.5</v>
      </c>
      <c r="F32" s="132">
        <v>15.5</v>
      </c>
      <c r="I32" t="s">
        <v>502</v>
      </c>
      <c r="J32">
        <v>18</v>
      </c>
      <c r="K32">
        <v>88</v>
      </c>
      <c r="L32">
        <v>80.3</v>
      </c>
      <c r="M32">
        <v>0.84</v>
      </c>
      <c r="N32">
        <v>67</v>
      </c>
      <c r="O32">
        <v>21.8</v>
      </c>
    </row>
    <row r="33" spans="1:6" ht="15">
      <c r="A33" s="74">
        <v>9</v>
      </c>
      <c r="B33" s="173" t="s">
        <v>539</v>
      </c>
      <c r="C33" s="131">
        <v>12.7</v>
      </c>
      <c r="D33" s="131">
        <v>3.4</v>
      </c>
      <c r="E33" s="131">
        <v>4.3</v>
      </c>
      <c r="F33" s="132">
        <v>4.5</v>
      </c>
    </row>
    <row r="34" spans="1:15" ht="15">
      <c r="A34" s="74">
        <v>10</v>
      </c>
      <c r="B34" s="191" t="s">
        <v>538</v>
      </c>
      <c r="C34" s="145">
        <v>0.9</v>
      </c>
      <c r="D34" s="145">
        <v>1.1</v>
      </c>
      <c r="E34" s="145">
        <v>1.2</v>
      </c>
      <c r="F34" s="146">
        <v>0.9</v>
      </c>
      <c r="I34" s="253" t="s">
        <v>672</v>
      </c>
      <c r="J34" s="253">
        <v>9</v>
      </c>
      <c r="K34" s="253">
        <v>152</v>
      </c>
      <c r="L34" s="253">
        <v>4.7</v>
      </c>
      <c r="M34" s="273">
        <v>261.87</v>
      </c>
      <c r="N34" s="273">
        <v>1232</v>
      </c>
      <c r="O34" s="253">
        <v>317.1</v>
      </c>
    </row>
    <row r="35" spans="9:15" ht="15">
      <c r="I35" t="s">
        <v>530</v>
      </c>
      <c r="O35" s="27">
        <f>N4/O4</f>
        <v>3.592867369517116</v>
      </c>
    </row>
    <row r="36" spans="1:6" ht="15">
      <c r="A36" s="74">
        <v>11</v>
      </c>
      <c r="B36" s="192" t="s">
        <v>542</v>
      </c>
      <c r="C36" s="141">
        <v>65.85</v>
      </c>
      <c r="D36" s="141">
        <v>67.23</v>
      </c>
      <c r="E36" s="141">
        <v>68.05</v>
      </c>
      <c r="F36" s="142">
        <v>68.71</v>
      </c>
    </row>
    <row r="37" spans="2:6" ht="15">
      <c r="B37" s="182" t="s">
        <v>541</v>
      </c>
      <c r="C37" s="131">
        <v>62.59</v>
      </c>
      <c r="D37" s="131">
        <v>63.69</v>
      </c>
      <c r="E37" s="131">
        <v>64.93</v>
      </c>
      <c r="F37" s="132">
        <v>64.91</v>
      </c>
    </row>
    <row r="38" spans="2:6" ht="15">
      <c r="B38" s="193" t="s">
        <v>540</v>
      </c>
      <c r="C38" s="145">
        <v>69.38</v>
      </c>
      <c r="D38" s="145">
        <v>70.98</v>
      </c>
      <c r="E38" s="145">
        <v>72.26</v>
      </c>
      <c r="F38" s="146">
        <v>74.32</v>
      </c>
    </row>
    <row r="40" spans="1:6" ht="15">
      <c r="A40" s="74">
        <v>12</v>
      </c>
      <c r="B40" s="194" t="s">
        <v>544</v>
      </c>
      <c r="C40" s="195">
        <v>2.8</v>
      </c>
      <c r="D40" s="195">
        <v>2.4</v>
      </c>
      <c r="E40" s="195">
        <v>2.6</v>
      </c>
      <c r="F40" s="196">
        <v>2.6</v>
      </c>
    </row>
    <row r="41" spans="1:6" ht="15">
      <c r="A41" s="74">
        <v>13</v>
      </c>
      <c r="B41" s="197" t="s">
        <v>543</v>
      </c>
      <c r="C41" s="198">
        <v>1.81</v>
      </c>
      <c r="D41" s="198">
        <v>1.77</v>
      </c>
      <c r="E41" s="198">
        <v>1.74</v>
      </c>
      <c r="F41" s="199">
        <v>2</v>
      </c>
    </row>
    <row r="43" spans="1:6" ht="15">
      <c r="A43" s="127" t="s">
        <v>547</v>
      </c>
      <c r="B43" s="611" t="s">
        <v>548</v>
      </c>
      <c r="C43" s="611"/>
      <c r="D43" s="611"/>
      <c r="E43" s="611"/>
      <c r="F43" s="611"/>
    </row>
    <row r="45" spans="1:6" ht="15">
      <c r="A45" s="74">
        <v>14</v>
      </c>
      <c r="B45" s="169" t="s">
        <v>576</v>
      </c>
      <c r="C45" s="188">
        <v>1137.9</v>
      </c>
      <c r="D45" s="188">
        <v>1147.1</v>
      </c>
      <c r="E45" s="188">
        <v>1124.7</v>
      </c>
      <c r="F45" s="189">
        <v>1151.1</v>
      </c>
    </row>
    <row r="46" spans="1:6" ht="15">
      <c r="A46" s="74">
        <v>15</v>
      </c>
      <c r="B46" s="200" t="s">
        <v>575</v>
      </c>
      <c r="C46" s="174">
        <v>715.6</v>
      </c>
      <c r="D46" s="174">
        <v>716.2</v>
      </c>
      <c r="E46" s="174">
        <v>673.6</v>
      </c>
      <c r="F46" s="175">
        <v>660.9</v>
      </c>
    </row>
    <row r="47" spans="2:6" ht="15">
      <c r="B47" s="13"/>
      <c r="C47" s="121"/>
      <c r="D47" s="121"/>
      <c r="E47" s="121"/>
      <c r="F47" s="121"/>
    </row>
    <row r="48" spans="1:6" ht="15">
      <c r="A48" s="74">
        <v>16</v>
      </c>
      <c r="B48" s="192" t="s">
        <v>570</v>
      </c>
      <c r="C48" s="177">
        <v>1006.3</v>
      </c>
      <c r="D48" s="177">
        <v>1033.7</v>
      </c>
      <c r="E48" s="177">
        <v>1037.7</v>
      </c>
      <c r="F48" s="178">
        <v>1056.4</v>
      </c>
    </row>
    <row r="49" spans="2:6" ht="15">
      <c r="B49" s="201" t="s">
        <v>571</v>
      </c>
      <c r="C49" s="131"/>
      <c r="D49" s="131"/>
      <c r="E49" s="131"/>
      <c r="F49" s="132"/>
    </row>
    <row r="50" spans="2:6" ht="15">
      <c r="B50" s="149" t="s">
        <v>549</v>
      </c>
      <c r="C50" s="131">
        <v>348.8</v>
      </c>
      <c r="D50" s="131">
        <v>346.6</v>
      </c>
      <c r="E50" s="131">
        <v>342.8</v>
      </c>
      <c r="F50" s="132">
        <v>370</v>
      </c>
    </row>
    <row r="51" spans="2:6" ht="15">
      <c r="B51" s="149" t="s">
        <v>550</v>
      </c>
      <c r="C51" s="131">
        <v>34.8</v>
      </c>
      <c r="D51" s="131">
        <v>34.1</v>
      </c>
      <c r="E51" s="131">
        <v>45.1</v>
      </c>
      <c r="F51" s="132">
        <v>46.7</v>
      </c>
    </row>
    <row r="52" spans="2:6" ht="15">
      <c r="B52" s="143" t="s">
        <v>565</v>
      </c>
      <c r="C52" s="131">
        <v>62.7</v>
      </c>
      <c r="D52" s="131">
        <v>64.8</v>
      </c>
      <c r="E52" s="131">
        <v>65.8</v>
      </c>
      <c r="F52" s="132">
        <v>64.9</v>
      </c>
    </row>
    <row r="53" spans="2:6" ht="15">
      <c r="B53" s="143" t="s">
        <v>566</v>
      </c>
      <c r="C53" s="131">
        <v>9.5</v>
      </c>
      <c r="D53" s="131">
        <v>12.4</v>
      </c>
      <c r="E53" s="131">
        <v>11.9</v>
      </c>
      <c r="F53" s="132">
        <v>14.5</v>
      </c>
    </row>
    <row r="54" spans="2:6" ht="15">
      <c r="B54" s="143" t="s">
        <v>567</v>
      </c>
      <c r="C54" s="131">
        <v>6.1</v>
      </c>
      <c r="D54" s="131">
        <v>7.8</v>
      </c>
      <c r="E54" s="131">
        <v>5.1</v>
      </c>
      <c r="F54" s="132">
        <v>6.7</v>
      </c>
    </row>
    <row r="55" spans="2:6" ht="15">
      <c r="B55" s="149" t="s">
        <v>551</v>
      </c>
      <c r="C55" s="131">
        <v>49.6</v>
      </c>
      <c r="D55" s="131">
        <v>48.8</v>
      </c>
      <c r="E55" s="131">
        <v>52</v>
      </c>
      <c r="F55" s="132">
        <v>59.2</v>
      </c>
    </row>
    <row r="56" spans="2:6" ht="15">
      <c r="B56" s="149" t="s">
        <v>552</v>
      </c>
      <c r="C56" s="131">
        <v>68.7</v>
      </c>
      <c r="D56" s="131">
        <v>76.5</v>
      </c>
      <c r="E56" s="131">
        <v>75.8</v>
      </c>
      <c r="F56" s="132">
        <v>56.1</v>
      </c>
    </row>
    <row r="57" spans="2:6" ht="15">
      <c r="B57" s="149" t="s">
        <v>553</v>
      </c>
      <c r="C57" s="131">
        <v>160.3</v>
      </c>
      <c r="D57" s="131">
        <v>146.2</v>
      </c>
      <c r="E57" s="131">
        <v>152.5</v>
      </c>
      <c r="F57" s="132">
        <v>131.3</v>
      </c>
    </row>
    <row r="58" spans="2:6" ht="15">
      <c r="B58" s="149" t="s">
        <v>554</v>
      </c>
      <c r="C58" s="131">
        <v>23.3</v>
      </c>
      <c r="D58" s="131">
        <v>27.7</v>
      </c>
      <c r="E58" s="131">
        <v>26.4</v>
      </c>
      <c r="F58" s="132">
        <v>30.2</v>
      </c>
    </row>
    <row r="59" spans="2:6" ht="15">
      <c r="B59" s="149" t="s">
        <v>555</v>
      </c>
      <c r="C59" s="131">
        <v>56.1</v>
      </c>
      <c r="D59" s="131">
        <v>61</v>
      </c>
      <c r="E59" s="131">
        <v>55.6</v>
      </c>
      <c r="F59" s="132">
        <v>62.9</v>
      </c>
    </row>
    <row r="60" spans="2:6" ht="15">
      <c r="B60" s="149" t="s">
        <v>556</v>
      </c>
      <c r="C60" s="131">
        <v>12.3</v>
      </c>
      <c r="D60" s="131">
        <v>15.2</v>
      </c>
      <c r="E60" s="131">
        <v>16.6</v>
      </c>
      <c r="F60" s="132">
        <v>17.4</v>
      </c>
    </row>
    <row r="61" spans="2:6" ht="15">
      <c r="B61" s="149" t="s">
        <v>557</v>
      </c>
      <c r="C61" s="131">
        <v>74.9</v>
      </c>
      <c r="D61" s="131">
        <v>85.3</v>
      </c>
      <c r="E61" s="131">
        <v>85.5</v>
      </c>
      <c r="F61" s="132">
        <v>86.3</v>
      </c>
    </row>
    <row r="62" spans="2:6" ht="15">
      <c r="B62" s="149" t="s">
        <v>564</v>
      </c>
      <c r="C62" s="131">
        <v>35.7</v>
      </c>
      <c r="D62" s="131">
        <v>40.3</v>
      </c>
      <c r="E62" s="131">
        <v>36.4</v>
      </c>
      <c r="F62" s="132">
        <v>37.5</v>
      </c>
    </row>
    <row r="63" spans="2:6" ht="15">
      <c r="B63" s="149" t="s">
        <v>558</v>
      </c>
      <c r="C63" s="131">
        <v>6.9</v>
      </c>
      <c r="D63" s="131">
        <v>8.5</v>
      </c>
      <c r="E63" s="131">
        <v>7.8</v>
      </c>
      <c r="F63" s="132">
        <v>7.4</v>
      </c>
    </row>
    <row r="64" spans="2:6" ht="15">
      <c r="B64" s="149" t="s">
        <v>559</v>
      </c>
      <c r="C64" s="131">
        <v>22.3</v>
      </c>
      <c r="D64" s="131">
        <v>21.4</v>
      </c>
      <c r="E64" s="131">
        <v>21.8</v>
      </c>
      <c r="F64" s="132">
        <v>19.8</v>
      </c>
    </row>
    <row r="65" spans="2:6" ht="15">
      <c r="B65" s="149" t="s">
        <v>560</v>
      </c>
      <c r="C65" s="131">
        <v>1.9</v>
      </c>
      <c r="D65" s="131">
        <v>0.9</v>
      </c>
      <c r="E65" s="131">
        <v>1.8</v>
      </c>
      <c r="F65" s="132">
        <v>1.3</v>
      </c>
    </row>
    <row r="66" spans="2:6" ht="15">
      <c r="B66" s="149" t="s">
        <v>561</v>
      </c>
      <c r="C66" s="131">
        <v>2.2</v>
      </c>
      <c r="D66" s="131">
        <v>2.3</v>
      </c>
      <c r="E66" s="131">
        <v>2.4</v>
      </c>
      <c r="F66" s="132">
        <v>3.7</v>
      </c>
    </row>
    <row r="67" spans="2:6" ht="15">
      <c r="B67" s="149" t="s">
        <v>568</v>
      </c>
      <c r="C67" s="131">
        <v>10.9</v>
      </c>
      <c r="D67" s="131">
        <v>9.5</v>
      </c>
      <c r="E67" s="131">
        <v>11.4</v>
      </c>
      <c r="F67" s="132">
        <v>11.3</v>
      </c>
    </row>
    <row r="68" spans="2:6" ht="15">
      <c r="B68" s="149" t="s">
        <v>562</v>
      </c>
      <c r="C68" s="131">
        <v>10.2</v>
      </c>
      <c r="D68" s="131">
        <v>14.5</v>
      </c>
      <c r="E68" s="131">
        <v>11.5</v>
      </c>
      <c r="F68" s="132">
        <v>14.7</v>
      </c>
    </row>
    <row r="69" spans="2:6" ht="15">
      <c r="B69" s="149" t="s">
        <v>563</v>
      </c>
      <c r="C69" s="131">
        <v>8.9</v>
      </c>
      <c r="D69" s="131">
        <v>9.4</v>
      </c>
      <c r="E69" s="131">
        <v>9.2</v>
      </c>
      <c r="F69" s="132">
        <v>13.3</v>
      </c>
    </row>
    <row r="70" spans="2:6" ht="15">
      <c r="B70" s="149"/>
      <c r="C70" s="131"/>
      <c r="D70" s="131"/>
      <c r="E70" s="131"/>
      <c r="F70" s="132"/>
    </row>
    <row r="71" spans="1:6" ht="15">
      <c r="A71" s="74">
        <v>17</v>
      </c>
      <c r="B71" s="182" t="s">
        <v>577</v>
      </c>
      <c r="C71" s="202">
        <v>148.2</v>
      </c>
      <c r="D71" s="202">
        <v>155.6</v>
      </c>
      <c r="E71" s="202">
        <v>161.6</v>
      </c>
      <c r="F71" s="203">
        <v>162.7</v>
      </c>
    </row>
    <row r="72" spans="2:6" ht="15">
      <c r="B72" s="154" t="s">
        <v>578</v>
      </c>
      <c r="C72" s="204">
        <v>14.4</v>
      </c>
      <c r="D72" s="204">
        <v>15.2</v>
      </c>
      <c r="E72" s="204">
        <v>16.1</v>
      </c>
      <c r="F72" s="205">
        <v>16.1</v>
      </c>
    </row>
    <row r="73" spans="2:6" ht="15">
      <c r="B73" s="125"/>
      <c r="C73" s="124"/>
      <c r="D73" s="124"/>
      <c r="E73" s="124"/>
      <c r="F73" s="124"/>
    </row>
    <row r="74" spans="1:6" ht="15">
      <c r="A74" s="291">
        <v>18</v>
      </c>
      <c r="B74" s="160" t="s">
        <v>572</v>
      </c>
      <c r="C74" s="177">
        <v>131.6</v>
      </c>
      <c r="D74" s="177">
        <v>113.4</v>
      </c>
      <c r="E74" s="177">
        <v>87</v>
      </c>
      <c r="F74" s="178">
        <v>94.7</v>
      </c>
    </row>
    <row r="75" spans="2:6" ht="15">
      <c r="B75" s="149" t="s">
        <v>569</v>
      </c>
      <c r="C75" s="131">
        <v>62.7</v>
      </c>
      <c r="D75" s="131">
        <v>49.6</v>
      </c>
      <c r="E75" s="183">
        <v>39</v>
      </c>
      <c r="F75" s="132">
        <v>44.4</v>
      </c>
    </row>
    <row r="76" spans="2:6" ht="15">
      <c r="B76" s="206" t="s">
        <v>856</v>
      </c>
      <c r="C76" s="236">
        <v>66.8</v>
      </c>
      <c r="D76" s="236">
        <v>61.6</v>
      </c>
      <c r="E76" s="236">
        <v>62.5</v>
      </c>
      <c r="F76" s="230">
        <v>63.5</v>
      </c>
    </row>
    <row r="77" spans="1:6" ht="15">
      <c r="A77" s="74">
        <v>19</v>
      </c>
      <c r="B77" s="206" t="s">
        <v>573</v>
      </c>
      <c r="C77" s="207">
        <v>11.6</v>
      </c>
      <c r="D77" s="207">
        <v>9.9</v>
      </c>
      <c r="E77" s="207">
        <v>7.7</v>
      </c>
      <c r="F77" s="208">
        <v>8.2</v>
      </c>
    </row>
    <row r="78" spans="2:6" ht="15">
      <c r="B78" s="173"/>
      <c r="C78" s="131"/>
      <c r="D78" s="131"/>
      <c r="E78" s="131"/>
      <c r="F78" s="132"/>
    </row>
    <row r="79" spans="1:6" ht="15">
      <c r="A79" s="74">
        <v>20</v>
      </c>
      <c r="B79" s="206" t="s">
        <v>574</v>
      </c>
      <c r="C79" s="131">
        <v>38.1</v>
      </c>
      <c r="D79" s="131">
        <v>38.2</v>
      </c>
      <c r="E79" s="131">
        <v>57.1</v>
      </c>
      <c r="F79" s="132">
        <v>35.7</v>
      </c>
    </row>
    <row r="80" spans="2:6" ht="15">
      <c r="B80" s="149" t="s">
        <v>569</v>
      </c>
      <c r="C80" s="131">
        <v>21</v>
      </c>
      <c r="D80" s="131">
        <v>20.1</v>
      </c>
      <c r="E80" s="131">
        <v>26</v>
      </c>
      <c r="F80" s="132">
        <v>18.7</v>
      </c>
    </row>
    <row r="81" spans="1:6" ht="28.5" customHeight="1">
      <c r="A81" s="92">
        <v>21</v>
      </c>
      <c r="B81" s="290" t="s">
        <v>781</v>
      </c>
      <c r="C81" s="145">
        <v>300.5</v>
      </c>
      <c r="D81" s="145">
        <v>341.5</v>
      </c>
      <c r="E81" s="145">
        <v>424.2</v>
      </c>
      <c r="F81" s="146">
        <v>557.6</v>
      </c>
    </row>
    <row r="83" spans="1:6" ht="15">
      <c r="A83" s="127" t="s">
        <v>579</v>
      </c>
      <c r="B83" s="611" t="s">
        <v>580</v>
      </c>
      <c r="C83" s="611"/>
      <c r="D83" s="611"/>
      <c r="E83" s="611"/>
      <c r="F83" s="611"/>
    </row>
    <row r="84" spans="1:6" ht="15">
      <c r="A84" s="74">
        <v>22</v>
      </c>
      <c r="B84" s="192" t="s">
        <v>614</v>
      </c>
      <c r="C84" s="188">
        <f>6590637.1/1000</f>
        <v>6590.6371</v>
      </c>
      <c r="D84" s="188">
        <f>8414504.6/1000</f>
        <v>8414.5046</v>
      </c>
      <c r="E84" s="188">
        <f>11087723.8/1000</f>
        <v>11087.723800000002</v>
      </c>
      <c r="F84" s="189">
        <f>13944238.1/1000</f>
        <v>13944.2381</v>
      </c>
    </row>
    <row r="85" spans="1:6" ht="15">
      <c r="A85" s="74">
        <v>23</v>
      </c>
      <c r="B85" s="173" t="s">
        <v>582</v>
      </c>
      <c r="C85" s="131">
        <v>-1.3</v>
      </c>
      <c r="D85" s="131">
        <v>6.4</v>
      </c>
      <c r="E85" s="131">
        <v>17.5</v>
      </c>
      <c r="F85" s="132">
        <v>12.3</v>
      </c>
    </row>
    <row r="86" spans="1:6" ht="15">
      <c r="A86" s="74">
        <v>24</v>
      </c>
      <c r="B86" s="191" t="s">
        <v>581</v>
      </c>
      <c r="C86" s="209">
        <v>1855</v>
      </c>
      <c r="D86" s="209">
        <v>2065</v>
      </c>
      <c r="E86" s="209">
        <v>2562</v>
      </c>
      <c r="F86" s="210">
        <v>3335</v>
      </c>
    </row>
    <row r="89" spans="1:6" ht="15">
      <c r="A89" s="127" t="s">
        <v>583</v>
      </c>
      <c r="B89" s="611" t="s">
        <v>584</v>
      </c>
      <c r="C89" s="611"/>
      <c r="D89" s="611"/>
      <c r="E89" s="611"/>
      <c r="F89" s="611"/>
    </row>
    <row r="90" spans="1:6" ht="15">
      <c r="A90" s="74">
        <v>25</v>
      </c>
      <c r="B90" s="211" t="s">
        <v>585</v>
      </c>
      <c r="C90" s="212">
        <v>8</v>
      </c>
      <c r="D90" s="212">
        <v>10.1</v>
      </c>
      <c r="E90" s="212">
        <v>9.2</v>
      </c>
      <c r="F90" s="213">
        <v>14.3</v>
      </c>
    </row>
    <row r="92" spans="1:6" ht="15">
      <c r="A92" s="127" t="s">
        <v>586</v>
      </c>
      <c r="B92" s="611" t="s">
        <v>587</v>
      </c>
      <c r="C92" s="611"/>
      <c r="D92" s="611"/>
      <c r="E92" s="611"/>
      <c r="F92" s="611"/>
    </row>
    <row r="93" ht="15">
      <c r="B93" s="13" t="s">
        <v>588</v>
      </c>
    </row>
    <row r="95" spans="1:6" ht="15">
      <c r="A95" s="74">
        <v>26</v>
      </c>
      <c r="B95" s="169" t="s">
        <v>589</v>
      </c>
      <c r="C95" s="188">
        <v>371.8</v>
      </c>
      <c r="D95" s="188">
        <v>519.7</v>
      </c>
      <c r="E95" s="188">
        <v>713.3</v>
      </c>
      <c r="F95" s="189">
        <v>828.4</v>
      </c>
    </row>
    <row r="96" spans="2:6" ht="15">
      <c r="B96" s="173" t="s">
        <v>590</v>
      </c>
      <c r="C96" s="171"/>
      <c r="D96" s="171"/>
      <c r="E96" s="171"/>
      <c r="F96" s="172"/>
    </row>
    <row r="97" spans="2:6" ht="15">
      <c r="B97" s="173" t="s">
        <v>591</v>
      </c>
      <c r="C97" s="171">
        <v>284.9</v>
      </c>
      <c r="D97" s="171">
        <v>388.2</v>
      </c>
      <c r="E97" s="171">
        <v>517.4</v>
      </c>
      <c r="F97" s="172">
        <v>603.8</v>
      </c>
    </row>
    <row r="98" spans="2:6" ht="15">
      <c r="B98" s="173" t="s">
        <v>592</v>
      </c>
      <c r="C98" s="171">
        <v>651.2</v>
      </c>
      <c r="D98" s="171">
        <v>1157.6</v>
      </c>
      <c r="E98" s="171">
        <v>1741</v>
      </c>
      <c r="F98" s="172">
        <v>1835.4</v>
      </c>
    </row>
    <row r="99" spans="2:6" ht="15">
      <c r="B99" s="173" t="s">
        <v>593</v>
      </c>
      <c r="C99" s="171">
        <v>2880</v>
      </c>
      <c r="D99" s="171">
        <v>4679.9</v>
      </c>
      <c r="E99" s="171">
        <v>6412.2</v>
      </c>
      <c r="F99" s="172">
        <v>7617.2</v>
      </c>
    </row>
    <row r="100" spans="2:6" ht="15">
      <c r="B100" s="173" t="s">
        <v>594</v>
      </c>
      <c r="C100" s="171">
        <v>733</v>
      </c>
      <c r="D100" s="171">
        <v>945.4</v>
      </c>
      <c r="E100" s="171">
        <v>1659.7</v>
      </c>
      <c r="F100" s="172">
        <v>2166.2</v>
      </c>
    </row>
    <row r="101" spans="2:6" ht="15">
      <c r="B101" s="173"/>
      <c r="C101" s="131"/>
      <c r="D101" s="131"/>
      <c r="E101" s="131"/>
      <c r="F101" s="132"/>
    </row>
    <row r="102" spans="1:6" ht="15">
      <c r="A102" s="74">
        <v>27</v>
      </c>
      <c r="B102" s="191" t="s">
        <v>595</v>
      </c>
      <c r="C102" s="214">
        <v>1145.3</v>
      </c>
      <c r="D102" s="214">
        <v>1229.8</v>
      </c>
      <c r="E102" s="214">
        <v>2273.9</v>
      </c>
      <c r="F102" s="215">
        <v>3629.2</v>
      </c>
    </row>
    <row r="106" spans="1:6" ht="15">
      <c r="A106" s="127" t="s">
        <v>508</v>
      </c>
      <c r="B106" s="611" t="s">
        <v>615</v>
      </c>
      <c r="C106" s="611"/>
      <c r="D106" s="611"/>
      <c r="E106" s="611"/>
      <c r="F106" s="611"/>
    </row>
    <row r="107" spans="1:6" ht="15">
      <c r="A107" s="287">
        <v>28</v>
      </c>
      <c r="B107" s="216" t="s">
        <v>617</v>
      </c>
      <c r="C107" s="217"/>
      <c r="D107" s="217"/>
      <c r="E107" s="217"/>
      <c r="F107" s="218"/>
    </row>
    <row r="108" spans="1:6" ht="15">
      <c r="A108" s="287"/>
      <c r="B108" s="219" t="s">
        <v>616</v>
      </c>
      <c r="C108" s="220">
        <v>1993.9</v>
      </c>
      <c r="D108" s="220">
        <v>3122.4</v>
      </c>
      <c r="E108" s="220">
        <v>4468.2</v>
      </c>
      <c r="F108" s="221">
        <v>4952.1</v>
      </c>
    </row>
    <row r="109" spans="1:6" ht="15">
      <c r="A109" s="287"/>
      <c r="B109" s="219" t="s">
        <v>618</v>
      </c>
      <c r="C109" s="220">
        <v>2336.6</v>
      </c>
      <c r="D109" s="220">
        <v>3080.6</v>
      </c>
      <c r="E109" s="220">
        <v>4997</v>
      </c>
      <c r="F109" s="221">
        <v>6116.6</v>
      </c>
    </row>
    <row r="110" spans="2:6" ht="15">
      <c r="B110" s="222" t="s">
        <v>620</v>
      </c>
      <c r="C110" s="223">
        <f>C109/C84</f>
        <v>0.3545332514211714</v>
      </c>
      <c r="D110" s="223">
        <f aca="true" t="shared" si="6" ref="D110:F110">D109/D84</f>
        <v>0.36610592618845317</v>
      </c>
      <c r="E110" s="223">
        <f t="shared" si="6"/>
        <v>0.4506786144871321</v>
      </c>
      <c r="F110" s="224">
        <f t="shared" si="6"/>
        <v>0.4386471283791403</v>
      </c>
    </row>
    <row r="111" spans="1:6" ht="15">
      <c r="A111" s="103">
        <v>29</v>
      </c>
      <c r="B111" s="225" t="s">
        <v>600</v>
      </c>
      <c r="C111" s="141"/>
      <c r="D111" s="141"/>
      <c r="E111" s="141"/>
      <c r="F111" s="142"/>
    </row>
    <row r="112" spans="2:6" ht="15">
      <c r="B112" s="206" t="s">
        <v>598</v>
      </c>
      <c r="C112" s="226">
        <v>1431.8</v>
      </c>
      <c r="D112" s="226">
        <v>2488.4</v>
      </c>
      <c r="E112" s="226">
        <v>3351.3</v>
      </c>
      <c r="F112" s="227">
        <v>3438.9</v>
      </c>
    </row>
    <row r="113" spans="2:6" ht="15">
      <c r="B113" s="149" t="s">
        <v>599</v>
      </c>
      <c r="C113" s="202">
        <v>933.2</v>
      </c>
      <c r="D113" s="202">
        <v>1937.9</v>
      </c>
      <c r="E113" s="202">
        <v>2461.6</v>
      </c>
      <c r="F113" s="203">
        <v>2576.3</v>
      </c>
    </row>
    <row r="114" spans="2:6" ht="15">
      <c r="B114" s="206" t="s">
        <v>601</v>
      </c>
      <c r="C114" s="226">
        <v>1746.6</v>
      </c>
      <c r="D114" s="226">
        <v>2366.1</v>
      </c>
      <c r="E114" s="226">
        <v>3621.6</v>
      </c>
      <c r="F114" s="227">
        <v>4479.9</v>
      </c>
    </row>
    <row r="115" spans="2:6" ht="15">
      <c r="B115" s="228" t="s">
        <v>597</v>
      </c>
      <c r="C115" s="229">
        <v>138.2</v>
      </c>
      <c r="D115" s="229">
        <v>97.8</v>
      </c>
      <c r="E115" s="229">
        <v>130.1</v>
      </c>
      <c r="F115" s="230">
        <v>180.8</v>
      </c>
    </row>
    <row r="116" spans="2:6" ht="15">
      <c r="B116" s="231" t="s">
        <v>621</v>
      </c>
      <c r="C116" s="232">
        <f>C115/C114</f>
        <v>0.07912515744875759</v>
      </c>
      <c r="D116" s="232">
        <f aca="true" t="shared" si="7" ref="D116:F116">D115/D114</f>
        <v>0.041333840497020415</v>
      </c>
      <c r="E116" s="232">
        <f t="shared" si="7"/>
        <v>0.03592334879611221</v>
      </c>
      <c r="F116" s="233">
        <f t="shared" si="7"/>
        <v>0.04035804370633274</v>
      </c>
    </row>
    <row r="117" spans="2:6" ht="15">
      <c r="B117" s="234" t="s">
        <v>619</v>
      </c>
      <c r="C117" s="198">
        <v>13.5</v>
      </c>
      <c r="D117" s="198">
        <v>20.1</v>
      </c>
      <c r="E117" s="198">
        <v>29.4</v>
      </c>
      <c r="F117" s="235">
        <v>151.7</v>
      </c>
    </row>
    <row r="118" spans="2:6" ht="15">
      <c r="B118" s="240"/>
      <c r="C118" s="229"/>
      <c r="D118" s="229"/>
      <c r="E118" s="229"/>
      <c r="F118" s="229"/>
    </row>
    <row r="119" spans="1:6" ht="15">
      <c r="A119" s="103">
        <v>30</v>
      </c>
      <c r="B119" s="225" t="s">
        <v>602</v>
      </c>
      <c r="C119" s="141"/>
      <c r="D119" s="141"/>
      <c r="E119" s="141"/>
      <c r="F119" s="142"/>
    </row>
    <row r="120" spans="1:6" ht="15">
      <c r="A120" s="103"/>
      <c r="B120" s="206" t="s">
        <v>598</v>
      </c>
      <c r="C120" s="226">
        <v>238.7</v>
      </c>
      <c r="D120" s="226">
        <v>360.9</v>
      </c>
      <c r="E120" s="226">
        <v>580</v>
      </c>
      <c r="F120" s="227">
        <v>856.5</v>
      </c>
    </row>
    <row r="121" spans="1:6" ht="15">
      <c r="A121" s="103"/>
      <c r="B121" s="228" t="s">
        <v>599</v>
      </c>
      <c r="C121" s="236">
        <v>237.2</v>
      </c>
      <c r="D121" s="236">
        <v>301.8</v>
      </c>
      <c r="E121" s="236">
        <v>464.7</v>
      </c>
      <c r="F121" s="237">
        <v>608.3</v>
      </c>
    </row>
    <row r="122" spans="1:6" ht="15">
      <c r="A122" s="103"/>
      <c r="B122" s="200" t="s">
        <v>601</v>
      </c>
      <c r="C122" s="238">
        <v>268.1</v>
      </c>
      <c r="D122" s="238">
        <v>358.1</v>
      </c>
      <c r="E122" s="238">
        <v>521.4</v>
      </c>
      <c r="F122" s="239">
        <v>745.7</v>
      </c>
    </row>
    <row r="123" spans="1:2" ht="15">
      <c r="A123" s="103"/>
      <c r="B123" s="123"/>
    </row>
    <row r="124" spans="1:6" ht="15">
      <c r="A124" s="103">
        <v>31</v>
      </c>
      <c r="B124" s="225" t="s">
        <v>608</v>
      </c>
      <c r="C124" s="141"/>
      <c r="D124" s="141"/>
      <c r="E124" s="141"/>
      <c r="F124" s="142"/>
    </row>
    <row r="125" spans="1:6" ht="15">
      <c r="A125" s="103"/>
      <c r="B125" s="206" t="s">
        <v>603</v>
      </c>
      <c r="C125" s="207">
        <v>190.8</v>
      </c>
      <c r="D125" s="207">
        <v>158.1</v>
      </c>
      <c r="E125" s="207">
        <v>314.2</v>
      </c>
      <c r="F125" s="208">
        <v>440.9</v>
      </c>
    </row>
    <row r="126" spans="1:6" ht="15">
      <c r="A126" s="103"/>
      <c r="B126" s="228" t="s">
        <v>610</v>
      </c>
      <c r="C126" s="207" t="s">
        <v>436</v>
      </c>
      <c r="D126" s="229">
        <v>117.2</v>
      </c>
      <c r="E126" s="229">
        <v>268.5</v>
      </c>
      <c r="F126" s="230">
        <v>330.1</v>
      </c>
    </row>
    <row r="127" spans="1:6" ht="15">
      <c r="A127" s="103"/>
      <c r="B127" s="228" t="s">
        <v>611</v>
      </c>
      <c r="C127" s="207" t="s">
        <v>436</v>
      </c>
      <c r="D127" s="241">
        <v>40.9</v>
      </c>
      <c r="E127" s="241">
        <v>45</v>
      </c>
      <c r="F127" s="242">
        <v>110</v>
      </c>
    </row>
    <row r="128" spans="1:6" ht="15">
      <c r="A128" s="103"/>
      <c r="B128" s="243" t="s">
        <v>612</v>
      </c>
      <c r="C128" s="207">
        <v>262.3</v>
      </c>
      <c r="D128" s="207">
        <v>315.9</v>
      </c>
      <c r="E128" s="207">
        <v>786.8</v>
      </c>
      <c r="F128" s="244">
        <v>840</v>
      </c>
    </row>
    <row r="129" spans="1:6" ht="15">
      <c r="A129" s="103"/>
      <c r="B129" s="228" t="s">
        <v>613</v>
      </c>
      <c r="C129" s="229">
        <v>90.1</v>
      </c>
      <c r="D129" s="229">
        <v>305</v>
      </c>
      <c r="E129" s="229">
        <v>771</v>
      </c>
      <c r="F129" s="230">
        <v>809.5</v>
      </c>
    </row>
    <row r="130" spans="1:6" ht="15">
      <c r="A130" s="103"/>
      <c r="B130" s="222" t="s">
        <v>622</v>
      </c>
      <c r="C130" s="245">
        <f>C129/C109</f>
        <v>0.03856030129247625</v>
      </c>
      <c r="D130" s="245">
        <f>D129/D109</f>
        <v>0.09900668700902422</v>
      </c>
      <c r="E130" s="245">
        <f>E129/E109</f>
        <v>0.1542925755453272</v>
      </c>
      <c r="F130" s="246">
        <f>F129/F109</f>
        <v>0.1323447667004545</v>
      </c>
    </row>
    <row r="131" spans="1:6" ht="15">
      <c r="A131" s="103"/>
      <c r="B131" s="247"/>
      <c r="C131" s="248"/>
      <c r="D131" s="248"/>
      <c r="E131" s="248"/>
      <c r="F131" s="248"/>
    </row>
    <row r="132" spans="1:6" ht="15">
      <c r="A132" s="103">
        <v>32</v>
      </c>
      <c r="B132" s="225" t="s">
        <v>609</v>
      </c>
      <c r="C132" s="141"/>
      <c r="D132" s="141"/>
      <c r="E132" s="141"/>
      <c r="F132" s="142"/>
    </row>
    <row r="133" spans="2:6" ht="15">
      <c r="B133" s="206" t="s">
        <v>603</v>
      </c>
      <c r="C133" s="226">
        <v>472.3</v>
      </c>
      <c r="D133" s="226">
        <v>575</v>
      </c>
      <c r="E133" s="226">
        <v>755.7</v>
      </c>
      <c r="F133" s="227">
        <v>1108.7</v>
      </c>
    </row>
    <row r="134" spans="2:6" ht="15">
      <c r="B134" s="228" t="s">
        <v>604</v>
      </c>
      <c r="C134" s="236">
        <v>326.4</v>
      </c>
      <c r="D134" s="236">
        <v>404.3</v>
      </c>
      <c r="E134" s="236">
        <v>565</v>
      </c>
      <c r="F134" s="237">
        <v>835.9</v>
      </c>
    </row>
    <row r="135" spans="2:6" ht="15">
      <c r="B135" s="228" t="s">
        <v>605</v>
      </c>
      <c r="C135" s="229">
        <v>145.9</v>
      </c>
      <c r="D135" s="229">
        <v>170.6</v>
      </c>
      <c r="E135" s="229">
        <v>190.7</v>
      </c>
      <c r="F135" s="230">
        <v>272.7</v>
      </c>
    </row>
    <row r="136" spans="2:6" ht="15">
      <c r="B136" s="173"/>
      <c r="C136" s="131"/>
      <c r="D136" s="131"/>
      <c r="E136" s="131"/>
      <c r="F136" s="132"/>
    </row>
    <row r="137" spans="2:6" ht="15">
      <c r="B137" s="206" t="s">
        <v>606</v>
      </c>
      <c r="C137" s="226">
        <v>443.7</v>
      </c>
      <c r="D137" s="226">
        <v>500.5</v>
      </c>
      <c r="E137" s="226">
        <v>600.2</v>
      </c>
      <c r="F137" s="227">
        <v>943.4</v>
      </c>
    </row>
    <row r="138" spans="2:6" ht="15">
      <c r="B138" s="228" t="s">
        <v>607</v>
      </c>
      <c r="C138" s="236">
        <v>432.1</v>
      </c>
      <c r="D138" s="236">
        <v>488.3</v>
      </c>
      <c r="E138" s="236">
        <v>587</v>
      </c>
      <c r="F138" s="237">
        <v>926.3</v>
      </c>
    </row>
    <row r="139" spans="2:6" ht="15">
      <c r="B139" s="222" t="s">
        <v>695</v>
      </c>
      <c r="C139" s="245">
        <f>C138/C109</f>
        <v>0.18492681674227512</v>
      </c>
      <c r="D139" s="245">
        <f>D138/D109</f>
        <v>0.158508082841005</v>
      </c>
      <c r="E139" s="245">
        <f>E138/E109</f>
        <v>0.11747048228937362</v>
      </c>
      <c r="F139" s="246">
        <f>F138/F109</f>
        <v>0.15144034267403458</v>
      </c>
    </row>
    <row r="142" ht="15">
      <c r="H142" t="s">
        <v>623</v>
      </c>
    </row>
    <row r="143" spans="1:6" ht="15">
      <c r="A143" s="127" t="s">
        <v>772</v>
      </c>
      <c r="B143" s="611" t="s">
        <v>624</v>
      </c>
      <c r="C143" s="611"/>
      <c r="D143" s="611"/>
      <c r="E143" s="611"/>
      <c r="F143" s="611"/>
    </row>
    <row r="144" spans="1:6" ht="15">
      <c r="A144" s="74">
        <v>33</v>
      </c>
      <c r="B144" s="160" t="s">
        <v>630</v>
      </c>
      <c r="C144" s="161">
        <v>44</v>
      </c>
      <c r="D144" s="161">
        <v>32.7</v>
      </c>
      <c r="E144" s="161">
        <v>36.3</v>
      </c>
      <c r="F144" s="162">
        <v>40.9</v>
      </c>
    </row>
    <row r="145" spans="2:6" ht="15">
      <c r="B145" s="163" t="s">
        <v>625</v>
      </c>
      <c r="C145" s="131">
        <v>2.2</v>
      </c>
      <c r="D145" s="131">
        <v>1.9</v>
      </c>
      <c r="E145" s="131">
        <v>2.1</v>
      </c>
      <c r="F145" s="132">
        <v>2.3</v>
      </c>
    </row>
    <row r="146" spans="2:6" ht="15">
      <c r="B146" s="163" t="s">
        <v>626</v>
      </c>
      <c r="C146" s="131">
        <v>2.6</v>
      </c>
      <c r="D146" s="131">
        <v>2.1</v>
      </c>
      <c r="E146" s="131">
        <v>2.3</v>
      </c>
      <c r="F146" s="132">
        <v>2.5</v>
      </c>
    </row>
    <row r="147" spans="2:6" ht="15">
      <c r="B147" s="163" t="s">
        <v>627</v>
      </c>
      <c r="C147" s="131">
        <v>0.2</v>
      </c>
      <c r="D147" s="131">
        <v>0.2</v>
      </c>
      <c r="E147" s="131">
        <v>0.2</v>
      </c>
      <c r="F147" s="132">
        <v>0.3</v>
      </c>
    </row>
    <row r="148" spans="2:6" ht="15">
      <c r="B148" s="163" t="s">
        <v>628</v>
      </c>
      <c r="C148" s="131">
        <v>19.2</v>
      </c>
      <c r="D148" s="131">
        <v>14.4</v>
      </c>
      <c r="E148" s="131">
        <v>15.6</v>
      </c>
      <c r="F148" s="132">
        <v>18.1</v>
      </c>
    </row>
    <row r="149" spans="2:6" ht="15">
      <c r="B149" s="164" t="s">
        <v>629</v>
      </c>
      <c r="C149" s="145">
        <v>19.6</v>
      </c>
      <c r="D149" s="145">
        <v>13.8</v>
      </c>
      <c r="E149" s="165">
        <v>16</v>
      </c>
      <c r="F149" s="146">
        <v>17.5</v>
      </c>
    </row>
    <row r="151" spans="1:6" ht="15">
      <c r="A151" s="74">
        <v>34</v>
      </c>
      <c r="B151" s="160" t="s">
        <v>633</v>
      </c>
      <c r="C151" s="166">
        <v>170.1</v>
      </c>
      <c r="D151" s="166">
        <v>160.2</v>
      </c>
      <c r="E151" s="166">
        <v>154.9</v>
      </c>
      <c r="F151" s="167">
        <v>146</v>
      </c>
    </row>
    <row r="152" spans="2:6" ht="15">
      <c r="B152" s="168" t="s">
        <v>596</v>
      </c>
      <c r="C152" s="131"/>
      <c r="D152" s="131"/>
      <c r="E152" s="131"/>
      <c r="F152" s="132"/>
    </row>
    <row r="153" spans="2:6" ht="15">
      <c r="B153" s="163" t="s">
        <v>634</v>
      </c>
      <c r="C153" s="131">
        <v>16.8</v>
      </c>
      <c r="D153" s="131">
        <v>15.5</v>
      </c>
      <c r="E153" s="131">
        <v>14.7</v>
      </c>
      <c r="F153" s="132">
        <v>13.6</v>
      </c>
    </row>
    <row r="154" spans="2:6" ht="15">
      <c r="B154" s="164" t="s">
        <v>635</v>
      </c>
      <c r="C154" s="145">
        <v>11.5</v>
      </c>
      <c r="D154" s="165">
        <v>11</v>
      </c>
      <c r="E154" s="145">
        <v>10.7</v>
      </c>
      <c r="F154" s="146">
        <v>10.5</v>
      </c>
    </row>
    <row r="156" spans="1:6" ht="15">
      <c r="A156" s="74">
        <v>35</v>
      </c>
      <c r="B156" s="160" t="s">
        <v>636</v>
      </c>
      <c r="C156" s="166">
        <v>349.3</v>
      </c>
      <c r="D156" s="166">
        <v>327.1</v>
      </c>
      <c r="E156" s="166">
        <v>311.1</v>
      </c>
      <c r="F156" s="167">
        <v>289.6</v>
      </c>
    </row>
    <row r="157" spans="2:6" ht="15">
      <c r="B157" s="168" t="s">
        <v>596</v>
      </c>
      <c r="C157" s="131"/>
      <c r="D157" s="131"/>
      <c r="E157" s="131"/>
      <c r="F157" s="132"/>
    </row>
    <row r="158" spans="2:6" ht="15">
      <c r="B158" s="163" t="s">
        <v>634</v>
      </c>
      <c r="C158" s="131">
        <v>32.8</v>
      </c>
      <c r="D158" s="131">
        <v>30.7</v>
      </c>
      <c r="E158" s="131">
        <v>28.4</v>
      </c>
      <c r="F158" s="132">
        <v>26.6</v>
      </c>
    </row>
    <row r="159" spans="2:6" ht="15">
      <c r="B159" s="164" t="s">
        <v>635</v>
      </c>
      <c r="C159" s="145">
        <v>23.6</v>
      </c>
      <c r="D159" s="165">
        <v>22.3</v>
      </c>
      <c r="E159" s="145">
        <v>21.5</v>
      </c>
      <c r="F159" s="146">
        <v>20.9</v>
      </c>
    </row>
    <row r="160" spans="2:6" ht="15">
      <c r="B160" s="310" t="s">
        <v>863</v>
      </c>
      <c r="C160" s="311">
        <f>C156/C45</f>
        <v>0.30696897794182265</v>
      </c>
      <c r="D160" s="311">
        <f aca="true" t="shared" si="8" ref="D160:F160">D156/D45</f>
        <v>0.2851538662714672</v>
      </c>
      <c r="E160" s="311">
        <f t="shared" si="8"/>
        <v>0.27660709522539345</v>
      </c>
      <c r="F160" s="311">
        <f t="shared" si="8"/>
        <v>0.25158544001389976</v>
      </c>
    </row>
    <row r="162" spans="1:6" ht="15">
      <c r="A162" s="74">
        <v>36</v>
      </c>
      <c r="B162" s="169" t="s">
        <v>637</v>
      </c>
      <c r="C162" s="141"/>
      <c r="D162" s="141"/>
      <c r="E162" s="141"/>
      <c r="F162" s="142"/>
    </row>
    <row r="163" spans="2:6" ht="15">
      <c r="B163" s="170" t="s">
        <v>641</v>
      </c>
      <c r="C163" s="171">
        <v>100</v>
      </c>
      <c r="D163" s="171">
        <v>100</v>
      </c>
      <c r="E163" s="171">
        <v>100</v>
      </c>
      <c r="F163" s="172">
        <v>100</v>
      </c>
    </row>
    <row r="164" spans="2:6" ht="15">
      <c r="B164" s="173" t="s">
        <v>590</v>
      </c>
      <c r="C164" s="131"/>
      <c r="D164" s="131"/>
      <c r="E164" s="131"/>
      <c r="F164" s="132"/>
    </row>
    <row r="165" spans="2:6" ht="15">
      <c r="B165" s="163" t="s">
        <v>638</v>
      </c>
      <c r="C165" s="171">
        <v>45.1</v>
      </c>
      <c r="D165" s="171">
        <v>43.5</v>
      </c>
      <c r="E165" s="171">
        <v>41.5</v>
      </c>
      <c r="F165" s="172">
        <v>40.7</v>
      </c>
    </row>
    <row r="166" spans="2:6" ht="15">
      <c r="B166" s="163" t="s">
        <v>639</v>
      </c>
      <c r="C166" s="171">
        <v>41.1</v>
      </c>
      <c r="D166" s="171">
        <v>43.5</v>
      </c>
      <c r="E166" s="171">
        <v>46</v>
      </c>
      <c r="F166" s="172">
        <v>49.7</v>
      </c>
    </row>
    <row r="167" spans="2:6" ht="15">
      <c r="B167" s="164" t="s">
        <v>640</v>
      </c>
      <c r="C167" s="174">
        <v>13.8</v>
      </c>
      <c r="D167" s="174">
        <v>13</v>
      </c>
      <c r="E167" s="174">
        <v>12.5</v>
      </c>
      <c r="F167" s="175">
        <v>9.6</v>
      </c>
    </row>
    <row r="169" spans="1:6" ht="32.25" customHeight="1" thickBot="1">
      <c r="A169" s="92">
        <v>37</v>
      </c>
      <c r="B169" s="133" t="s">
        <v>696</v>
      </c>
      <c r="C169" s="613" t="s">
        <v>653</v>
      </c>
      <c r="D169" s="614"/>
      <c r="E169" s="615" t="s">
        <v>654</v>
      </c>
      <c r="F169" s="616"/>
    </row>
    <row r="170" spans="2:6" ht="15">
      <c r="B170" s="135" t="s">
        <v>652</v>
      </c>
      <c r="C170" s="137" t="s">
        <v>510</v>
      </c>
      <c r="D170" s="138">
        <v>146</v>
      </c>
      <c r="E170" s="137" t="s">
        <v>510</v>
      </c>
      <c r="F170" s="139">
        <v>35.7</v>
      </c>
    </row>
    <row r="171" spans="2:6" ht="15">
      <c r="B171" s="134" t="s">
        <v>642</v>
      </c>
      <c r="C171" s="131"/>
      <c r="D171" s="132">
        <v>3.9</v>
      </c>
      <c r="F171" s="132">
        <v>0.02</v>
      </c>
    </row>
    <row r="172" spans="2:6" ht="15">
      <c r="B172" s="134" t="s">
        <v>643</v>
      </c>
      <c r="C172" s="131"/>
      <c r="D172" s="132">
        <v>10.2</v>
      </c>
      <c r="F172" s="132">
        <v>0.2</v>
      </c>
    </row>
    <row r="173" spans="2:6" ht="15">
      <c r="B173" s="134" t="s">
        <v>644</v>
      </c>
      <c r="C173" s="131"/>
      <c r="D173" s="132">
        <v>9.4</v>
      </c>
      <c r="F173" s="132">
        <v>0.3</v>
      </c>
    </row>
    <row r="174" spans="2:6" ht="15">
      <c r="B174" s="134" t="s">
        <v>645</v>
      </c>
      <c r="C174" s="131"/>
      <c r="D174" s="132">
        <v>21.2</v>
      </c>
      <c r="F174" s="132">
        <v>1.6</v>
      </c>
    </row>
    <row r="175" spans="2:6" ht="15">
      <c r="B175" s="134" t="s">
        <v>646</v>
      </c>
      <c r="C175" s="131"/>
      <c r="D175" s="132">
        <v>38.2</v>
      </c>
      <c r="F175" s="132">
        <v>5.6</v>
      </c>
    </row>
    <row r="176" spans="2:6" ht="15">
      <c r="B176" s="134" t="s">
        <v>647</v>
      </c>
      <c r="C176" s="131"/>
      <c r="D176" s="132">
        <v>45.6</v>
      </c>
      <c r="F176" s="132">
        <v>14.3</v>
      </c>
    </row>
    <row r="177" spans="2:6" ht="15">
      <c r="B177" s="134" t="s">
        <v>648</v>
      </c>
      <c r="C177" s="131"/>
      <c r="D177" s="132">
        <v>13.7</v>
      </c>
      <c r="F177" s="136">
        <v>9</v>
      </c>
    </row>
    <row r="178" spans="2:6" ht="15">
      <c r="B178" s="134" t="s">
        <v>649</v>
      </c>
      <c r="C178" s="131"/>
      <c r="D178" s="132">
        <v>2.9</v>
      </c>
      <c r="F178" s="132">
        <v>3.4</v>
      </c>
    </row>
    <row r="179" spans="2:6" ht="15">
      <c r="B179" s="134" t="s">
        <v>650</v>
      </c>
      <c r="C179" s="131"/>
      <c r="D179" s="132">
        <v>0.3</v>
      </c>
      <c r="F179" s="132">
        <v>0.6</v>
      </c>
    </row>
    <row r="180" spans="2:6" ht="15">
      <c r="B180" s="134" t="s">
        <v>651</v>
      </c>
      <c r="C180" s="131"/>
      <c r="D180" s="132">
        <v>0.2</v>
      </c>
      <c r="F180" s="132">
        <v>0.5</v>
      </c>
    </row>
    <row r="182" spans="1:6" ht="15">
      <c r="A182" s="127" t="s">
        <v>631</v>
      </c>
      <c r="B182" s="611" t="s">
        <v>697</v>
      </c>
      <c r="C182" s="611"/>
      <c r="D182" s="611"/>
      <c r="E182" s="611"/>
      <c r="F182" s="611"/>
    </row>
    <row r="183" spans="3:6" ht="15.75" thickBot="1">
      <c r="C183" s="122">
        <v>2009</v>
      </c>
      <c r="D183" s="122">
        <v>2010</v>
      </c>
      <c r="E183" s="122">
        <v>2011</v>
      </c>
      <c r="F183" s="122">
        <v>2012</v>
      </c>
    </row>
    <row r="184" spans="1:6" ht="15">
      <c r="A184" s="74">
        <v>38</v>
      </c>
      <c r="B184" s="288" t="s">
        <v>660</v>
      </c>
      <c r="C184" s="13">
        <v>402.5</v>
      </c>
      <c r="D184" s="13">
        <v>448</v>
      </c>
      <c r="E184" s="13">
        <v>573.5</v>
      </c>
      <c r="F184" s="13">
        <v>819.9</v>
      </c>
    </row>
    <row r="185" spans="2:6" ht="15">
      <c r="B185" s="130" t="s">
        <v>661</v>
      </c>
      <c r="C185" s="27">
        <v>354.9</v>
      </c>
      <c r="D185" s="27">
        <v>387</v>
      </c>
      <c r="E185" s="27">
        <v>503.9</v>
      </c>
      <c r="F185" s="27">
        <v>741.9</v>
      </c>
    </row>
    <row r="186" spans="2:6" ht="15">
      <c r="B186" s="157" t="s">
        <v>656</v>
      </c>
      <c r="C186" s="147">
        <v>181</v>
      </c>
      <c r="D186" s="147">
        <v>200.1</v>
      </c>
      <c r="E186" s="147">
        <v>248.3</v>
      </c>
      <c r="F186" s="148">
        <v>372.1</v>
      </c>
    </row>
    <row r="187" spans="2:6" ht="15">
      <c r="B187" s="158" t="s">
        <v>657</v>
      </c>
      <c r="C187" s="150">
        <v>67.2</v>
      </c>
      <c r="D187" s="150">
        <v>67.1</v>
      </c>
      <c r="E187" s="150">
        <v>114.3</v>
      </c>
      <c r="F187" s="151">
        <v>155.6</v>
      </c>
    </row>
    <row r="188" spans="2:6" ht="15">
      <c r="B188" s="158" t="s">
        <v>658</v>
      </c>
      <c r="C188" s="150">
        <v>76</v>
      </c>
      <c r="D188" s="150">
        <v>82.8</v>
      </c>
      <c r="E188" s="150">
        <v>98.6</v>
      </c>
      <c r="F188" s="151">
        <v>145.7</v>
      </c>
    </row>
    <row r="189" spans="2:6" ht="15">
      <c r="B189" s="159" t="s">
        <v>659</v>
      </c>
      <c r="C189" s="152">
        <v>30.6</v>
      </c>
      <c r="D189" s="152">
        <v>36.9</v>
      </c>
      <c r="E189" s="152">
        <v>42.5</v>
      </c>
      <c r="F189" s="153">
        <v>68.3</v>
      </c>
    </row>
    <row r="191" spans="1:2" ht="15">
      <c r="A191" s="74">
        <v>39</v>
      </c>
      <c r="B191" s="140" t="s">
        <v>662</v>
      </c>
    </row>
    <row r="193" spans="2:6" ht="15">
      <c r="B193" s="169" t="s">
        <v>666</v>
      </c>
      <c r="C193" s="250" t="s">
        <v>436</v>
      </c>
      <c r="D193" s="166">
        <v>38.7</v>
      </c>
      <c r="E193" s="166">
        <v>33.7</v>
      </c>
      <c r="F193" s="167">
        <v>27.4</v>
      </c>
    </row>
    <row r="194" spans="2:6" ht="15">
      <c r="B194" s="173" t="s">
        <v>663</v>
      </c>
      <c r="C194" s="251"/>
      <c r="D194" s="183">
        <v>33.1</v>
      </c>
      <c r="E194" s="183">
        <v>28.6</v>
      </c>
      <c r="F194" s="136">
        <v>23.2</v>
      </c>
    </row>
    <row r="195" spans="2:6" ht="15">
      <c r="B195" s="191" t="s">
        <v>664</v>
      </c>
      <c r="C195" s="252" t="s">
        <v>436</v>
      </c>
      <c r="D195" s="165">
        <v>49</v>
      </c>
      <c r="E195" s="165">
        <v>43.4</v>
      </c>
      <c r="F195" s="186">
        <v>35.5</v>
      </c>
    </row>
    <row r="196" ht="15">
      <c r="C196" s="74"/>
    </row>
    <row r="197" spans="2:6" ht="15">
      <c r="B197" s="169" t="s">
        <v>665</v>
      </c>
      <c r="C197" s="250" t="s">
        <v>436</v>
      </c>
      <c r="D197" s="166">
        <v>11.5</v>
      </c>
      <c r="E197" s="166">
        <v>9.2</v>
      </c>
      <c r="F197" s="167">
        <v>7.1</v>
      </c>
    </row>
    <row r="198" spans="2:6" ht="15">
      <c r="B198" s="173" t="s">
        <v>663</v>
      </c>
      <c r="C198" s="251"/>
      <c r="D198" s="183">
        <v>9.4</v>
      </c>
      <c r="E198" s="183">
        <v>7.7</v>
      </c>
      <c r="F198" s="136">
        <v>6.2</v>
      </c>
    </row>
    <row r="199" spans="2:6" ht="15">
      <c r="B199" s="191" t="s">
        <v>664</v>
      </c>
      <c r="C199" s="252" t="s">
        <v>436</v>
      </c>
      <c r="D199" s="165">
        <v>15.2</v>
      </c>
      <c r="E199" s="165">
        <v>11.8</v>
      </c>
      <c r="F199" s="186">
        <v>8.8</v>
      </c>
    </row>
    <row r="200" ht="15">
      <c r="C200" s="74"/>
    </row>
    <row r="201" spans="2:6" ht="15">
      <c r="B201" s="169" t="s">
        <v>667</v>
      </c>
      <c r="C201" s="250" t="s">
        <v>436</v>
      </c>
      <c r="D201" s="166">
        <v>4.7</v>
      </c>
      <c r="E201" s="166">
        <v>3.5</v>
      </c>
      <c r="F201" s="167">
        <v>2.7</v>
      </c>
    </row>
    <row r="202" spans="2:6" ht="15">
      <c r="B202" s="173" t="s">
        <v>663</v>
      </c>
      <c r="C202" s="251"/>
      <c r="D202" s="183">
        <v>3.7</v>
      </c>
      <c r="E202" s="183">
        <v>3</v>
      </c>
      <c r="F202" s="136">
        <v>2.4</v>
      </c>
    </row>
    <row r="203" spans="2:6" ht="15">
      <c r="B203" s="191" t="s">
        <v>664</v>
      </c>
      <c r="C203" s="252" t="s">
        <v>436</v>
      </c>
      <c r="D203" s="165">
        <v>6.4</v>
      </c>
      <c r="E203" s="165">
        <v>4.5</v>
      </c>
      <c r="F203" s="186">
        <v>3.2</v>
      </c>
    </row>
    <row r="206" spans="1:2" ht="15">
      <c r="A206" s="74">
        <v>40</v>
      </c>
      <c r="B206" s="13" t="s">
        <v>673</v>
      </c>
    </row>
    <row r="207" spans="2:8" ht="15.75" thickBot="1">
      <c r="B207" t="s">
        <v>678</v>
      </c>
      <c r="C207" s="122">
        <v>2009</v>
      </c>
      <c r="D207" s="122">
        <v>2010</v>
      </c>
      <c r="E207" s="122">
        <v>2011</v>
      </c>
      <c r="F207" s="122">
        <v>2012</v>
      </c>
      <c r="G207" s="122">
        <v>2013</v>
      </c>
      <c r="H207" s="255"/>
    </row>
    <row r="208" spans="2:7" ht="15">
      <c r="B208" s="128" t="s">
        <v>674</v>
      </c>
      <c r="C208" s="278">
        <v>96100</v>
      </c>
      <c r="D208" s="278">
        <v>97000</v>
      </c>
      <c r="E208" s="278">
        <v>104300</v>
      </c>
      <c r="F208" s="278">
        <v>115600</v>
      </c>
      <c r="G208" s="278">
        <v>132000</v>
      </c>
    </row>
    <row r="209" spans="2:7" ht="15">
      <c r="B209" s="128" t="s">
        <v>675</v>
      </c>
      <c r="C209" s="278">
        <v>90600</v>
      </c>
      <c r="D209" s="278">
        <v>91500</v>
      </c>
      <c r="E209" s="278">
        <v>105100</v>
      </c>
      <c r="F209" s="278">
        <v>116800</v>
      </c>
      <c r="G209" s="278">
        <v>130900</v>
      </c>
    </row>
    <row r="210" spans="2:7" ht="15">
      <c r="B210" s="128" t="s">
        <v>676</v>
      </c>
      <c r="C210" s="278">
        <v>91200</v>
      </c>
      <c r="D210" s="278">
        <v>91700</v>
      </c>
      <c r="E210" s="278">
        <v>106600</v>
      </c>
      <c r="F210" s="278">
        <v>117500</v>
      </c>
      <c r="G210" s="278">
        <v>132400</v>
      </c>
    </row>
    <row r="211" spans="2:7" ht="15">
      <c r="B211" s="128" t="s">
        <v>677</v>
      </c>
      <c r="C211" s="278">
        <v>86300</v>
      </c>
      <c r="D211" s="278">
        <v>90900</v>
      </c>
      <c r="E211" s="278">
        <v>103500</v>
      </c>
      <c r="F211" s="278">
        <v>113000</v>
      </c>
      <c r="G211" s="278">
        <v>130500</v>
      </c>
    </row>
    <row r="212" spans="2:7" ht="15">
      <c r="B212" s="128" t="s">
        <v>503</v>
      </c>
      <c r="C212" s="278">
        <v>101100</v>
      </c>
      <c r="D212" s="278">
        <v>101600</v>
      </c>
      <c r="E212" s="278">
        <v>118100</v>
      </c>
      <c r="F212" s="278">
        <v>126500</v>
      </c>
      <c r="G212" s="278">
        <v>149900</v>
      </c>
    </row>
    <row r="213" spans="2:8" ht="15">
      <c r="B213" s="129" t="s">
        <v>679</v>
      </c>
      <c r="C213" s="279">
        <f aca="true" t="shared" si="9" ref="C213:F213">AVERAGE(C208:C212)</f>
        <v>93060</v>
      </c>
      <c r="D213" s="279">
        <f t="shared" si="9"/>
        <v>94540</v>
      </c>
      <c r="E213" s="279">
        <f t="shared" si="9"/>
        <v>107520</v>
      </c>
      <c r="F213" s="279">
        <f t="shared" si="9"/>
        <v>117880</v>
      </c>
      <c r="G213" s="279">
        <f>AVERAGE(G208:G212)</f>
        <v>135140</v>
      </c>
      <c r="H213" s="13"/>
    </row>
    <row r="217" spans="1:6" ht="15">
      <c r="A217" s="127" t="s">
        <v>773</v>
      </c>
      <c r="B217" s="611" t="s">
        <v>680</v>
      </c>
      <c r="C217" s="611"/>
      <c r="D217" s="611"/>
      <c r="E217" s="611"/>
      <c r="F217" s="611"/>
    </row>
    <row r="218" spans="1:2" ht="15">
      <c r="A218" s="74">
        <v>41</v>
      </c>
      <c r="B218" s="13" t="s">
        <v>690</v>
      </c>
    </row>
    <row r="219" spans="2:6" ht="15">
      <c r="B219" s="169" t="s">
        <v>703</v>
      </c>
      <c r="C219" s="166">
        <v>755</v>
      </c>
      <c r="D219" s="166">
        <v>751</v>
      </c>
      <c r="E219" s="166">
        <v>752</v>
      </c>
      <c r="F219" s="167">
        <v>755</v>
      </c>
    </row>
    <row r="220" spans="2:6" ht="15">
      <c r="B220" s="143" t="s">
        <v>681</v>
      </c>
      <c r="C220" s="131">
        <v>69</v>
      </c>
      <c r="D220" s="131">
        <v>65</v>
      </c>
      <c r="E220" s="131">
        <v>62</v>
      </c>
      <c r="F220" s="132">
        <v>55</v>
      </c>
    </row>
    <row r="221" spans="2:6" ht="15">
      <c r="B221" s="143" t="s">
        <v>682</v>
      </c>
      <c r="C221" s="131">
        <v>157</v>
      </c>
      <c r="D221" s="131">
        <v>147</v>
      </c>
      <c r="E221" s="131">
        <v>144</v>
      </c>
      <c r="F221" s="132">
        <v>138</v>
      </c>
    </row>
    <row r="222" spans="2:6" ht="15">
      <c r="B222" s="144" t="s">
        <v>705</v>
      </c>
      <c r="C222" s="145">
        <v>529</v>
      </c>
      <c r="D222" s="145">
        <v>539</v>
      </c>
      <c r="E222" s="145">
        <v>546</v>
      </c>
      <c r="F222" s="146">
        <v>562</v>
      </c>
    </row>
    <row r="223" spans="2:6" ht="15">
      <c r="B223" s="257" t="s">
        <v>704</v>
      </c>
      <c r="C223" s="258">
        <v>115</v>
      </c>
      <c r="D223" s="258">
        <v>97</v>
      </c>
      <c r="E223" s="258">
        <v>74</v>
      </c>
      <c r="F223" s="259">
        <v>68</v>
      </c>
    </row>
    <row r="225" spans="2:6" ht="15">
      <c r="B225" s="169" t="s">
        <v>687</v>
      </c>
      <c r="C225" s="166">
        <v>210</v>
      </c>
      <c r="D225" s="166">
        <v>176</v>
      </c>
      <c r="E225" s="166">
        <v>172</v>
      </c>
      <c r="F225" s="167">
        <v>174</v>
      </c>
    </row>
    <row r="226" spans="2:6" ht="15">
      <c r="B226" s="256" t="s">
        <v>683</v>
      </c>
      <c r="C226" s="141">
        <v>86</v>
      </c>
      <c r="D226" s="141">
        <v>60</v>
      </c>
      <c r="E226" s="141">
        <v>64</v>
      </c>
      <c r="F226" s="142">
        <v>64</v>
      </c>
    </row>
    <row r="227" spans="2:6" ht="15">
      <c r="B227" s="155" t="s">
        <v>684</v>
      </c>
      <c r="C227" s="131">
        <v>44</v>
      </c>
      <c r="D227" s="131">
        <v>44</v>
      </c>
      <c r="E227" s="131">
        <v>49</v>
      </c>
      <c r="F227" s="132">
        <v>49</v>
      </c>
    </row>
    <row r="228" spans="2:6" ht="15">
      <c r="B228" s="155" t="s">
        <v>686</v>
      </c>
      <c r="C228" s="131">
        <v>32</v>
      </c>
      <c r="D228" s="131">
        <v>7</v>
      </c>
      <c r="E228" s="131">
        <v>5</v>
      </c>
      <c r="F228" s="132">
        <v>5</v>
      </c>
    </row>
    <row r="229" spans="2:6" ht="15">
      <c r="B229" s="156" t="s">
        <v>685</v>
      </c>
      <c r="C229" s="145">
        <v>10</v>
      </c>
      <c r="D229" s="145">
        <v>9</v>
      </c>
      <c r="E229" s="145">
        <v>10</v>
      </c>
      <c r="F229" s="146">
        <v>10</v>
      </c>
    </row>
    <row r="230" spans="2:6" ht="15">
      <c r="B230" s="256" t="s">
        <v>688</v>
      </c>
      <c r="C230" s="141">
        <v>119</v>
      </c>
      <c r="D230" s="141">
        <v>111</v>
      </c>
      <c r="E230" s="141">
        <v>103</v>
      </c>
      <c r="F230" s="142">
        <v>105</v>
      </c>
    </row>
    <row r="231" spans="2:6" ht="15">
      <c r="B231" s="155" t="s">
        <v>684</v>
      </c>
      <c r="C231" s="131">
        <v>19</v>
      </c>
      <c r="D231" s="131">
        <v>19</v>
      </c>
      <c r="E231" s="131">
        <v>22</v>
      </c>
      <c r="F231" s="132">
        <v>26</v>
      </c>
    </row>
    <row r="232" spans="2:6" ht="15">
      <c r="B232" s="155" t="s">
        <v>686</v>
      </c>
      <c r="C232" s="131">
        <v>96</v>
      </c>
      <c r="D232" s="131">
        <v>88</v>
      </c>
      <c r="E232" s="131">
        <v>77</v>
      </c>
      <c r="F232" s="132">
        <v>72</v>
      </c>
    </row>
    <row r="233" spans="2:6" ht="15">
      <c r="B233" s="156" t="s">
        <v>685</v>
      </c>
      <c r="C233" s="145">
        <v>4</v>
      </c>
      <c r="D233" s="145">
        <v>4</v>
      </c>
      <c r="E233" s="145">
        <v>4</v>
      </c>
      <c r="F233" s="146">
        <v>7</v>
      </c>
    </row>
    <row r="235" spans="2:6" ht="15">
      <c r="B235" s="249" t="s">
        <v>689</v>
      </c>
      <c r="C235">
        <v>5</v>
      </c>
      <c r="D235">
        <v>5</v>
      </c>
      <c r="E235">
        <v>5</v>
      </c>
      <c r="F235">
        <v>5</v>
      </c>
    </row>
    <row r="237" spans="1:6" ht="15">
      <c r="A237" s="74">
        <v>42</v>
      </c>
      <c r="B237" s="140" t="s">
        <v>691</v>
      </c>
      <c r="C237" s="13">
        <v>736.8</v>
      </c>
      <c r="D237" s="126">
        <v>732</v>
      </c>
      <c r="E237" s="13">
        <v>729.6</v>
      </c>
      <c r="F237" s="13">
        <v>719.6</v>
      </c>
    </row>
    <row r="238" spans="2:6" ht="15">
      <c r="B238" s="260" t="s">
        <v>706</v>
      </c>
      <c r="C238">
        <v>522.1</v>
      </c>
      <c r="D238">
        <v>512.2</v>
      </c>
      <c r="E238">
        <v>505.4</v>
      </c>
      <c r="F238">
        <v>496.1</v>
      </c>
    </row>
    <row r="239" spans="2:6" ht="15">
      <c r="B239" s="260" t="s">
        <v>707</v>
      </c>
      <c r="C239">
        <v>3.4</v>
      </c>
      <c r="D239">
        <v>2.9</v>
      </c>
      <c r="E239">
        <v>2.4</v>
      </c>
      <c r="F239">
        <v>1.9</v>
      </c>
    </row>
    <row r="240" spans="2:6" ht="15">
      <c r="B240" s="261" t="s">
        <v>687</v>
      </c>
      <c r="C240">
        <v>210.2</v>
      </c>
      <c r="D240">
        <v>216.9</v>
      </c>
      <c r="E240">
        <v>221.8</v>
      </c>
      <c r="F240">
        <v>221.6</v>
      </c>
    </row>
    <row r="241" spans="2:6" ht="15">
      <c r="B241" s="262" t="s">
        <v>692</v>
      </c>
      <c r="C241">
        <v>44.7</v>
      </c>
      <c r="D241">
        <v>46.1</v>
      </c>
      <c r="E241">
        <v>48.1</v>
      </c>
      <c r="F241">
        <v>45.3</v>
      </c>
    </row>
    <row r="243" ht="15">
      <c r="B243" s="140" t="s">
        <v>694</v>
      </c>
    </row>
    <row r="244" ht="8.25" customHeight="1"/>
    <row r="245" spans="1:6" ht="15">
      <c r="A245" s="74">
        <v>43</v>
      </c>
      <c r="B245" s="13" t="s">
        <v>698</v>
      </c>
      <c r="C245" s="13">
        <v>23</v>
      </c>
      <c r="D245" s="13">
        <v>18.3</v>
      </c>
      <c r="E245" s="13">
        <v>18</v>
      </c>
      <c r="F245" s="13">
        <v>16.4</v>
      </c>
    </row>
    <row r="247" spans="1:6" ht="15">
      <c r="A247" s="74">
        <v>44</v>
      </c>
      <c r="B247" s="13" t="s">
        <v>699</v>
      </c>
      <c r="C247" s="126">
        <f>AVERAGE(C248:C250)</f>
        <v>95.7</v>
      </c>
      <c r="D247" s="126">
        <f aca="true" t="shared" si="10" ref="D247:F247">AVERAGE(D248:D250)</f>
        <v>96.03333333333332</v>
      </c>
      <c r="E247" s="126">
        <f t="shared" si="10"/>
        <v>96.60000000000001</v>
      </c>
      <c r="F247" s="126">
        <f t="shared" si="10"/>
        <v>97.56666666666666</v>
      </c>
    </row>
    <row r="248" spans="2:6" ht="15">
      <c r="B248" s="268" t="s">
        <v>701</v>
      </c>
      <c r="C248">
        <v>99.2</v>
      </c>
      <c r="D248">
        <v>98.6</v>
      </c>
      <c r="E248">
        <v>98.1</v>
      </c>
      <c r="F248">
        <v>97.9</v>
      </c>
    </row>
    <row r="249" spans="2:6" ht="15">
      <c r="B249" s="268" t="s">
        <v>700</v>
      </c>
      <c r="C249">
        <v>94.7</v>
      </c>
      <c r="D249">
        <v>94.8</v>
      </c>
      <c r="E249">
        <v>94.7</v>
      </c>
      <c r="F249">
        <v>94.3</v>
      </c>
    </row>
    <row r="250" spans="2:6" ht="15">
      <c r="B250" s="268" t="s">
        <v>702</v>
      </c>
      <c r="C250">
        <v>93.2</v>
      </c>
      <c r="D250">
        <v>94.7</v>
      </c>
      <c r="E250">
        <v>97</v>
      </c>
      <c r="F250">
        <v>100.5</v>
      </c>
    </row>
    <row r="252" spans="1:6" ht="15">
      <c r="A252" s="74">
        <v>45</v>
      </c>
      <c r="B252" t="s">
        <v>710</v>
      </c>
      <c r="C252" s="13">
        <v>50.2</v>
      </c>
      <c r="D252" s="13">
        <v>46.6</v>
      </c>
      <c r="E252" s="13">
        <v>46.7</v>
      </c>
      <c r="F252" s="13">
        <v>47.6</v>
      </c>
    </row>
    <row r="253" spans="2:6" ht="15">
      <c r="B253" s="267" t="s">
        <v>569</v>
      </c>
      <c r="C253">
        <v>24.2</v>
      </c>
      <c r="D253">
        <v>22.7</v>
      </c>
      <c r="E253">
        <v>22.7</v>
      </c>
      <c r="F253">
        <v>23.2</v>
      </c>
    </row>
    <row r="255" spans="1:6" ht="30">
      <c r="A255" s="92">
        <v>46</v>
      </c>
      <c r="B255" s="264" t="s">
        <v>709</v>
      </c>
      <c r="C255" s="13">
        <v>4.4</v>
      </c>
      <c r="D255" s="13">
        <v>3.2</v>
      </c>
      <c r="E255" s="13">
        <v>2.7</v>
      </c>
      <c r="F255" s="13">
        <v>2.3</v>
      </c>
    </row>
    <row r="256" spans="2:6" ht="15">
      <c r="B256" s="267" t="s">
        <v>569</v>
      </c>
      <c r="C256">
        <v>1.7</v>
      </c>
      <c r="D256">
        <v>1.2</v>
      </c>
      <c r="E256" s="27">
        <v>1</v>
      </c>
      <c r="F256">
        <v>0.9</v>
      </c>
    </row>
    <row r="257" spans="2:6" ht="15">
      <c r="B257" s="267" t="s">
        <v>708</v>
      </c>
      <c r="C257">
        <v>0.8</v>
      </c>
      <c r="D257">
        <v>0.8</v>
      </c>
      <c r="E257">
        <v>0.5</v>
      </c>
      <c r="F257">
        <v>0.5</v>
      </c>
    </row>
    <row r="259" spans="1:6" ht="15">
      <c r="A259" s="74">
        <v>47</v>
      </c>
      <c r="B259" t="s">
        <v>712</v>
      </c>
      <c r="C259">
        <v>50.2</v>
      </c>
      <c r="D259">
        <v>46.6</v>
      </c>
      <c r="E259">
        <v>46.7</v>
      </c>
      <c r="F259">
        <v>47.6</v>
      </c>
    </row>
    <row r="261" spans="1:5" ht="15">
      <c r="A261" s="74">
        <v>48</v>
      </c>
      <c r="B261" t="s">
        <v>713</v>
      </c>
      <c r="C261">
        <v>90.2</v>
      </c>
      <c r="D261">
        <v>86.7</v>
      </c>
      <c r="E261">
        <v>107</v>
      </c>
    </row>
    <row r="262" spans="2:6" ht="15">
      <c r="B262" s="267" t="s">
        <v>714</v>
      </c>
      <c r="C262">
        <v>34.5</v>
      </c>
      <c r="D262">
        <v>33.1</v>
      </c>
      <c r="E262">
        <v>38.6</v>
      </c>
      <c r="F262">
        <v>40.3</v>
      </c>
    </row>
    <row r="264" spans="1:6" ht="15">
      <c r="A264" s="74">
        <v>49</v>
      </c>
      <c r="B264" s="13" t="s">
        <v>774</v>
      </c>
      <c r="D264" s="13">
        <v>839</v>
      </c>
      <c r="E264" s="13">
        <v>879</v>
      </c>
      <c r="F264" s="13">
        <v>945</v>
      </c>
    </row>
    <row r="265" spans="2:6" ht="15">
      <c r="B265" t="s">
        <v>775</v>
      </c>
      <c r="D265">
        <v>722</v>
      </c>
      <c r="E265">
        <v>734</v>
      </c>
      <c r="F265">
        <v>750</v>
      </c>
    </row>
    <row r="267" spans="2:6" ht="15">
      <c r="B267" t="s">
        <v>693</v>
      </c>
      <c r="D267">
        <v>157.1</v>
      </c>
      <c r="E267">
        <v>164.2</v>
      </c>
      <c r="F267" s="27">
        <v>181</v>
      </c>
    </row>
    <row r="268" spans="1:6" ht="15">
      <c r="A268" s="74">
        <v>50</v>
      </c>
      <c r="B268" t="s">
        <v>711</v>
      </c>
      <c r="D268" s="27">
        <v>35</v>
      </c>
      <c r="E268">
        <v>30.9</v>
      </c>
      <c r="F268">
        <v>30.7</v>
      </c>
    </row>
    <row r="270" spans="1:6" ht="15">
      <c r="A270" s="74">
        <v>51</v>
      </c>
      <c r="B270" s="13" t="s">
        <v>719</v>
      </c>
      <c r="C270" s="121">
        <v>430.5</v>
      </c>
      <c r="D270" s="121">
        <v>522</v>
      </c>
      <c r="E270" s="121">
        <v>678</v>
      </c>
      <c r="F270" s="121">
        <v>865.7</v>
      </c>
    </row>
    <row r="271" spans="2:6" ht="15">
      <c r="B271" s="222" t="s">
        <v>715</v>
      </c>
      <c r="C271" s="245">
        <f>C270/C109</f>
        <v>0.1842420611144398</v>
      </c>
      <c r="D271" s="245">
        <f>D270/D109</f>
        <v>0.1694475102252808</v>
      </c>
      <c r="E271" s="245">
        <f>E270/E109</f>
        <v>0.1356814088453072</v>
      </c>
      <c r="F271" s="246">
        <f>F270/F109</f>
        <v>0.1415328777425367</v>
      </c>
    </row>
    <row r="272" spans="2:6" ht="15">
      <c r="B272" s="222" t="s">
        <v>716</v>
      </c>
      <c r="C272" s="245">
        <f>C270/C114</f>
        <v>0.24647887323943662</v>
      </c>
      <c r="D272" s="245">
        <f>D270/D114</f>
        <v>0.22061620387980221</v>
      </c>
      <c r="E272" s="245">
        <f>E270/E114</f>
        <v>0.1872100728959576</v>
      </c>
      <c r="F272" s="246">
        <f>F270/F114</f>
        <v>0.19324092055626244</v>
      </c>
    </row>
    <row r="273" spans="2:6" ht="15">
      <c r="B273" s="222" t="s">
        <v>717</v>
      </c>
      <c r="C273" s="245">
        <f>C270/C84</f>
        <v>0.06531993697544052</v>
      </c>
      <c r="D273" s="245">
        <f>D270/D84</f>
        <v>0.06203573767135382</v>
      </c>
      <c r="E273" s="245">
        <f>E270/E84</f>
        <v>0.06114870935006515</v>
      </c>
      <c r="F273" s="246">
        <f>F270/F84</f>
        <v>0.06208299039299967</v>
      </c>
    </row>
    <row r="274" spans="1:6" ht="15">
      <c r="A274" s="74">
        <v>52</v>
      </c>
      <c r="B274" s="272" t="s">
        <v>749</v>
      </c>
      <c r="C274" s="27">
        <f>C270/C6*1000</f>
        <v>158.48764863969376</v>
      </c>
      <c r="D274" s="27">
        <f>D270/D6*1000</f>
        <v>196.69166132861073</v>
      </c>
      <c r="E274" s="27">
        <f>E270/E6*1000</f>
        <v>250.69328896283977</v>
      </c>
      <c r="F274" s="27">
        <f>F270/F6*1000</f>
        <v>313.6139689900014</v>
      </c>
    </row>
    <row r="276" spans="1:6" ht="15">
      <c r="A276" s="127" t="s">
        <v>632</v>
      </c>
      <c r="B276" s="611" t="s">
        <v>718</v>
      </c>
      <c r="C276" s="611"/>
      <c r="D276" s="611"/>
      <c r="E276" s="611"/>
      <c r="F276" s="611"/>
    </row>
    <row r="277" spans="2:6" ht="15">
      <c r="B277" s="289"/>
      <c r="C277" s="289"/>
      <c r="D277" s="289"/>
      <c r="E277" s="289"/>
      <c r="F277" s="289"/>
    </row>
    <row r="278" spans="1:2" ht="15">
      <c r="A278" s="74">
        <v>53</v>
      </c>
      <c r="B278" s="13" t="s">
        <v>720</v>
      </c>
    </row>
    <row r="279" spans="2:6" ht="15">
      <c r="B279" t="s">
        <v>724</v>
      </c>
      <c r="C279">
        <v>16</v>
      </c>
      <c r="D279">
        <v>16</v>
      </c>
      <c r="E279">
        <v>16</v>
      </c>
      <c r="F279">
        <v>16</v>
      </c>
    </row>
    <row r="280" spans="2:6" ht="15">
      <c r="B280" t="s">
        <v>721</v>
      </c>
      <c r="C280">
        <v>35</v>
      </c>
      <c r="D280">
        <v>35</v>
      </c>
      <c r="E280">
        <v>35</v>
      </c>
      <c r="F280">
        <v>34</v>
      </c>
    </row>
    <row r="281" spans="2:6" ht="15">
      <c r="B281" t="s">
        <v>722</v>
      </c>
      <c r="C281">
        <v>35</v>
      </c>
      <c r="D281">
        <v>37</v>
      </c>
      <c r="E281">
        <v>37</v>
      </c>
      <c r="F281">
        <v>39</v>
      </c>
    </row>
    <row r="282" spans="2:6" ht="15">
      <c r="B282" t="s">
        <v>723</v>
      </c>
      <c r="C282">
        <v>277</v>
      </c>
      <c r="D282">
        <v>274</v>
      </c>
      <c r="E282">
        <v>274</v>
      </c>
      <c r="F282">
        <v>271</v>
      </c>
    </row>
    <row r="284" spans="1:2" ht="15">
      <c r="A284" s="74">
        <v>54</v>
      </c>
      <c r="B284" s="13" t="s">
        <v>725</v>
      </c>
    </row>
    <row r="285" spans="2:6" ht="15">
      <c r="B285" t="s">
        <v>726</v>
      </c>
      <c r="C285">
        <v>1082</v>
      </c>
      <c r="D285">
        <v>1113</v>
      </c>
      <c r="E285">
        <v>1184</v>
      </c>
      <c r="F285">
        <v>1030</v>
      </c>
    </row>
    <row r="286" spans="2:6" ht="15">
      <c r="B286" t="s">
        <v>727</v>
      </c>
      <c r="C286">
        <v>226</v>
      </c>
      <c r="D286">
        <v>218</v>
      </c>
      <c r="E286">
        <v>219</v>
      </c>
      <c r="F286">
        <v>221</v>
      </c>
    </row>
    <row r="287" spans="2:6" ht="15">
      <c r="B287" t="s">
        <v>728</v>
      </c>
      <c r="C287">
        <v>636</v>
      </c>
      <c r="D287">
        <v>666</v>
      </c>
      <c r="E287">
        <v>703</v>
      </c>
      <c r="F287">
        <v>855</v>
      </c>
    </row>
    <row r="289" spans="1:6" ht="15">
      <c r="A289" s="74">
        <v>55</v>
      </c>
      <c r="B289" s="13" t="s">
        <v>729</v>
      </c>
      <c r="C289" s="13">
        <v>17.7</v>
      </c>
      <c r="D289" s="13">
        <v>17.8</v>
      </c>
      <c r="E289" s="13">
        <v>18.9</v>
      </c>
      <c r="F289" s="13">
        <v>19.5</v>
      </c>
    </row>
    <row r="290" spans="2:6" ht="15">
      <c r="B290" t="s">
        <v>730</v>
      </c>
      <c r="C290">
        <v>6.6</v>
      </c>
      <c r="D290">
        <v>6.5</v>
      </c>
      <c r="E290">
        <v>6.8</v>
      </c>
      <c r="F290">
        <v>7.2</v>
      </c>
    </row>
    <row r="292" spans="1:6" ht="15">
      <c r="A292" s="74">
        <v>56</v>
      </c>
      <c r="B292" s="13" t="s">
        <v>793</v>
      </c>
      <c r="C292" s="13">
        <v>649.4</v>
      </c>
      <c r="D292" s="13">
        <v>679.6</v>
      </c>
      <c r="E292" s="13">
        <v>694.2</v>
      </c>
      <c r="F292" s="13">
        <v>718.6</v>
      </c>
    </row>
    <row r="293" spans="3:6" ht="15">
      <c r="C293" s="266"/>
      <c r="D293" s="266"/>
      <c r="E293" s="266"/>
      <c r="F293" s="266"/>
    </row>
    <row r="295" spans="1:6" ht="15">
      <c r="A295" s="74">
        <v>57</v>
      </c>
      <c r="B295" s="13" t="s">
        <v>731</v>
      </c>
      <c r="C295" s="13">
        <v>377</v>
      </c>
      <c r="D295" s="13">
        <v>365</v>
      </c>
      <c r="E295" s="13">
        <v>337</v>
      </c>
      <c r="F295" s="13">
        <v>318</v>
      </c>
    </row>
    <row r="296" spans="2:6" ht="15">
      <c r="B296" s="25" t="s">
        <v>732</v>
      </c>
      <c r="C296" s="25">
        <v>271</v>
      </c>
      <c r="D296" s="25">
        <v>267</v>
      </c>
      <c r="E296" s="25">
        <v>240</v>
      </c>
      <c r="F296" s="25">
        <v>227</v>
      </c>
    </row>
    <row r="297" spans="2:6" ht="15">
      <c r="B297" s="280" t="s">
        <v>733</v>
      </c>
      <c r="C297" s="25">
        <v>595</v>
      </c>
      <c r="D297" s="25">
        <v>559</v>
      </c>
      <c r="E297" s="25">
        <v>531</v>
      </c>
      <c r="F297" s="25">
        <v>501</v>
      </c>
    </row>
    <row r="298" spans="1:6" ht="15">
      <c r="A298" s="74">
        <v>58</v>
      </c>
      <c r="B298" s="265" t="s">
        <v>790</v>
      </c>
      <c r="C298" s="25"/>
      <c r="D298" s="25"/>
      <c r="E298" s="25"/>
      <c r="F298" s="25"/>
    </row>
    <row r="299" spans="2:6" ht="15">
      <c r="B299" s="280" t="s">
        <v>791</v>
      </c>
      <c r="C299" s="25">
        <v>27</v>
      </c>
      <c r="D299" s="25">
        <v>27</v>
      </c>
      <c r="E299" s="25">
        <v>30</v>
      </c>
      <c r="F299" s="25">
        <v>31</v>
      </c>
    </row>
    <row r="300" spans="2:6" ht="15">
      <c r="B300" s="280" t="s">
        <v>792</v>
      </c>
      <c r="C300" s="25">
        <v>34</v>
      </c>
      <c r="D300" s="25">
        <v>34</v>
      </c>
      <c r="E300" s="25">
        <v>35</v>
      </c>
      <c r="F300" s="25">
        <v>36</v>
      </c>
    </row>
    <row r="302" spans="1:6" ht="15">
      <c r="A302" s="74">
        <v>59</v>
      </c>
      <c r="B302" t="s">
        <v>734</v>
      </c>
      <c r="C302">
        <v>20</v>
      </c>
      <c r="D302">
        <v>20.2</v>
      </c>
      <c r="E302">
        <v>16.5</v>
      </c>
      <c r="F302">
        <v>15.5</v>
      </c>
    </row>
    <row r="303" spans="1:6" ht="15">
      <c r="A303" s="74">
        <v>60</v>
      </c>
      <c r="B303" t="s">
        <v>735</v>
      </c>
      <c r="C303">
        <v>23.5</v>
      </c>
      <c r="D303">
        <v>25.6</v>
      </c>
      <c r="E303">
        <v>20.2</v>
      </c>
      <c r="F303">
        <v>18.9</v>
      </c>
    </row>
    <row r="305" spans="1:2" ht="30">
      <c r="A305" s="92">
        <v>61</v>
      </c>
      <c r="B305" s="264" t="s">
        <v>738</v>
      </c>
    </row>
    <row r="306" spans="2:6" ht="15">
      <c r="B306" s="328" t="s">
        <v>736</v>
      </c>
      <c r="C306" s="103" t="s">
        <v>436</v>
      </c>
      <c r="D306" s="103" t="s">
        <v>436</v>
      </c>
      <c r="E306" s="103" t="s">
        <v>436</v>
      </c>
      <c r="F306">
        <v>87.5</v>
      </c>
    </row>
    <row r="307" spans="2:6" ht="30">
      <c r="B307" s="328" t="s">
        <v>737</v>
      </c>
      <c r="C307" s="103" t="s">
        <v>436</v>
      </c>
      <c r="D307" s="103" t="s">
        <v>436</v>
      </c>
      <c r="E307" s="103" t="s">
        <v>436</v>
      </c>
      <c r="F307">
        <v>91.7</v>
      </c>
    </row>
    <row r="308" spans="1:6" ht="30">
      <c r="A308" s="74">
        <v>62</v>
      </c>
      <c r="B308" s="263" t="s">
        <v>776</v>
      </c>
      <c r="C308">
        <v>99.8</v>
      </c>
      <c r="D308">
        <v>99.8</v>
      </c>
      <c r="E308">
        <v>99.8</v>
      </c>
      <c r="F308">
        <v>99.8</v>
      </c>
    </row>
    <row r="310" spans="1:11" ht="30">
      <c r="A310" s="92">
        <v>63</v>
      </c>
      <c r="B310" s="264" t="s">
        <v>739</v>
      </c>
      <c r="C310" s="103" t="s">
        <v>436</v>
      </c>
      <c r="D310" s="103" t="s">
        <v>436</v>
      </c>
      <c r="E310" s="103" t="s">
        <v>436</v>
      </c>
      <c r="F310" s="126">
        <f>AVERAGE(99.1,99.5,99.5,98.8,99.2)</f>
        <v>99.22</v>
      </c>
      <c r="K310">
        <f>100-41.4</f>
        <v>58.6</v>
      </c>
    </row>
    <row r="311" spans="2:6" ht="15">
      <c r="B311" s="264"/>
      <c r="C311" s="103"/>
      <c r="D311" s="103"/>
      <c r="E311" s="103"/>
      <c r="F311" s="126"/>
    </row>
    <row r="312" spans="1:6" ht="15">
      <c r="A312" s="74">
        <v>64</v>
      </c>
      <c r="B312" t="s">
        <v>777</v>
      </c>
      <c r="C312" s="270">
        <v>0</v>
      </c>
      <c r="D312">
        <v>0.003</v>
      </c>
      <c r="E312">
        <v>0.004</v>
      </c>
      <c r="F312">
        <v>0.002</v>
      </c>
    </row>
    <row r="313" spans="1:6" ht="15">
      <c r="A313" s="74">
        <v>65</v>
      </c>
      <c r="B313" t="s">
        <v>778</v>
      </c>
      <c r="C313">
        <v>0.0005</v>
      </c>
      <c r="D313">
        <v>0.0012</v>
      </c>
      <c r="E313">
        <v>0.0005</v>
      </c>
      <c r="F313">
        <v>0.0012</v>
      </c>
    </row>
    <row r="315" spans="1:2" ht="30">
      <c r="A315" s="92">
        <v>66</v>
      </c>
      <c r="B315" s="264" t="s">
        <v>740</v>
      </c>
    </row>
    <row r="316" spans="2:6" ht="15">
      <c r="B316" s="268" t="s">
        <v>741</v>
      </c>
      <c r="F316">
        <v>16.6</v>
      </c>
    </row>
    <row r="317" spans="2:6" ht="15">
      <c r="B317" s="268" t="s">
        <v>742</v>
      </c>
      <c r="F317">
        <v>11.2</v>
      </c>
    </row>
    <row r="319" spans="1:6" ht="15">
      <c r="A319" s="74">
        <v>67</v>
      </c>
      <c r="B319" s="281" t="s">
        <v>743</v>
      </c>
      <c r="C319" s="281">
        <v>56</v>
      </c>
      <c r="D319" s="281">
        <v>30</v>
      </c>
      <c r="E319" s="281">
        <v>34</v>
      </c>
      <c r="F319" s="281">
        <v>38</v>
      </c>
    </row>
    <row r="321" spans="1:6" ht="15">
      <c r="A321" s="74">
        <v>68</v>
      </c>
      <c r="B321" s="13" t="s">
        <v>744</v>
      </c>
      <c r="C321" s="121">
        <v>206.4</v>
      </c>
      <c r="D321" s="121">
        <v>250.2</v>
      </c>
      <c r="E321" s="121">
        <v>333.5</v>
      </c>
      <c r="F321" s="121">
        <v>424</v>
      </c>
    </row>
    <row r="322" spans="2:6" ht="15">
      <c r="B322" s="222" t="s">
        <v>748</v>
      </c>
      <c r="C322" s="245">
        <f>C321/C109</f>
        <v>0.0883334759907558</v>
      </c>
      <c r="D322" s="245">
        <f>D321/D109</f>
        <v>0.08121794455625528</v>
      </c>
      <c r="E322" s="245">
        <f>E321/E109</f>
        <v>0.06674004402641585</v>
      </c>
      <c r="F322" s="245">
        <f>F321/F109</f>
        <v>0.06931955661642088</v>
      </c>
    </row>
    <row r="323" spans="2:6" ht="15">
      <c r="B323" s="222" t="s">
        <v>747</v>
      </c>
      <c r="C323" s="245">
        <f>C321/C114</f>
        <v>0.11817244933012712</v>
      </c>
      <c r="D323" s="245">
        <f>D321/D114</f>
        <v>0.10574362875618105</v>
      </c>
      <c r="E323" s="245">
        <f>E321/E114</f>
        <v>0.0920863706648995</v>
      </c>
      <c r="F323" s="245">
        <f>F321/F114</f>
        <v>0.09464496975378915</v>
      </c>
    </row>
    <row r="324" spans="2:6" ht="15">
      <c r="B324" s="222" t="s">
        <v>746</v>
      </c>
      <c r="C324" s="245">
        <f>C321/C84</f>
        <v>0.03131715445233663</v>
      </c>
      <c r="D324" s="245">
        <f>D321/D84</f>
        <v>0.029734370814890276</v>
      </c>
      <c r="E324" s="245">
        <f>E321/E84</f>
        <v>0.03007831057263529</v>
      </c>
      <c r="F324" s="245">
        <f>F321/F84</f>
        <v>0.03040682445030826</v>
      </c>
    </row>
    <row r="325" spans="1:6" ht="15">
      <c r="A325" s="74">
        <v>69</v>
      </c>
      <c r="B325" s="272" t="s">
        <v>745</v>
      </c>
      <c r="C325" s="27">
        <f>C321/C6*1000</f>
        <v>75.9857158634908</v>
      </c>
      <c r="D325" s="27">
        <f>D321/D6*1000</f>
        <v>94.27634801612722</v>
      </c>
      <c r="E325" s="27">
        <f>E321/E6*1000</f>
        <v>123.31299685709006</v>
      </c>
      <c r="F325" s="27">
        <f>F321/F6*1000</f>
        <v>153.60092740182583</v>
      </c>
    </row>
    <row r="327" spans="1:6" ht="15">
      <c r="A327" s="127" t="s">
        <v>655</v>
      </c>
      <c r="B327" s="611" t="s">
        <v>751</v>
      </c>
      <c r="C327" s="611"/>
      <c r="D327" s="611"/>
      <c r="E327" s="611"/>
      <c r="F327" s="611"/>
    </row>
    <row r="328" ht="15">
      <c r="B328" s="274" t="s">
        <v>752</v>
      </c>
    </row>
    <row r="329" spans="1:2" ht="15">
      <c r="A329" s="74">
        <v>70</v>
      </c>
      <c r="B329" s="306" t="s">
        <v>597</v>
      </c>
    </row>
    <row r="330" spans="2:6" ht="15">
      <c r="B330" s="13" t="s">
        <v>757</v>
      </c>
      <c r="C330" s="13">
        <v>244.2</v>
      </c>
      <c r="D330" s="13">
        <v>99.3</v>
      </c>
      <c r="E330" s="13">
        <v>131.8</v>
      </c>
      <c r="F330" s="13">
        <v>181.4</v>
      </c>
    </row>
    <row r="331" spans="2:6" ht="15">
      <c r="B331" s="268" t="s">
        <v>753</v>
      </c>
      <c r="C331">
        <v>25</v>
      </c>
      <c r="D331">
        <v>27.6</v>
      </c>
      <c r="E331">
        <v>35.6</v>
      </c>
      <c r="F331">
        <v>65.6</v>
      </c>
    </row>
    <row r="332" spans="2:6" ht="15">
      <c r="B332" s="268" t="s">
        <v>754</v>
      </c>
      <c r="C332">
        <v>185.2</v>
      </c>
      <c r="D332">
        <v>42.8</v>
      </c>
      <c r="E332">
        <v>60.9</v>
      </c>
      <c r="F332">
        <v>125.1</v>
      </c>
    </row>
    <row r="333" spans="2:6" ht="15">
      <c r="B333" s="268" t="s">
        <v>755</v>
      </c>
      <c r="C333">
        <v>12.3</v>
      </c>
      <c r="D333">
        <v>15</v>
      </c>
      <c r="E333">
        <v>18.4</v>
      </c>
      <c r="F333">
        <v>20.1</v>
      </c>
    </row>
    <row r="334" spans="2:6" ht="15">
      <c r="B334" s="275" t="s">
        <v>758</v>
      </c>
      <c r="C334" s="276">
        <v>2473.9</v>
      </c>
      <c r="D334" s="276">
        <v>508.4</v>
      </c>
      <c r="E334" s="276">
        <v>619.6</v>
      </c>
      <c r="F334" s="276">
        <v>1478.4</v>
      </c>
    </row>
    <row r="336" spans="1:6" ht="15">
      <c r="A336" s="74">
        <v>71</v>
      </c>
      <c r="B336" s="307" t="s">
        <v>756</v>
      </c>
      <c r="C336" s="13">
        <v>89.7</v>
      </c>
      <c r="D336" s="13">
        <v>277.6</v>
      </c>
      <c r="E336" s="13">
        <v>733</v>
      </c>
      <c r="F336" s="13">
        <v>693.7</v>
      </c>
    </row>
    <row r="337" spans="2:6" ht="15">
      <c r="B337" s="275" t="s">
        <v>758</v>
      </c>
      <c r="C337" s="269">
        <v>932.2</v>
      </c>
      <c r="D337" s="269">
        <v>2618</v>
      </c>
      <c r="E337" s="269">
        <v>2841.2</v>
      </c>
      <c r="F337" s="269">
        <v>2823.9</v>
      </c>
    </row>
    <row r="339" spans="1:2" ht="15.75">
      <c r="A339" s="74">
        <v>72</v>
      </c>
      <c r="B339" s="305" t="s">
        <v>759</v>
      </c>
    </row>
    <row r="340" spans="2:6" ht="15">
      <c r="B340" s="13" t="s">
        <v>760</v>
      </c>
      <c r="C340" s="126">
        <v>457</v>
      </c>
      <c r="D340" s="126">
        <v>622.7</v>
      </c>
      <c r="E340" s="126">
        <v>755.5</v>
      </c>
      <c r="F340" s="126">
        <v>1071.9</v>
      </c>
    </row>
    <row r="341" spans="2:6" ht="15">
      <c r="B341" s="271" t="s">
        <v>858</v>
      </c>
      <c r="C341" s="27"/>
      <c r="D341" s="27"/>
      <c r="E341" s="27"/>
      <c r="F341" s="27">
        <v>441.2</v>
      </c>
    </row>
    <row r="342" spans="2:6" ht="15">
      <c r="B342" s="271" t="s">
        <v>859</v>
      </c>
      <c r="C342" s="27"/>
      <c r="D342" s="27"/>
      <c r="E342" s="27"/>
      <c r="F342">
        <v>334.4</v>
      </c>
    </row>
    <row r="343" spans="2:6" ht="15">
      <c r="B343" s="271" t="s">
        <v>860</v>
      </c>
      <c r="C343" s="27"/>
      <c r="D343" s="27"/>
      <c r="E343" s="27"/>
      <c r="F343" s="27">
        <v>272.7</v>
      </c>
    </row>
    <row r="344" spans="2:6" ht="15">
      <c r="B344" s="271" t="s">
        <v>861</v>
      </c>
      <c r="C344" s="27"/>
      <c r="D344" s="27"/>
      <c r="E344" s="27"/>
      <c r="F344" s="27">
        <v>23.6</v>
      </c>
    </row>
    <row r="345" spans="2:6" ht="15">
      <c r="B345" s="271"/>
      <c r="C345" s="27"/>
      <c r="D345" s="27"/>
      <c r="E345" s="27"/>
      <c r="F345" s="27"/>
    </row>
    <row r="346" spans="2:6" ht="15">
      <c r="B346" s="13" t="s">
        <v>769</v>
      </c>
      <c r="C346" s="13">
        <v>433.9</v>
      </c>
      <c r="D346" s="13">
        <v>490.9</v>
      </c>
      <c r="E346" s="13">
        <v>618.6</v>
      </c>
      <c r="F346" s="13">
        <v>869.9</v>
      </c>
    </row>
    <row r="347" spans="2:6" ht="15">
      <c r="B347" t="s">
        <v>771</v>
      </c>
      <c r="C347" s="269">
        <v>345.8</v>
      </c>
      <c r="D347" s="269">
        <v>375</v>
      </c>
      <c r="E347" s="269">
        <v>458</v>
      </c>
      <c r="F347" s="269">
        <v>734.1</v>
      </c>
    </row>
    <row r="349" spans="1:6" ht="15">
      <c r="A349" s="74">
        <v>73</v>
      </c>
      <c r="B349" t="s">
        <v>761</v>
      </c>
      <c r="C349">
        <v>335.8</v>
      </c>
      <c r="D349">
        <v>337.5</v>
      </c>
      <c r="E349">
        <v>332.3</v>
      </c>
      <c r="F349">
        <v>334.6</v>
      </c>
    </row>
    <row r="350" spans="1:6" ht="15">
      <c r="A350" s="74">
        <v>74</v>
      </c>
      <c r="B350" t="s">
        <v>762</v>
      </c>
      <c r="C350" s="27">
        <f>C347/C349/12*1000</f>
        <v>85.81496922771491</v>
      </c>
      <c r="D350" s="27">
        <f>D347/D349/12*1000</f>
        <v>92.5925925925926</v>
      </c>
      <c r="E350" s="27">
        <f>E347/E349/12*1000</f>
        <v>114.8560537666767</v>
      </c>
      <c r="F350" s="27">
        <f>F347/F349/12*1000</f>
        <v>182.8302450687388</v>
      </c>
    </row>
    <row r="352" spans="1:6" ht="15">
      <c r="A352" s="74">
        <v>75</v>
      </c>
      <c r="B352" s="13" t="s">
        <v>763</v>
      </c>
      <c r="C352" s="121">
        <v>609</v>
      </c>
      <c r="D352" s="121">
        <v>658</v>
      </c>
      <c r="E352" s="121">
        <v>757.2</v>
      </c>
      <c r="F352" s="121">
        <v>863.2</v>
      </c>
    </row>
    <row r="353" spans="2:6" ht="15">
      <c r="B353" t="s">
        <v>770</v>
      </c>
      <c r="C353">
        <v>51.7</v>
      </c>
      <c r="D353">
        <v>63.7</v>
      </c>
      <c r="E353">
        <v>81.6</v>
      </c>
      <c r="F353">
        <v>101.3</v>
      </c>
    </row>
    <row r="355" spans="1:6" ht="15">
      <c r="A355" s="74">
        <v>76</v>
      </c>
      <c r="B355" s="13" t="s">
        <v>764</v>
      </c>
      <c r="C355" s="294">
        <f>C349/C352</f>
        <v>0.5513957307060755</v>
      </c>
      <c r="D355" s="294">
        <f>D349/D352</f>
        <v>0.5129179331306991</v>
      </c>
      <c r="E355" s="294">
        <f>E349/E352</f>
        <v>0.4388536714210248</v>
      </c>
      <c r="F355" s="294">
        <f>F349/F352</f>
        <v>0.3876274328081557</v>
      </c>
    </row>
    <row r="357" spans="1:6" ht="15">
      <c r="A357" s="74">
        <v>77</v>
      </c>
      <c r="B357" s="13" t="s">
        <v>765</v>
      </c>
      <c r="C357" s="121">
        <f>C330+C336+C346</f>
        <v>767.8</v>
      </c>
      <c r="D357" s="121">
        <f>D330+D336+D346</f>
        <v>867.8</v>
      </c>
      <c r="E357" s="121">
        <f>E330+E336+E346</f>
        <v>1483.4</v>
      </c>
      <c r="F357" s="121">
        <f>F330+F336+F346</f>
        <v>1745</v>
      </c>
    </row>
    <row r="358" spans="2:6" ht="15">
      <c r="B358" s="222" t="s">
        <v>766</v>
      </c>
      <c r="C358" s="245">
        <f>C357/C109</f>
        <v>0.3285971069074724</v>
      </c>
      <c r="D358" s="245">
        <f>D357/D109</f>
        <v>0.28169837044731544</v>
      </c>
      <c r="E358" s="245">
        <f>E357/E109</f>
        <v>0.2968581148689214</v>
      </c>
      <c r="F358" s="245">
        <f>F357/F109</f>
        <v>0.28528921296144916</v>
      </c>
    </row>
    <row r="359" spans="2:6" ht="15">
      <c r="B359" s="222" t="s">
        <v>767</v>
      </c>
      <c r="C359" s="245">
        <f>C357/C84</f>
        <v>0.11649860071949644</v>
      </c>
      <c r="D359" s="245">
        <f>D357/D84</f>
        <v>0.10313144281839241</v>
      </c>
      <c r="E359" s="245">
        <f>E357/E84</f>
        <v>0.1337876039083874</v>
      </c>
      <c r="F359" s="245">
        <f>F357/F84</f>
        <v>0.1251412940230847</v>
      </c>
    </row>
    <row r="360" spans="1:6" ht="15">
      <c r="A360" s="74">
        <v>78</v>
      </c>
      <c r="B360" s="272" t="s">
        <v>768</v>
      </c>
      <c r="C360" s="27">
        <f>C357/C6*1000</f>
        <v>282.66391782940036</v>
      </c>
      <c r="D360" s="27">
        <f>D357/D6*1000</f>
        <v>326.9904668600927</v>
      </c>
      <c r="E360" s="27">
        <f>E357/E6*1000</f>
        <v>548.4932519874285</v>
      </c>
      <c r="F360" s="27">
        <f>F357/F6*1000</f>
        <v>632.1547601796841</v>
      </c>
    </row>
  </sheetData>
  <mergeCells count="15">
    <mergeCell ref="B2:F2"/>
    <mergeCell ref="B5:F5"/>
    <mergeCell ref="B276:F276"/>
    <mergeCell ref="B327:F327"/>
    <mergeCell ref="A1:A4"/>
    <mergeCell ref="B182:F182"/>
    <mergeCell ref="B217:F217"/>
    <mergeCell ref="C169:D169"/>
    <mergeCell ref="E169:F169"/>
    <mergeCell ref="B43:F43"/>
    <mergeCell ref="B83:F83"/>
    <mergeCell ref="B89:F89"/>
    <mergeCell ref="B92:F92"/>
    <mergeCell ref="B106:F106"/>
    <mergeCell ref="B143:F143"/>
  </mergeCells>
  <printOptions/>
  <pageMargins left="0.25" right="0.25" top="0.75" bottom="0.75" header="0.3" footer="0.3"/>
  <pageSetup horizontalDpi="600" verticalDpi="600" orientation="landscape" paperSize="5"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topLeftCell="A6">
      <selection activeCell="F8" activeCellId="5" sqref="F19 F18 F17 F16 F15 F8"/>
    </sheetView>
  </sheetViews>
  <sheetFormatPr defaultColWidth="9.140625" defaultRowHeight="15"/>
  <cols>
    <col min="2" max="2" width="32.00390625" style="0" customWidth="1"/>
    <col min="3" max="3" width="27.57421875" style="0" customWidth="1"/>
    <col min="4" max="4" width="24.7109375" style="0" customWidth="1"/>
    <col min="5" max="5" width="43.8515625" style="0" customWidth="1"/>
    <col min="6" max="6" width="20.140625" style="0" customWidth="1"/>
    <col min="7" max="7" width="22.7109375" style="0" customWidth="1"/>
  </cols>
  <sheetData>
    <row r="1" ht="15">
      <c r="B1" s="13" t="s">
        <v>1151</v>
      </c>
    </row>
    <row r="3" ht="15">
      <c r="B3" t="s">
        <v>1150</v>
      </c>
    </row>
    <row r="4" ht="15">
      <c r="B4" t="s">
        <v>1149</v>
      </c>
    </row>
    <row r="5" spans="2:6" ht="30" customHeight="1">
      <c r="B5" s="15" t="s">
        <v>58</v>
      </c>
      <c r="C5" s="20" t="s">
        <v>64</v>
      </c>
      <c r="D5" s="23" t="s">
        <v>61</v>
      </c>
      <c r="E5" s="387" t="s">
        <v>93</v>
      </c>
      <c r="F5" s="119" t="s">
        <v>789</v>
      </c>
    </row>
    <row r="6" spans="2:6" ht="49.5" customHeight="1">
      <c r="B6" s="627" t="s">
        <v>1147</v>
      </c>
      <c r="C6" s="628"/>
      <c r="D6" s="628"/>
      <c r="E6" s="629"/>
      <c r="F6" s="386" t="s">
        <v>1148</v>
      </c>
    </row>
    <row r="7" spans="2:6" ht="45" customHeight="1">
      <c r="B7" s="385" t="s">
        <v>59</v>
      </c>
      <c r="C7" s="388">
        <v>0.04</v>
      </c>
      <c r="D7" s="389" t="s">
        <v>62</v>
      </c>
      <c r="E7" s="390" t="s">
        <v>84</v>
      </c>
      <c r="F7" s="391">
        <v>761.9</v>
      </c>
    </row>
    <row r="8" spans="2:6" ht="30">
      <c r="B8" s="16" t="s">
        <v>79</v>
      </c>
      <c r="C8" s="623" t="s">
        <v>1152</v>
      </c>
      <c r="D8" s="17" t="s">
        <v>69</v>
      </c>
      <c r="E8" s="4" t="s">
        <v>788</v>
      </c>
      <c r="F8" s="392">
        <v>153</v>
      </c>
    </row>
    <row r="9" spans="2:6" ht="39" customHeight="1">
      <c r="B9" s="16" t="s">
        <v>80</v>
      </c>
      <c r="C9" s="618"/>
      <c r="D9" s="624" t="s">
        <v>63</v>
      </c>
      <c r="E9" s="6" t="s">
        <v>81</v>
      </c>
      <c r="F9" s="603">
        <v>249.6</v>
      </c>
    </row>
    <row r="10" spans="2:9" ht="72.75" customHeight="1">
      <c r="B10" s="16" t="s">
        <v>66</v>
      </c>
      <c r="C10" s="618"/>
      <c r="D10" s="625"/>
      <c r="E10" s="5" t="s">
        <v>83</v>
      </c>
      <c r="F10" s="605"/>
      <c r="I10" s="24"/>
    </row>
    <row r="11" spans="2:9" ht="28.5" customHeight="1">
      <c r="B11" s="16" t="s">
        <v>67</v>
      </c>
      <c r="C11" s="618"/>
      <c r="D11" s="626"/>
      <c r="E11" s="4"/>
      <c r="F11" s="605"/>
      <c r="I11" s="24"/>
    </row>
    <row r="12" spans="2:9" ht="30" customHeight="1">
      <c r="B12" s="16" t="s">
        <v>85</v>
      </c>
      <c r="C12" s="619"/>
      <c r="D12" s="17" t="s">
        <v>68</v>
      </c>
      <c r="E12" s="4"/>
      <c r="F12" s="605"/>
      <c r="I12" s="24"/>
    </row>
    <row r="13" spans="2:9" ht="30" customHeight="1">
      <c r="B13" s="17" t="s">
        <v>60</v>
      </c>
      <c r="C13" s="21">
        <v>0.01</v>
      </c>
      <c r="D13" s="19" t="s">
        <v>63</v>
      </c>
      <c r="E13" s="6" t="s">
        <v>78</v>
      </c>
      <c r="F13" s="605"/>
      <c r="I13" s="24"/>
    </row>
    <row r="14" spans="2:9" ht="30" customHeight="1">
      <c r="B14" s="16" t="s">
        <v>72</v>
      </c>
      <c r="C14" s="22" t="s">
        <v>1153</v>
      </c>
      <c r="D14" s="17" t="s">
        <v>63</v>
      </c>
      <c r="E14" s="18" t="s">
        <v>73</v>
      </c>
      <c r="F14" s="604"/>
      <c r="I14" s="24"/>
    </row>
    <row r="15" spans="2:9" ht="30">
      <c r="B15" s="16" t="s">
        <v>74</v>
      </c>
      <c r="C15" s="617" t="s">
        <v>65</v>
      </c>
      <c r="D15" s="620" t="s">
        <v>69</v>
      </c>
      <c r="E15" s="6" t="s">
        <v>75</v>
      </c>
      <c r="F15" s="392">
        <v>933</v>
      </c>
      <c r="I15" s="24"/>
    </row>
    <row r="16" spans="2:6" ht="50.25" customHeight="1">
      <c r="B16" s="16" t="s">
        <v>786</v>
      </c>
      <c r="C16" s="618"/>
      <c r="D16" s="621"/>
      <c r="E16" s="5" t="s">
        <v>787</v>
      </c>
      <c r="F16" s="391">
        <f>225.5+55.3+50.8</f>
        <v>331.6</v>
      </c>
    </row>
    <row r="17" spans="2:6" ht="56.25" customHeight="1">
      <c r="B17" s="16" t="s">
        <v>1070</v>
      </c>
      <c r="C17" s="618"/>
      <c r="D17" s="621"/>
      <c r="E17" s="4"/>
      <c r="F17" s="391">
        <v>86.6</v>
      </c>
    </row>
    <row r="18" spans="2:6" ht="34.5" customHeight="1">
      <c r="B18" s="16" t="s">
        <v>70</v>
      </c>
      <c r="C18" s="618"/>
      <c r="D18" s="621"/>
      <c r="E18" s="4"/>
      <c r="F18" s="391">
        <v>6.9</v>
      </c>
    </row>
    <row r="19" spans="2:6" ht="123.75" customHeight="1">
      <c r="B19" s="16" t="s">
        <v>71</v>
      </c>
      <c r="C19" s="619"/>
      <c r="D19" s="622"/>
      <c r="E19" s="6" t="s">
        <v>1154</v>
      </c>
      <c r="F19" s="391">
        <v>14.5</v>
      </c>
    </row>
    <row r="20" ht="39" customHeight="1">
      <c r="F20" s="121"/>
    </row>
    <row r="23" ht="15">
      <c r="B23" s="13"/>
    </row>
    <row r="24" ht="15">
      <c r="B24" s="13"/>
    </row>
    <row r="25" spans="2:4" ht="18.75" customHeight="1">
      <c r="B25" s="630" t="s">
        <v>86</v>
      </c>
      <c r="C25" s="631" t="s">
        <v>88</v>
      </c>
      <c r="D25" s="631"/>
    </row>
    <row r="26" spans="2:4" ht="15">
      <c r="B26" s="630"/>
      <c r="C26" s="631" t="s">
        <v>87</v>
      </c>
      <c r="D26" s="631"/>
    </row>
    <row r="27" spans="2:4" ht="15">
      <c r="B27" s="630"/>
      <c r="C27" s="631" t="s">
        <v>89</v>
      </c>
      <c r="D27" s="631"/>
    </row>
    <row r="28" spans="2:4" ht="15">
      <c r="B28" s="630"/>
      <c r="C28" s="631" t="s">
        <v>90</v>
      </c>
      <c r="D28" s="631"/>
    </row>
    <row r="29" spans="2:4" ht="15">
      <c r="B29" s="630"/>
      <c r="C29" s="631" t="s">
        <v>91</v>
      </c>
      <c r="D29" s="631"/>
    </row>
    <row r="30" spans="2:4" ht="15">
      <c r="B30" s="630"/>
      <c r="C30" s="631" t="s">
        <v>92</v>
      </c>
      <c r="D30" s="631"/>
    </row>
    <row r="31" spans="2:4" ht="15">
      <c r="B31" s="630"/>
      <c r="C31" s="631" t="s">
        <v>95</v>
      </c>
      <c r="D31" s="631"/>
    </row>
    <row r="32" spans="2:8" ht="15">
      <c r="B32" s="630"/>
      <c r="C32" s="631" t="s">
        <v>133</v>
      </c>
      <c r="D32" s="631"/>
      <c r="H32" t="s">
        <v>94</v>
      </c>
    </row>
    <row r="34" ht="15">
      <c r="B34" s="25" t="s">
        <v>96</v>
      </c>
    </row>
  </sheetData>
  <mergeCells count="15">
    <mergeCell ref="B6:E6"/>
    <mergeCell ref="B25:B32"/>
    <mergeCell ref="C32:D32"/>
    <mergeCell ref="C25:D25"/>
    <mergeCell ref="C26:D26"/>
    <mergeCell ref="C27:D27"/>
    <mergeCell ref="C28:D28"/>
    <mergeCell ref="C29:D29"/>
    <mergeCell ref="C30:D30"/>
    <mergeCell ref="C31:D31"/>
    <mergeCell ref="F9:F14"/>
    <mergeCell ref="C15:C19"/>
    <mergeCell ref="D15:D19"/>
    <mergeCell ref="C8:C12"/>
    <mergeCell ref="D9:D11"/>
  </mergeCells>
  <hyperlinks>
    <hyperlink ref="C29" r:id="rId1" display="http://bolor-toli.com/index.php?pageId=10&amp;go=1&amp;direction=mn-en&amp;search=skin+disease"/>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topLeftCell="A1">
      <selection activeCell="F21" sqref="F21"/>
    </sheetView>
  </sheetViews>
  <sheetFormatPr defaultColWidth="9.140625" defaultRowHeight="15"/>
  <cols>
    <col min="1" max="1" width="9.140625" style="296" customWidth="1"/>
    <col min="2" max="2" width="62.00390625" style="296" customWidth="1"/>
    <col min="3" max="3" width="18.28125" style="296" customWidth="1"/>
    <col min="4" max="16384" width="9.140625" style="296" customWidth="1"/>
  </cols>
  <sheetData>
    <row r="2" spans="2:3" ht="15">
      <c r="B2" s="632" t="s">
        <v>833</v>
      </c>
      <c r="C2" s="632"/>
    </row>
    <row r="3" ht="15">
      <c r="B3" s="295"/>
    </row>
    <row r="4" spans="2:3" ht="27" customHeight="1">
      <c r="B4" s="300" t="s">
        <v>795</v>
      </c>
      <c r="C4" s="301" t="s">
        <v>834</v>
      </c>
    </row>
    <row r="5" ht="15">
      <c r="B5" s="299" t="s">
        <v>835</v>
      </c>
    </row>
    <row r="6" ht="15">
      <c r="B6" s="295"/>
    </row>
    <row r="7" spans="2:3" ht="15">
      <c r="B7" s="295" t="s">
        <v>796</v>
      </c>
      <c r="C7" s="297" t="s">
        <v>797</v>
      </c>
    </row>
    <row r="8" spans="2:3" ht="15">
      <c r="B8" s="295" t="s">
        <v>798</v>
      </c>
      <c r="C8" s="297" t="s">
        <v>799</v>
      </c>
    </row>
    <row r="9" spans="2:3" ht="15">
      <c r="B9" s="295" t="s">
        <v>800</v>
      </c>
      <c r="C9" s="298"/>
    </row>
    <row r="10" spans="2:3" ht="15">
      <c r="B10" s="295" t="s">
        <v>801</v>
      </c>
      <c r="C10" s="297" t="s">
        <v>802</v>
      </c>
    </row>
    <row r="11" spans="2:3" ht="15">
      <c r="B11" s="295" t="s">
        <v>803</v>
      </c>
      <c r="C11" s="297" t="s">
        <v>804</v>
      </c>
    </row>
    <row r="12" spans="2:3" ht="15">
      <c r="B12" s="295" t="s">
        <v>805</v>
      </c>
      <c r="C12" s="297" t="s">
        <v>806</v>
      </c>
    </row>
    <row r="13" spans="2:3" ht="15">
      <c r="B13" s="295" t="s">
        <v>807</v>
      </c>
      <c r="C13" s="297" t="s">
        <v>808</v>
      </c>
    </row>
    <row r="14" spans="2:3" ht="15">
      <c r="B14" s="295" t="s">
        <v>809</v>
      </c>
      <c r="C14" s="297" t="s">
        <v>810</v>
      </c>
    </row>
    <row r="15" spans="2:3" ht="15">
      <c r="B15" s="295" t="s">
        <v>811</v>
      </c>
      <c r="C15" s="297" t="s">
        <v>812</v>
      </c>
    </row>
    <row r="16" spans="2:3" ht="15">
      <c r="B16" s="295" t="s">
        <v>813</v>
      </c>
      <c r="C16" s="297" t="s">
        <v>814</v>
      </c>
    </row>
    <row r="17" spans="2:3" ht="15">
      <c r="B17" s="295" t="s">
        <v>815</v>
      </c>
      <c r="C17" s="297" t="s">
        <v>816</v>
      </c>
    </row>
    <row r="19" ht="15">
      <c r="B19" s="299" t="s">
        <v>836</v>
      </c>
    </row>
    <row r="20" spans="2:3" ht="15">
      <c r="B20" s="295" t="s">
        <v>817</v>
      </c>
      <c r="C20" s="297" t="s">
        <v>818</v>
      </c>
    </row>
    <row r="21" spans="2:3" ht="15">
      <c r="B21" s="295" t="s">
        <v>819</v>
      </c>
      <c r="C21" s="297" t="s">
        <v>820</v>
      </c>
    </row>
    <row r="22" spans="2:3" ht="15">
      <c r="B22" s="295" t="s">
        <v>821</v>
      </c>
      <c r="C22" s="297" t="s">
        <v>810</v>
      </c>
    </row>
    <row r="23" spans="2:3" ht="15">
      <c r="B23" s="295" t="s">
        <v>822</v>
      </c>
      <c r="C23" s="297" t="s">
        <v>820</v>
      </c>
    </row>
    <row r="24" spans="2:3" ht="15">
      <c r="B24" s="295" t="s">
        <v>823</v>
      </c>
      <c r="C24" s="297" t="s">
        <v>816</v>
      </c>
    </row>
    <row r="25" spans="2:3" ht="15">
      <c r="B25" s="295" t="s">
        <v>824</v>
      </c>
      <c r="C25" s="297" t="s">
        <v>812</v>
      </c>
    </row>
    <row r="26" spans="2:3" ht="15">
      <c r="B26" s="295" t="s">
        <v>825</v>
      </c>
      <c r="C26" s="297" t="s">
        <v>826</v>
      </c>
    </row>
    <row r="27" spans="2:3" ht="15">
      <c r="B27" s="295" t="s">
        <v>827</v>
      </c>
      <c r="C27" s="297" t="s">
        <v>820</v>
      </c>
    </row>
    <row r="28" spans="2:3" ht="15">
      <c r="B28" s="295" t="s">
        <v>828</v>
      </c>
      <c r="C28" s="297" t="s">
        <v>820</v>
      </c>
    </row>
    <row r="29" spans="2:3" ht="15">
      <c r="B29" s="295" t="s">
        <v>829</v>
      </c>
      <c r="C29" s="297" t="s">
        <v>818</v>
      </c>
    </row>
    <row r="30" spans="2:3" ht="15">
      <c r="B30" s="295" t="s">
        <v>830</v>
      </c>
      <c r="C30" s="298"/>
    </row>
    <row r="31" spans="2:3" ht="15">
      <c r="B31" s="295" t="s">
        <v>831</v>
      </c>
      <c r="C31" s="297" t="s">
        <v>832</v>
      </c>
    </row>
    <row r="32" spans="1:3" ht="15">
      <c r="A32" s="303"/>
      <c r="B32" s="303"/>
      <c r="C32" s="303"/>
    </row>
    <row r="33" ht="15">
      <c r="B33" s="296" t="s">
        <v>844</v>
      </c>
    </row>
  </sheetData>
  <mergeCells count="1">
    <mergeCell ref="B2:C2"/>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L52"/>
  <sheetViews>
    <sheetView showGridLines="0" zoomScale="80" zoomScaleNormal="80" workbookViewId="0" topLeftCell="C1">
      <pane xSplit="1" ySplit="4" topLeftCell="G8" activePane="bottomRight" state="frozen"/>
      <selection pane="topLeft" activeCell="C1" sqref="C1"/>
      <selection pane="topRight" activeCell="D1" sqref="D1"/>
      <selection pane="bottomLeft" activeCell="C5" sqref="C5"/>
      <selection pane="bottomRight" activeCell="H8" sqref="H8:H16"/>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6.0039062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34.28125" style="94" customWidth="1"/>
    <col min="13" max="16384" width="9.140625" style="94" customWidth="1"/>
  </cols>
  <sheetData>
    <row r="1" spans="1:8" ht="21">
      <c r="A1" s="438" t="s">
        <v>1071</v>
      </c>
      <c r="B1" s="438"/>
      <c r="C1" s="438"/>
      <c r="D1" s="438"/>
      <c r="E1" s="438"/>
      <c r="F1" s="438"/>
      <c r="G1" s="438"/>
      <c r="H1" s="94">
        <f>742/1210*100</f>
        <v>61.32231404958678</v>
      </c>
    </row>
    <row r="2" spans="5:6" ht="15">
      <c r="E2" s="320"/>
      <c r="F2" s="321"/>
    </row>
    <row r="3" spans="1:12" s="322" customFormat="1" ht="15" customHeight="1">
      <c r="A3" s="439" t="s">
        <v>9</v>
      </c>
      <c r="B3" s="439" t="s">
        <v>0</v>
      </c>
      <c r="C3" s="440" t="s">
        <v>19</v>
      </c>
      <c r="D3" s="440"/>
      <c r="E3" s="440"/>
      <c r="F3" s="440"/>
      <c r="G3" s="439" t="s">
        <v>373</v>
      </c>
      <c r="H3" s="447" t="s">
        <v>1</v>
      </c>
      <c r="I3" s="439"/>
      <c r="J3" s="443" t="s">
        <v>15</v>
      </c>
      <c r="K3" s="445" t="s">
        <v>13</v>
      </c>
      <c r="L3" s="445" t="s">
        <v>16</v>
      </c>
    </row>
    <row r="4" spans="1:12" s="322" customFormat="1" ht="15">
      <c r="A4" s="439"/>
      <c r="B4" s="439"/>
      <c r="C4" s="348" t="s">
        <v>7</v>
      </c>
      <c r="D4" s="352" t="s">
        <v>17</v>
      </c>
      <c r="E4" s="346" t="s">
        <v>14</v>
      </c>
      <c r="F4" s="346" t="s">
        <v>18</v>
      </c>
      <c r="G4" s="439"/>
      <c r="H4" s="341" t="s">
        <v>8</v>
      </c>
      <c r="I4" s="350" t="s">
        <v>2</v>
      </c>
      <c r="J4" s="444"/>
      <c r="K4" s="446"/>
      <c r="L4" s="464"/>
    </row>
    <row r="5" spans="1:12" s="324" customFormat="1" ht="132" customHeight="1">
      <c r="A5" s="435" t="s">
        <v>6</v>
      </c>
      <c r="B5" s="465" t="s">
        <v>5</v>
      </c>
      <c r="C5" s="348" t="s">
        <v>1092</v>
      </c>
      <c r="D5" s="352" t="s">
        <v>1186</v>
      </c>
      <c r="E5" s="349" t="s">
        <v>1291</v>
      </c>
      <c r="F5" s="347" t="s">
        <v>393</v>
      </c>
      <c r="G5" s="451" t="s">
        <v>1238</v>
      </c>
      <c r="H5" s="342" t="s">
        <v>1266</v>
      </c>
      <c r="I5" s="377" t="s">
        <v>1267</v>
      </c>
      <c r="J5" s="347" t="s">
        <v>1094</v>
      </c>
      <c r="K5" s="349" t="s">
        <v>1275</v>
      </c>
      <c r="L5" s="349" t="s">
        <v>1284</v>
      </c>
    </row>
    <row r="6" spans="1:12" s="324" customFormat="1" ht="231.75" customHeight="1">
      <c r="A6" s="435"/>
      <c r="B6" s="465"/>
      <c r="C6" s="348" t="s">
        <v>1180</v>
      </c>
      <c r="D6" s="347" t="s">
        <v>1187</v>
      </c>
      <c r="E6" s="29" t="s">
        <v>1292</v>
      </c>
      <c r="F6" s="26" t="s">
        <v>839</v>
      </c>
      <c r="G6" s="452"/>
      <c r="H6" s="451" t="s">
        <v>1106</v>
      </c>
      <c r="I6" s="463" t="s">
        <v>51</v>
      </c>
      <c r="J6" s="347" t="s">
        <v>44</v>
      </c>
      <c r="K6" s="457"/>
      <c r="L6" s="451" t="s">
        <v>1285</v>
      </c>
    </row>
    <row r="7" spans="1:12" s="324" customFormat="1" ht="66" customHeight="1">
      <c r="A7" s="435"/>
      <c r="B7" s="465"/>
      <c r="C7" s="348" t="s">
        <v>1181</v>
      </c>
      <c r="D7" s="352" t="s">
        <v>1188</v>
      </c>
      <c r="E7" s="349" t="s">
        <v>1293</v>
      </c>
      <c r="F7" s="98" t="s">
        <v>838</v>
      </c>
      <c r="G7" s="452"/>
      <c r="H7" s="453"/>
      <c r="I7" s="463"/>
      <c r="J7" s="347" t="s">
        <v>1105</v>
      </c>
      <c r="K7" s="459"/>
      <c r="L7" s="453"/>
    </row>
    <row r="8" spans="1:12" s="324" customFormat="1" ht="72" customHeight="1">
      <c r="A8" s="435"/>
      <c r="B8" s="465"/>
      <c r="C8" s="466" t="s">
        <v>1182</v>
      </c>
      <c r="D8" s="352" t="s">
        <v>1189</v>
      </c>
      <c r="E8" s="349" t="s">
        <v>1294</v>
      </c>
      <c r="F8" s="347" t="s">
        <v>396</v>
      </c>
      <c r="G8" s="452"/>
      <c r="H8" s="451"/>
      <c r="I8" s="457"/>
      <c r="J8" s="460" t="s">
        <v>1105</v>
      </c>
      <c r="K8" s="451" t="s">
        <v>1276</v>
      </c>
      <c r="L8" s="457"/>
    </row>
    <row r="9" spans="1:12" s="324" customFormat="1" ht="98.25" customHeight="1">
      <c r="A9" s="435"/>
      <c r="B9" s="465"/>
      <c r="C9" s="466"/>
      <c r="D9" s="428" t="s">
        <v>1220</v>
      </c>
      <c r="E9" s="426" t="s">
        <v>1295</v>
      </c>
      <c r="F9" s="425" t="s">
        <v>1237</v>
      </c>
      <c r="G9" s="452"/>
      <c r="H9" s="452"/>
      <c r="I9" s="458"/>
      <c r="J9" s="461"/>
      <c r="K9" s="452"/>
      <c r="L9" s="458"/>
    </row>
    <row r="10" spans="1:12" s="324" customFormat="1" ht="98.25" customHeight="1">
      <c r="A10" s="435"/>
      <c r="B10" s="465"/>
      <c r="C10" s="466"/>
      <c r="D10" s="428" t="s">
        <v>1225</v>
      </c>
      <c r="E10" s="426" t="s">
        <v>1296</v>
      </c>
      <c r="F10" s="429" t="s">
        <v>855</v>
      </c>
      <c r="G10" s="452"/>
      <c r="H10" s="452"/>
      <c r="I10" s="458"/>
      <c r="J10" s="461"/>
      <c r="K10" s="452"/>
      <c r="L10" s="458"/>
    </row>
    <row r="11" spans="1:12" s="324" customFormat="1" ht="69" customHeight="1">
      <c r="A11" s="435"/>
      <c r="B11" s="465"/>
      <c r="C11" s="466"/>
      <c r="D11" s="352" t="s">
        <v>1183</v>
      </c>
      <c r="E11" s="349" t="s">
        <v>1297</v>
      </c>
      <c r="F11" s="347" t="s">
        <v>841</v>
      </c>
      <c r="G11" s="452"/>
      <c r="H11" s="452"/>
      <c r="I11" s="458"/>
      <c r="J11" s="461"/>
      <c r="K11" s="452"/>
      <c r="L11" s="458"/>
    </row>
    <row r="12" spans="1:12" s="324" customFormat="1" ht="63" customHeight="1">
      <c r="A12" s="435"/>
      <c r="B12" s="465"/>
      <c r="C12" s="466"/>
      <c r="D12" s="360" t="s">
        <v>1190</v>
      </c>
      <c r="E12" s="359" t="s">
        <v>891</v>
      </c>
      <c r="F12" s="359" t="s">
        <v>840</v>
      </c>
      <c r="G12" s="452"/>
      <c r="H12" s="452"/>
      <c r="I12" s="458"/>
      <c r="J12" s="461"/>
      <c r="K12" s="452"/>
      <c r="L12" s="458"/>
    </row>
    <row r="13" spans="1:12" s="324" customFormat="1" ht="93" customHeight="1">
      <c r="A13" s="435"/>
      <c r="B13" s="465"/>
      <c r="C13" s="466"/>
      <c r="D13" s="347" t="s">
        <v>1191</v>
      </c>
      <c r="E13" s="349" t="s">
        <v>1298</v>
      </c>
      <c r="F13" s="347" t="s">
        <v>842</v>
      </c>
      <c r="G13" s="452"/>
      <c r="H13" s="452"/>
      <c r="I13" s="458"/>
      <c r="J13" s="461"/>
      <c r="K13" s="452"/>
      <c r="L13" s="458"/>
    </row>
    <row r="14" spans="1:12" s="324" customFormat="1" ht="75.75" customHeight="1">
      <c r="A14" s="435"/>
      <c r="B14" s="465"/>
      <c r="C14" s="466"/>
      <c r="D14" s="352" t="s">
        <v>1192</v>
      </c>
      <c r="E14" s="349" t="s">
        <v>1299</v>
      </c>
      <c r="F14" s="352" t="s">
        <v>397</v>
      </c>
      <c r="G14" s="452"/>
      <c r="H14" s="452"/>
      <c r="I14" s="458"/>
      <c r="J14" s="461"/>
      <c r="K14" s="452"/>
      <c r="L14" s="458"/>
    </row>
    <row r="15" spans="1:12" s="324" customFormat="1" ht="63.75" customHeight="1">
      <c r="A15" s="435"/>
      <c r="B15" s="465"/>
      <c r="C15" s="466"/>
      <c r="D15" s="437" t="s">
        <v>1193</v>
      </c>
      <c r="E15" s="349" t="s">
        <v>1300</v>
      </c>
      <c r="F15" s="347" t="s">
        <v>394</v>
      </c>
      <c r="G15" s="452"/>
      <c r="H15" s="452"/>
      <c r="I15" s="458"/>
      <c r="J15" s="461"/>
      <c r="K15" s="452"/>
      <c r="L15" s="458"/>
    </row>
    <row r="16" spans="1:12" s="324" customFormat="1" ht="113.25" customHeight="1">
      <c r="A16" s="435"/>
      <c r="B16" s="465"/>
      <c r="C16" s="466"/>
      <c r="D16" s="437"/>
      <c r="E16" s="349" t="s">
        <v>1301</v>
      </c>
      <c r="F16" s="347" t="s">
        <v>395</v>
      </c>
      <c r="G16" s="453"/>
      <c r="H16" s="453"/>
      <c r="I16" s="459"/>
      <c r="J16" s="462"/>
      <c r="K16" s="453"/>
      <c r="L16" s="459"/>
    </row>
    <row r="17" spans="1:12" s="324" customFormat="1" ht="135.75" customHeight="1">
      <c r="A17" s="435"/>
      <c r="B17" s="465"/>
      <c r="C17" s="466" t="s">
        <v>166</v>
      </c>
      <c r="D17" s="352" t="s">
        <v>1185</v>
      </c>
      <c r="E17" s="349" t="s">
        <v>1302</v>
      </c>
      <c r="F17" s="347">
        <v>830</v>
      </c>
      <c r="G17" s="457"/>
      <c r="H17" s="457"/>
      <c r="I17" s="457"/>
      <c r="J17" s="460" t="s">
        <v>43</v>
      </c>
      <c r="K17" s="457"/>
      <c r="L17" s="457"/>
    </row>
    <row r="18" spans="1:12" s="324" customFormat="1" ht="127.5" customHeight="1">
      <c r="A18" s="435"/>
      <c r="B18" s="465"/>
      <c r="C18" s="466"/>
      <c r="D18" s="352" t="s">
        <v>1194</v>
      </c>
      <c r="E18" s="349" t="s">
        <v>1303</v>
      </c>
      <c r="F18" s="347" t="s">
        <v>840</v>
      </c>
      <c r="G18" s="459"/>
      <c r="H18" s="459"/>
      <c r="I18" s="459"/>
      <c r="J18" s="462"/>
      <c r="K18" s="459"/>
      <c r="L18" s="459"/>
    </row>
    <row r="19" spans="1:12" s="324" customFormat="1" ht="140.25" customHeight="1">
      <c r="A19" s="435"/>
      <c r="B19" s="465"/>
      <c r="C19" s="348" t="s">
        <v>1093</v>
      </c>
      <c r="D19" s="349" t="s">
        <v>1195</v>
      </c>
      <c r="E19" s="349" t="s">
        <v>1304</v>
      </c>
      <c r="F19" s="349" t="s">
        <v>843</v>
      </c>
      <c r="G19" s="369"/>
      <c r="H19" s="342" t="s">
        <v>1309</v>
      </c>
      <c r="I19" s="369"/>
      <c r="J19" s="347" t="s">
        <v>41</v>
      </c>
      <c r="K19" s="349" t="s">
        <v>1283</v>
      </c>
      <c r="L19" s="349" t="s">
        <v>1286</v>
      </c>
    </row>
    <row r="20" spans="1:12" s="324" customFormat="1" ht="61.5" customHeight="1">
      <c r="A20" s="435"/>
      <c r="B20" s="465"/>
      <c r="C20" s="348" t="s">
        <v>22</v>
      </c>
      <c r="D20" s="349" t="s">
        <v>1196</v>
      </c>
      <c r="E20" s="349" t="s">
        <v>900</v>
      </c>
      <c r="F20" s="349" t="s">
        <v>404</v>
      </c>
      <c r="G20" s="377"/>
      <c r="H20" s="451" t="s">
        <v>1310</v>
      </c>
      <c r="I20" s="451" t="s">
        <v>1311</v>
      </c>
      <c r="J20" s="347" t="s">
        <v>41</v>
      </c>
      <c r="K20" s="457" t="s">
        <v>209</v>
      </c>
      <c r="L20" s="457"/>
    </row>
    <row r="21" spans="1:12" s="324" customFormat="1" ht="80.25" customHeight="1">
      <c r="A21" s="435"/>
      <c r="B21" s="465"/>
      <c r="C21" s="348" t="s">
        <v>132</v>
      </c>
      <c r="D21" s="349" t="s">
        <v>1197</v>
      </c>
      <c r="E21" s="349" t="s">
        <v>1305</v>
      </c>
      <c r="F21" s="349" t="s">
        <v>146</v>
      </c>
      <c r="G21" s="8"/>
      <c r="H21" s="452"/>
      <c r="I21" s="452"/>
      <c r="J21" s="347" t="s">
        <v>131</v>
      </c>
      <c r="K21" s="458"/>
      <c r="L21" s="458"/>
    </row>
    <row r="22" spans="1:12" s="324" customFormat="1" ht="33.75" customHeight="1" hidden="1">
      <c r="A22" s="435"/>
      <c r="B22" s="353"/>
      <c r="C22" s="348" t="s">
        <v>25</v>
      </c>
      <c r="D22" s="349"/>
      <c r="E22" s="349" t="s">
        <v>24</v>
      </c>
      <c r="F22" s="349"/>
      <c r="G22" s="8"/>
      <c r="H22" s="452"/>
      <c r="I22" s="452"/>
      <c r="J22" s="347" t="s">
        <v>43</v>
      </c>
      <c r="K22" s="458"/>
      <c r="L22" s="458"/>
    </row>
    <row r="23" spans="1:12" s="324" customFormat="1" ht="66.75" customHeight="1">
      <c r="A23" s="435"/>
      <c r="B23" s="353"/>
      <c r="C23" s="348" t="s">
        <v>105</v>
      </c>
      <c r="D23" s="349" t="s">
        <v>126</v>
      </c>
      <c r="E23" s="349" t="s">
        <v>901</v>
      </c>
      <c r="F23" s="349" t="s">
        <v>107</v>
      </c>
      <c r="G23" s="8"/>
      <c r="H23" s="452"/>
      <c r="I23" s="452"/>
      <c r="J23" s="460" t="s">
        <v>41</v>
      </c>
      <c r="K23" s="458"/>
      <c r="L23" s="458"/>
    </row>
    <row r="24" spans="1:12" s="324" customFormat="1" ht="123.75" customHeight="1">
      <c r="A24" s="435" t="s">
        <v>6</v>
      </c>
      <c r="B24" s="353"/>
      <c r="C24" s="348" t="s">
        <v>98</v>
      </c>
      <c r="D24" s="26" t="s">
        <v>1198</v>
      </c>
      <c r="E24" s="349" t="s">
        <v>1306</v>
      </c>
      <c r="F24" s="347" t="s">
        <v>129</v>
      </c>
      <c r="G24" s="8"/>
      <c r="H24" s="452"/>
      <c r="I24" s="452"/>
      <c r="J24" s="461"/>
      <c r="K24" s="458"/>
      <c r="L24" s="458"/>
    </row>
    <row r="25" spans="1:12" s="324" customFormat="1" ht="95.25" customHeight="1">
      <c r="A25" s="435"/>
      <c r="B25" s="353"/>
      <c r="C25" s="348" t="s">
        <v>125</v>
      </c>
      <c r="D25" s="349" t="s">
        <v>1199</v>
      </c>
      <c r="E25" s="349" t="s">
        <v>127</v>
      </c>
      <c r="F25" s="28" t="s">
        <v>185</v>
      </c>
      <c r="G25" s="8"/>
      <c r="H25" s="452"/>
      <c r="I25" s="452"/>
      <c r="J25" s="461"/>
      <c r="K25" s="458"/>
      <c r="L25" s="458"/>
    </row>
    <row r="26" spans="1:12" s="324" customFormat="1" ht="75.75" customHeight="1">
      <c r="A26" s="435"/>
      <c r="B26" s="353"/>
      <c r="C26" s="348" t="s">
        <v>101</v>
      </c>
      <c r="D26" s="347" t="s">
        <v>1200</v>
      </c>
      <c r="E26" s="349" t="s">
        <v>903</v>
      </c>
      <c r="F26" s="349"/>
      <c r="G26" s="8"/>
      <c r="H26" s="452"/>
      <c r="I26" s="452"/>
      <c r="J26" s="462"/>
      <c r="K26" s="458"/>
      <c r="L26" s="458"/>
    </row>
    <row r="27" spans="1:12" s="324" customFormat="1" ht="117" customHeight="1">
      <c r="A27" s="435"/>
      <c r="B27" s="353"/>
      <c r="C27" s="348" t="s">
        <v>177</v>
      </c>
      <c r="D27" s="347" t="s">
        <v>1201</v>
      </c>
      <c r="E27" s="349" t="s">
        <v>1307</v>
      </c>
      <c r="F27" s="349"/>
      <c r="G27" s="8"/>
      <c r="H27" s="452"/>
      <c r="I27" s="452"/>
      <c r="J27" s="347" t="s">
        <v>179</v>
      </c>
      <c r="K27" s="458"/>
      <c r="L27" s="458"/>
    </row>
    <row r="28" spans="1:12" s="324" customFormat="1" ht="137.25" customHeight="1">
      <c r="A28" s="435"/>
      <c r="B28" s="353"/>
      <c r="C28" s="348" t="s">
        <v>103</v>
      </c>
      <c r="D28" s="349" t="s">
        <v>1202</v>
      </c>
      <c r="E28" s="349" t="s">
        <v>1308</v>
      </c>
      <c r="F28" s="347" t="s">
        <v>845</v>
      </c>
      <c r="G28" s="8" t="s">
        <v>1273</v>
      </c>
      <c r="H28" s="452"/>
      <c r="I28" s="452"/>
      <c r="J28" s="347" t="s">
        <v>41</v>
      </c>
      <c r="K28" s="458"/>
      <c r="L28" s="458"/>
    </row>
    <row r="29" spans="3:12" ht="59.25" customHeight="1">
      <c r="C29" s="384" t="s">
        <v>1095</v>
      </c>
      <c r="D29" s="375" t="s">
        <v>1184</v>
      </c>
      <c r="E29" s="366" t="s">
        <v>1144</v>
      </c>
      <c r="F29" s="26" t="s">
        <v>1146</v>
      </c>
      <c r="G29" s="8"/>
      <c r="H29" s="452"/>
      <c r="I29" s="452"/>
      <c r="J29" s="365" t="s">
        <v>1096</v>
      </c>
      <c r="K29" s="458"/>
      <c r="L29" s="458"/>
    </row>
    <row r="30" spans="3:12" ht="81" customHeight="1">
      <c r="C30" s="371" t="s">
        <v>1103</v>
      </c>
      <c r="D30" s="326"/>
      <c r="E30" s="380" t="s">
        <v>1145</v>
      </c>
      <c r="F30" s="326"/>
      <c r="G30" s="7"/>
      <c r="H30" s="453"/>
      <c r="I30" s="453"/>
      <c r="J30" s="379" t="s">
        <v>1104</v>
      </c>
      <c r="K30" s="459"/>
      <c r="L30" s="459"/>
    </row>
    <row r="31" spans="3:10" s="112" customFormat="1" ht="34.5" customHeight="1">
      <c r="C31" s="111"/>
      <c r="J31" s="327"/>
    </row>
    <row r="32" spans="3:10" s="112" customFormat="1" ht="15">
      <c r="C32" s="421" t="s">
        <v>1265</v>
      </c>
      <c r="J32" s="327"/>
    </row>
    <row r="33" spans="3:10" s="112" customFormat="1" ht="15">
      <c r="C33" s="111"/>
      <c r="J33" s="327"/>
    </row>
    <row r="34" spans="3:10" s="112" customFormat="1" ht="15">
      <c r="C34" s="111"/>
      <c r="E34" s="317"/>
      <c r="J34" s="327"/>
    </row>
    <row r="35" spans="3:10" s="112" customFormat="1" ht="15">
      <c r="C35" s="111"/>
      <c r="E35" s="317"/>
      <c r="J35" s="327"/>
    </row>
    <row r="36" spans="3:10" s="112" customFormat="1" ht="15">
      <c r="C36" s="111"/>
      <c r="E36" s="317"/>
      <c r="J36" s="327"/>
    </row>
    <row r="37" spans="3:10" s="112" customFormat="1" ht="15">
      <c r="C37" s="111"/>
      <c r="D37" s="441"/>
      <c r="E37" s="441"/>
      <c r="F37" s="441"/>
      <c r="G37" s="441"/>
      <c r="H37" s="441"/>
      <c r="I37" s="441"/>
      <c r="J37" s="327"/>
    </row>
    <row r="38" spans="3:12" s="112" customFormat="1" ht="15">
      <c r="C38" s="111"/>
      <c r="D38" s="292"/>
      <c r="E38" s="95"/>
      <c r="F38" s="95"/>
      <c r="G38" s="95"/>
      <c r="H38" s="95"/>
      <c r="I38" s="95"/>
      <c r="J38" s="293"/>
      <c r="K38" s="442"/>
      <c r="L38" s="95"/>
    </row>
    <row r="39" spans="3:12" s="112" customFormat="1" ht="15">
      <c r="C39" s="111"/>
      <c r="D39" s="292"/>
      <c r="E39" s="95"/>
      <c r="F39" s="95"/>
      <c r="G39" s="95"/>
      <c r="H39" s="95"/>
      <c r="I39" s="95"/>
      <c r="J39" s="293"/>
      <c r="K39" s="442"/>
      <c r="L39" s="95"/>
    </row>
    <row r="40" ht="15">
      <c r="E40" s="318"/>
    </row>
    <row r="41" ht="15">
      <c r="E41" s="318"/>
    </row>
    <row r="42" ht="15">
      <c r="E42" s="318"/>
    </row>
    <row r="43" ht="15">
      <c r="E43" s="318"/>
    </row>
    <row r="44" ht="15">
      <c r="E44" s="318"/>
    </row>
    <row r="45" ht="15">
      <c r="E45" s="318"/>
    </row>
    <row r="46" ht="15">
      <c r="E46" s="318"/>
    </row>
    <row r="47" ht="15">
      <c r="E47" s="318"/>
    </row>
    <row r="48" ht="15">
      <c r="E48" s="318"/>
    </row>
    <row r="49" ht="15">
      <c r="E49" s="318"/>
    </row>
    <row r="50" ht="15">
      <c r="E50" s="318"/>
    </row>
    <row r="51" ht="15">
      <c r="E51" s="318"/>
    </row>
    <row r="52" ht="15">
      <c r="E52" s="318"/>
    </row>
  </sheetData>
  <mergeCells count="38">
    <mergeCell ref="D37:I37"/>
    <mergeCell ref="K38:K39"/>
    <mergeCell ref="A5:A23"/>
    <mergeCell ref="B5:B21"/>
    <mergeCell ref="C8:C16"/>
    <mergeCell ref="D15:D16"/>
    <mergeCell ref="C17:C18"/>
    <mergeCell ref="A24:A28"/>
    <mergeCell ref="G17:G18"/>
    <mergeCell ref="H17:H18"/>
    <mergeCell ref="I17:I18"/>
    <mergeCell ref="J17:J18"/>
    <mergeCell ref="K17:K18"/>
    <mergeCell ref="H20:H30"/>
    <mergeCell ref="I20:I30"/>
    <mergeCell ref="G5:G16"/>
    <mergeCell ref="J3:J4"/>
    <mergeCell ref="K3:K4"/>
    <mergeCell ref="L3:L4"/>
    <mergeCell ref="A1:G1"/>
    <mergeCell ref="A3:A4"/>
    <mergeCell ref="B3:B4"/>
    <mergeCell ref="C3:F3"/>
    <mergeCell ref="G3:G4"/>
    <mergeCell ref="H3:I3"/>
    <mergeCell ref="K20:K30"/>
    <mergeCell ref="L20:L30"/>
    <mergeCell ref="J23:J26"/>
    <mergeCell ref="H6:H7"/>
    <mergeCell ref="I6:I7"/>
    <mergeCell ref="L17:L18"/>
    <mergeCell ref="H8:H16"/>
    <mergeCell ref="I8:I16"/>
    <mergeCell ref="J8:J16"/>
    <mergeCell ref="K8:K16"/>
    <mergeCell ref="L8:L16"/>
    <mergeCell ref="K6:K7"/>
    <mergeCell ref="L6:L7"/>
  </mergeCells>
  <printOptions/>
  <pageMargins left="0.7" right="0.7" top="0.75" bottom="0.75" header="0.3" footer="0.3"/>
  <pageSetup fitToHeight="0" fitToWidth="1" horizontalDpi="600" verticalDpi="600" orientation="landscape" paperSize="8"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6"/>
  <sheetViews>
    <sheetView showGridLines="0" zoomScale="70" zoomScaleNormal="70" workbookViewId="0" topLeftCell="A1">
      <pane xSplit="5" ySplit="4" topLeftCell="J5" activePane="bottomRight" state="frozen"/>
      <selection pane="topRight" activeCell="F1" sqref="F1"/>
      <selection pane="bottomLeft" activeCell="A5" sqref="A5"/>
      <selection pane="bottomRight" activeCell="E5" sqref="E5"/>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35.8515625" style="94" customWidth="1"/>
    <col min="8" max="8" width="45.7109375" style="94" customWidth="1"/>
    <col min="9" max="9" width="47.7109375" style="94" customWidth="1"/>
    <col min="10" max="10" width="19.421875" style="319" customWidth="1"/>
    <col min="11" max="11" width="42.8515625" style="94" customWidth="1"/>
    <col min="12" max="12" width="27.8515625" style="94" customWidth="1"/>
    <col min="13" max="16384" width="9.140625" style="94" customWidth="1"/>
  </cols>
  <sheetData>
    <row r="1" spans="1:7" ht="21">
      <c r="A1" s="438" t="s">
        <v>1119</v>
      </c>
      <c r="B1" s="438"/>
      <c r="C1" s="438"/>
      <c r="D1" s="438"/>
      <c r="E1" s="438"/>
      <c r="F1" s="438"/>
      <c r="G1" s="438"/>
    </row>
    <row r="2" spans="5:6" ht="15">
      <c r="E2" s="320"/>
      <c r="F2" s="321"/>
    </row>
    <row r="3" spans="1:12" s="322" customFormat="1" ht="15" customHeight="1">
      <c r="A3" s="439" t="s">
        <v>9</v>
      </c>
      <c r="B3" s="439" t="s">
        <v>0</v>
      </c>
      <c r="C3" s="440" t="s">
        <v>19</v>
      </c>
      <c r="D3" s="440"/>
      <c r="E3" s="440"/>
      <c r="F3" s="440"/>
      <c r="G3" s="439" t="s">
        <v>373</v>
      </c>
      <c r="H3" s="447" t="s">
        <v>1</v>
      </c>
      <c r="I3" s="439"/>
      <c r="J3" s="443" t="s">
        <v>15</v>
      </c>
      <c r="K3" s="445" t="s">
        <v>13</v>
      </c>
      <c r="L3" s="439" t="s">
        <v>16</v>
      </c>
    </row>
    <row r="4" spans="1:12" s="322" customFormat="1" ht="15">
      <c r="A4" s="439"/>
      <c r="B4" s="439"/>
      <c r="C4" s="348" t="s">
        <v>1088</v>
      </c>
      <c r="D4" s="356" t="s">
        <v>17</v>
      </c>
      <c r="E4" s="346" t="s">
        <v>14</v>
      </c>
      <c r="F4" s="346" t="s">
        <v>18</v>
      </c>
      <c r="G4" s="439"/>
      <c r="H4" s="341" t="s">
        <v>8</v>
      </c>
      <c r="I4" s="350" t="s">
        <v>2</v>
      </c>
      <c r="J4" s="444"/>
      <c r="K4" s="446"/>
      <c r="L4" s="439"/>
    </row>
    <row r="5" spans="1:12" s="324" customFormat="1" ht="106.5" customHeight="1">
      <c r="A5" s="472" t="s">
        <v>1100</v>
      </c>
      <c r="B5" s="370"/>
      <c r="C5" s="371" t="s">
        <v>402</v>
      </c>
      <c r="D5" s="367" t="s">
        <v>1203</v>
      </c>
      <c r="E5" s="369" t="s">
        <v>1312</v>
      </c>
      <c r="F5" s="367" t="s">
        <v>961</v>
      </c>
      <c r="G5" s="369" t="s">
        <v>1089</v>
      </c>
      <c r="H5" s="342"/>
      <c r="I5" s="451" t="s">
        <v>1268</v>
      </c>
      <c r="J5" s="460" t="s">
        <v>1091</v>
      </c>
      <c r="K5" s="451" t="s">
        <v>1277</v>
      </c>
      <c r="L5" s="467" t="s">
        <v>1230</v>
      </c>
    </row>
    <row r="6" spans="1:12" s="324" customFormat="1" ht="280.5" customHeight="1">
      <c r="A6" s="473"/>
      <c r="B6" s="477" t="s">
        <v>10</v>
      </c>
      <c r="C6" s="443" t="s">
        <v>1204</v>
      </c>
      <c r="D6" s="460" t="s">
        <v>1214</v>
      </c>
      <c r="E6" s="369" t="s">
        <v>1313</v>
      </c>
      <c r="F6" s="367" t="s">
        <v>1174</v>
      </c>
      <c r="G6" s="460" t="s">
        <v>1102</v>
      </c>
      <c r="H6" s="451" t="s">
        <v>1337</v>
      </c>
      <c r="I6" s="452"/>
      <c r="J6" s="461"/>
      <c r="K6" s="452"/>
      <c r="L6" s="468"/>
    </row>
    <row r="7" spans="1:12" s="324" customFormat="1" ht="148.5" customHeight="1">
      <c r="A7" s="473"/>
      <c r="B7" s="478"/>
      <c r="C7" s="471"/>
      <c r="D7" s="462"/>
      <c r="E7" s="369" t="s">
        <v>1314</v>
      </c>
      <c r="F7" s="367" t="s">
        <v>851</v>
      </c>
      <c r="G7" s="461"/>
      <c r="H7" s="452"/>
      <c r="I7" s="452"/>
      <c r="J7" s="461"/>
      <c r="K7" s="452"/>
      <c r="L7" s="468"/>
    </row>
    <row r="8" spans="1:12" s="324" customFormat="1" ht="304.5" customHeight="1">
      <c r="A8" s="473"/>
      <c r="B8" s="478"/>
      <c r="C8" s="443" t="s">
        <v>1124</v>
      </c>
      <c r="D8" s="460" t="s">
        <v>1215</v>
      </c>
      <c r="E8" s="369" t="s">
        <v>1315</v>
      </c>
      <c r="F8" s="367" t="s">
        <v>1213</v>
      </c>
      <c r="G8" s="461"/>
      <c r="H8" s="452"/>
      <c r="I8" s="452"/>
      <c r="J8" s="461"/>
      <c r="K8" s="452"/>
      <c r="L8" s="468"/>
    </row>
    <row r="9" spans="1:12" s="324" customFormat="1" ht="141.75" customHeight="1">
      <c r="A9" s="473"/>
      <c r="B9" s="478"/>
      <c r="C9" s="471"/>
      <c r="D9" s="462"/>
      <c r="E9" s="369" t="s">
        <v>1316</v>
      </c>
      <c r="F9" s="367" t="s">
        <v>852</v>
      </c>
      <c r="G9" s="461"/>
      <c r="H9" s="453"/>
      <c r="I9" s="453"/>
      <c r="J9" s="461"/>
      <c r="K9" s="453"/>
      <c r="L9" s="469"/>
    </row>
    <row r="10" spans="1:12" s="324" customFormat="1" ht="232.5" customHeight="1">
      <c r="A10" s="473"/>
      <c r="B10" s="478"/>
      <c r="C10" s="371" t="s">
        <v>1212</v>
      </c>
      <c r="D10" s="416" t="s">
        <v>1216</v>
      </c>
      <c r="E10" s="369" t="s">
        <v>1317</v>
      </c>
      <c r="F10" s="367" t="s">
        <v>1213</v>
      </c>
      <c r="G10" s="461"/>
      <c r="H10" s="342" t="s">
        <v>1338</v>
      </c>
      <c r="I10" s="372"/>
      <c r="J10" s="461"/>
      <c r="K10" s="451" t="s">
        <v>1278</v>
      </c>
      <c r="L10" s="369" t="s">
        <v>1123</v>
      </c>
    </row>
    <row r="11" spans="1:12" s="324" customFormat="1" ht="264" customHeight="1">
      <c r="A11" s="473"/>
      <c r="B11" s="478"/>
      <c r="C11" s="443" t="s">
        <v>1205</v>
      </c>
      <c r="D11" s="460" t="s">
        <v>1218</v>
      </c>
      <c r="E11" s="426" t="s">
        <v>1318</v>
      </c>
      <c r="F11" s="367" t="s">
        <v>1213</v>
      </c>
      <c r="G11" s="461"/>
      <c r="H11" s="451" t="s">
        <v>1339</v>
      </c>
      <c r="I11" s="457"/>
      <c r="J11" s="461"/>
      <c r="K11" s="452"/>
      <c r="L11" s="474" t="s">
        <v>1118</v>
      </c>
    </row>
    <row r="12" spans="1:12" s="324" customFormat="1" ht="79.5" customHeight="1">
      <c r="A12" s="473"/>
      <c r="B12" s="478"/>
      <c r="C12" s="471"/>
      <c r="D12" s="461"/>
      <c r="E12" s="369" t="s">
        <v>1319</v>
      </c>
      <c r="F12" s="367" t="s">
        <v>851</v>
      </c>
      <c r="G12" s="461"/>
      <c r="H12" s="452"/>
      <c r="I12" s="458"/>
      <c r="J12" s="461"/>
      <c r="K12" s="452"/>
      <c r="L12" s="475"/>
    </row>
    <row r="13" spans="1:12" s="324" customFormat="1" ht="114.75" customHeight="1">
      <c r="A13" s="473"/>
      <c r="B13" s="478"/>
      <c r="C13" s="443" t="s">
        <v>1206</v>
      </c>
      <c r="D13" s="461"/>
      <c r="E13" s="369" t="s">
        <v>1320</v>
      </c>
      <c r="F13" s="369"/>
      <c r="G13" s="461"/>
      <c r="H13" s="452"/>
      <c r="I13" s="458"/>
      <c r="J13" s="461"/>
      <c r="K13" s="452"/>
      <c r="L13" s="475"/>
    </row>
    <row r="14" spans="1:12" s="324" customFormat="1" ht="96" customHeight="1">
      <c r="A14" s="473"/>
      <c r="B14" s="478"/>
      <c r="C14" s="471"/>
      <c r="D14" s="462"/>
      <c r="E14" s="369" t="s">
        <v>1321</v>
      </c>
      <c r="F14" s="367" t="s">
        <v>851</v>
      </c>
      <c r="G14" s="461"/>
      <c r="H14" s="452"/>
      <c r="I14" s="458"/>
      <c r="J14" s="461"/>
      <c r="K14" s="452"/>
      <c r="L14" s="475"/>
    </row>
    <row r="15" spans="1:12" s="324" customFormat="1" ht="101.25" customHeight="1">
      <c r="A15" s="473"/>
      <c r="B15" s="478"/>
      <c r="C15" s="443" t="s">
        <v>1207</v>
      </c>
      <c r="D15" s="460" t="s">
        <v>1217</v>
      </c>
      <c r="E15" s="369" t="s">
        <v>1322</v>
      </c>
      <c r="F15" s="457"/>
      <c r="G15" s="461"/>
      <c r="H15" s="452"/>
      <c r="I15" s="458"/>
      <c r="J15" s="461"/>
      <c r="K15" s="452"/>
      <c r="L15" s="475"/>
    </row>
    <row r="16" spans="1:12" s="324" customFormat="1" ht="66.75" customHeight="1">
      <c r="A16" s="473"/>
      <c r="B16" s="478"/>
      <c r="C16" s="471"/>
      <c r="D16" s="462"/>
      <c r="E16" s="369" t="s">
        <v>1323</v>
      </c>
      <c r="F16" s="459"/>
      <c r="G16" s="462"/>
      <c r="H16" s="453"/>
      <c r="I16" s="459"/>
      <c r="J16" s="462"/>
      <c r="K16" s="453"/>
      <c r="L16" s="476"/>
    </row>
    <row r="17" spans="1:12" s="324" customFormat="1" ht="258.75" customHeight="1">
      <c r="A17" s="470" t="s">
        <v>1100</v>
      </c>
      <c r="B17" s="478"/>
      <c r="C17" s="443" t="s">
        <v>1208</v>
      </c>
      <c r="D17" s="460" t="s">
        <v>1219</v>
      </c>
      <c r="E17" s="369" t="s">
        <v>1324</v>
      </c>
      <c r="F17" s="369"/>
      <c r="G17" s="457"/>
      <c r="H17" s="457"/>
      <c r="I17" s="457"/>
      <c r="J17" s="460" t="s">
        <v>44</v>
      </c>
      <c r="K17" s="457"/>
      <c r="L17" s="457"/>
    </row>
    <row r="18" spans="1:12" s="324" customFormat="1" ht="64.5" customHeight="1">
      <c r="A18" s="470"/>
      <c r="B18" s="478"/>
      <c r="C18" s="471"/>
      <c r="D18" s="461"/>
      <c r="E18" s="369" t="s">
        <v>1325</v>
      </c>
      <c r="F18" s="369"/>
      <c r="G18" s="458"/>
      <c r="H18" s="458"/>
      <c r="I18" s="458"/>
      <c r="J18" s="461"/>
      <c r="K18" s="458"/>
      <c r="L18" s="458"/>
    </row>
    <row r="19" spans="1:12" s="324" customFormat="1" ht="99.75" customHeight="1">
      <c r="A19" s="470"/>
      <c r="B19" s="478"/>
      <c r="C19" s="371" t="s">
        <v>1209</v>
      </c>
      <c r="D19" s="462"/>
      <c r="E19" s="369" t="s">
        <v>1326</v>
      </c>
      <c r="F19" s="369"/>
      <c r="G19" s="459"/>
      <c r="H19" s="459"/>
      <c r="I19" s="459"/>
      <c r="J19" s="462"/>
      <c r="K19" s="459"/>
      <c r="L19" s="459"/>
    </row>
    <row r="20" spans="1:12" s="324" customFormat="1" ht="111.75" customHeight="1" hidden="1">
      <c r="A20" s="470"/>
      <c r="B20" s="478"/>
      <c r="C20" s="443" t="s">
        <v>1210</v>
      </c>
      <c r="G20" s="457"/>
      <c r="H20" s="451" t="s">
        <v>1340</v>
      </c>
      <c r="I20" s="451" t="s">
        <v>1341</v>
      </c>
      <c r="J20" s="460" t="s">
        <v>43</v>
      </c>
      <c r="K20" s="457"/>
      <c r="L20" s="457"/>
    </row>
    <row r="21" spans="1:12" s="324" customFormat="1" ht="95.25" customHeight="1">
      <c r="A21" s="470"/>
      <c r="B21" s="478"/>
      <c r="C21" s="444"/>
      <c r="D21" s="373" t="s">
        <v>1221</v>
      </c>
      <c r="E21" s="369" t="s">
        <v>1327</v>
      </c>
      <c r="F21" s="312" t="s">
        <v>1099</v>
      </c>
      <c r="G21" s="458"/>
      <c r="H21" s="452"/>
      <c r="I21" s="452"/>
      <c r="J21" s="461"/>
      <c r="K21" s="458"/>
      <c r="L21" s="458"/>
    </row>
    <row r="22" spans="1:12" s="324" customFormat="1" ht="96.75" customHeight="1">
      <c r="A22" s="470"/>
      <c r="B22" s="478"/>
      <c r="C22" s="471"/>
      <c r="D22" s="373" t="s">
        <v>1231</v>
      </c>
      <c r="E22" s="369" t="s">
        <v>1328</v>
      </c>
      <c r="F22" s="367">
        <v>156</v>
      </c>
      <c r="G22" s="459"/>
      <c r="H22" s="453"/>
      <c r="I22" s="453"/>
      <c r="J22" s="462"/>
      <c r="K22" s="459"/>
      <c r="L22" s="459"/>
    </row>
    <row r="23" spans="1:12" s="324" customFormat="1" ht="75" customHeight="1">
      <c r="A23" s="470"/>
      <c r="B23" s="478"/>
      <c r="C23" s="443" t="s">
        <v>1211</v>
      </c>
      <c r="D23" s="373" t="s">
        <v>1222</v>
      </c>
      <c r="E23" s="369" t="s">
        <v>1329</v>
      </c>
      <c r="F23" s="416" t="s">
        <v>1232</v>
      </c>
      <c r="G23" s="377" t="s">
        <v>1233</v>
      </c>
      <c r="H23" s="457"/>
      <c r="I23" s="457"/>
      <c r="J23" s="460" t="s">
        <v>43</v>
      </c>
      <c r="K23" s="451" t="s">
        <v>1236</v>
      </c>
      <c r="L23" s="457"/>
    </row>
    <row r="24" spans="1:12" s="324" customFormat="1" ht="64.5" customHeight="1">
      <c r="A24" s="470"/>
      <c r="B24" s="478"/>
      <c r="C24" s="444"/>
      <c r="D24" s="373" t="s">
        <v>1223</v>
      </c>
      <c r="E24" s="369" t="s">
        <v>1330</v>
      </c>
      <c r="F24" s="367">
        <v>651</v>
      </c>
      <c r="G24" s="8"/>
      <c r="H24" s="458"/>
      <c r="I24" s="458"/>
      <c r="J24" s="461"/>
      <c r="K24" s="452"/>
      <c r="L24" s="458"/>
    </row>
    <row r="25" spans="1:12" s="324" customFormat="1" ht="63.75" customHeight="1">
      <c r="A25" s="470"/>
      <c r="B25" s="478"/>
      <c r="C25" s="444"/>
      <c r="D25" s="373" t="s">
        <v>1224</v>
      </c>
      <c r="E25" s="369" t="s">
        <v>1331</v>
      </c>
      <c r="F25" s="374"/>
      <c r="G25" s="8"/>
      <c r="H25" s="458"/>
      <c r="I25" s="458"/>
      <c r="J25" s="461"/>
      <c r="K25" s="452"/>
      <c r="L25" s="458"/>
    </row>
    <row r="26" spans="1:12" s="324" customFormat="1" ht="61.5" customHeight="1" hidden="1">
      <c r="A26" s="470"/>
      <c r="B26" s="478"/>
      <c r="C26" s="444"/>
      <c r="D26" s="422"/>
      <c r="E26" s="423"/>
      <c r="F26" s="424"/>
      <c r="G26" s="8"/>
      <c r="H26" s="458"/>
      <c r="I26" s="458"/>
      <c r="J26" s="461"/>
      <c r="K26" s="452"/>
      <c r="L26" s="458"/>
    </row>
    <row r="27" spans="1:12" s="324" customFormat="1" ht="64.5" customHeight="1" hidden="1">
      <c r="A27" s="470"/>
      <c r="B27" s="478"/>
      <c r="C27" s="444"/>
      <c r="G27" s="8"/>
      <c r="H27" s="458"/>
      <c r="I27" s="458"/>
      <c r="J27" s="461"/>
      <c r="K27" s="452"/>
      <c r="L27" s="458"/>
    </row>
    <row r="28" spans="1:12" s="324" customFormat="1" ht="106.5" customHeight="1">
      <c r="A28" s="470"/>
      <c r="B28" s="478"/>
      <c r="C28" s="444"/>
      <c r="D28" s="373" t="s">
        <v>1226</v>
      </c>
      <c r="E28" s="433" t="s">
        <v>1101</v>
      </c>
      <c r="F28" s="96" t="s">
        <v>400</v>
      </c>
      <c r="G28" s="7"/>
      <c r="H28" s="459"/>
      <c r="I28" s="459"/>
      <c r="J28" s="462"/>
      <c r="K28" s="453"/>
      <c r="L28" s="459"/>
    </row>
    <row r="29" spans="1:12" s="324" customFormat="1" ht="106.5" customHeight="1">
      <c r="A29" s="470"/>
      <c r="B29" s="478"/>
      <c r="C29" s="444"/>
      <c r="D29" s="425" t="s">
        <v>1254</v>
      </c>
      <c r="E29" s="426" t="s">
        <v>1110</v>
      </c>
      <c r="F29" s="432" t="s">
        <v>870</v>
      </c>
      <c r="G29" s="7"/>
      <c r="H29" s="431"/>
      <c r="I29" s="417"/>
      <c r="J29" s="418" t="s">
        <v>43</v>
      </c>
      <c r="K29" s="417"/>
      <c r="L29" s="417"/>
    </row>
    <row r="30" spans="1:12" s="324" customFormat="1" ht="106.5" customHeight="1">
      <c r="A30" s="470"/>
      <c r="B30" s="478"/>
      <c r="C30" s="444"/>
      <c r="D30" s="425" t="s">
        <v>1255</v>
      </c>
      <c r="E30" s="426" t="s">
        <v>1332</v>
      </c>
      <c r="F30" s="432" t="s">
        <v>191</v>
      </c>
      <c r="G30" s="7"/>
      <c r="H30" s="431"/>
      <c r="I30" s="417"/>
      <c r="J30" s="418" t="s">
        <v>43</v>
      </c>
      <c r="K30" s="417"/>
      <c r="L30" s="417"/>
    </row>
    <row r="31" spans="1:12" s="324" customFormat="1" ht="229.5" customHeight="1">
      <c r="A31" s="470"/>
      <c r="B31" s="478"/>
      <c r="C31" s="471"/>
      <c r="D31" s="416" t="s">
        <v>1227</v>
      </c>
      <c r="E31" s="369" t="s">
        <v>1333</v>
      </c>
      <c r="F31" s="312" t="s">
        <v>401</v>
      </c>
      <c r="G31" s="426"/>
      <c r="H31" s="342"/>
      <c r="I31" s="7"/>
      <c r="J31" s="367" t="s">
        <v>43</v>
      </c>
      <c r="K31" s="369"/>
      <c r="L31" s="369"/>
    </row>
    <row r="32" spans="1:12" s="324" customFormat="1" ht="48" customHeight="1" hidden="1">
      <c r="A32" s="470"/>
      <c r="B32" s="479"/>
      <c r="C32" s="367"/>
      <c r="D32" s="367" t="s">
        <v>384</v>
      </c>
      <c r="E32" s="369"/>
      <c r="F32" s="369"/>
      <c r="G32" s="369"/>
      <c r="H32" s="11"/>
      <c r="I32" s="11"/>
      <c r="J32" s="378"/>
      <c r="K32" s="11"/>
      <c r="L32" s="11"/>
    </row>
    <row r="33" spans="1:12" ht="255">
      <c r="A33" s="470"/>
      <c r="C33" s="480" t="s">
        <v>166</v>
      </c>
      <c r="D33" s="367" t="s">
        <v>202</v>
      </c>
      <c r="E33" s="369" t="s">
        <v>1334</v>
      </c>
      <c r="F33" s="315" t="s">
        <v>868</v>
      </c>
      <c r="G33" s="457"/>
      <c r="H33" s="457"/>
      <c r="I33" s="451" t="s">
        <v>1122</v>
      </c>
      <c r="J33" s="460" t="s">
        <v>1105</v>
      </c>
      <c r="K33" s="457" t="s">
        <v>1236</v>
      </c>
      <c r="L33" s="457"/>
    </row>
    <row r="34" spans="1:12" ht="90">
      <c r="A34" s="470"/>
      <c r="C34" s="480"/>
      <c r="D34" s="373" t="s">
        <v>1228</v>
      </c>
      <c r="E34" s="369" t="s">
        <v>1335</v>
      </c>
      <c r="F34" s="369" t="s">
        <v>840</v>
      </c>
      <c r="G34" s="458"/>
      <c r="H34" s="458"/>
      <c r="I34" s="452"/>
      <c r="J34" s="461"/>
      <c r="K34" s="458"/>
      <c r="L34" s="458"/>
    </row>
    <row r="35" spans="1:12" s="112" customFormat="1" ht="120">
      <c r="A35" s="470"/>
      <c r="C35" s="480"/>
      <c r="D35" s="367" t="s">
        <v>1229</v>
      </c>
      <c r="E35" s="372" t="s">
        <v>1336</v>
      </c>
      <c r="F35" s="367" t="s">
        <v>372</v>
      </c>
      <c r="G35" s="459"/>
      <c r="H35" s="459"/>
      <c r="I35" s="453"/>
      <c r="J35" s="462"/>
      <c r="K35" s="459"/>
      <c r="L35" s="459"/>
    </row>
    <row r="36" spans="3:10" s="112" customFormat="1" ht="15">
      <c r="C36" s="111"/>
      <c r="J36" s="327"/>
    </row>
    <row r="37" spans="3:10" s="112" customFormat="1" ht="15">
      <c r="C37" s="111"/>
      <c r="E37" s="354"/>
      <c r="J37" s="327"/>
    </row>
    <row r="38" spans="3:10" s="112" customFormat="1" ht="15">
      <c r="C38" s="111"/>
      <c r="E38" s="317"/>
      <c r="J38" s="327"/>
    </row>
    <row r="39" spans="3:10" s="112" customFormat="1" ht="15">
      <c r="C39" s="111"/>
      <c r="E39" s="317"/>
      <c r="J39" s="327"/>
    </row>
    <row r="40" spans="3:10" s="112" customFormat="1" ht="15">
      <c r="C40" s="111"/>
      <c r="E40" s="317"/>
      <c r="J40" s="327"/>
    </row>
    <row r="41" spans="3:10" s="112" customFormat="1" ht="15">
      <c r="C41" s="111"/>
      <c r="D41" s="441"/>
      <c r="E41" s="441"/>
      <c r="F41" s="441"/>
      <c r="G41" s="441"/>
      <c r="H41" s="441"/>
      <c r="I41" s="441"/>
      <c r="J41" s="327"/>
    </row>
    <row r="42" spans="3:12" s="112" customFormat="1" ht="15">
      <c r="C42" s="111"/>
      <c r="D42" s="292"/>
      <c r="E42" s="95"/>
      <c r="F42" s="95"/>
      <c r="G42" s="95"/>
      <c r="H42" s="95"/>
      <c r="I42" s="95"/>
      <c r="J42" s="293"/>
      <c r="K42" s="442"/>
      <c r="L42" s="95"/>
    </row>
    <row r="43" spans="3:12" s="112" customFormat="1" ht="15">
      <c r="C43" s="111"/>
      <c r="D43" s="292"/>
      <c r="E43" s="95"/>
      <c r="F43" s="95"/>
      <c r="G43" s="95"/>
      <c r="H43" s="95"/>
      <c r="I43" s="95"/>
      <c r="J43" s="293"/>
      <c r="K43" s="442"/>
      <c r="L43" s="95"/>
    </row>
    <row r="44" ht="15">
      <c r="E44" s="318"/>
    </row>
    <row r="45" ht="15">
      <c r="E45" s="318"/>
    </row>
    <row r="46" ht="15">
      <c r="E46" s="318"/>
    </row>
    <row r="47" ht="15">
      <c r="E47" s="318"/>
    </row>
    <row r="48" ht="15">
      <c r="E48" s="318"/>
    </row>
    <row r="49" ht="15">
      <c r="E49" s="318"/>
    </row>
    <row r="50" ht="15">
      <c r="E50" s="318"/>
    </row>
    <row r="51" ht="15">
      <c r="E51" s="318"/>
    </row>
    <row r="52" ht="15">
      <c r="E52" s="318"/>
    </row>
    <row r="53" ht="15">
      <c r="E53" s="318"/>
    </row>
    <row r="54" ht="15">
      <c r="E54" s="318"/>
    </row>
    <row r="55" ht="15">
      <c r="E55" s="318"/>
    </row>
    <row r="56" ht="15">
      <c r="E56" s="318"/>
    </row>
  </sheetData>
  <mergeCells count="62">
    <mergeCell ref="K42:K43"/>
    <mergeCell ref="D41:I41"/>
    <mergeCell ref="B6:B32"/>
    <mergeCell ref="D6:D7"/>
    <mergeCell ref="H6:H9"/>
    <mergeCell ref="D8:D9"/>
    <mergeCell ref="D11:D14"/>
    <mergeCell ref="D15:D16"/>
    <mergeCell ref="F15:F16"/>
    <mergeCell ref="K20:K22"/>
    <mergeCell ref="C33:C35"/>
    <mergeCell ref="H17:H19"/>
    <mergeCell ref="C17:C18"/>
    <mergeCell ref="H11:H16"/>
    <mergeCell ref="C13:C14"/>
    <mergeCell ref="K10:K16"/>
    <mergeCell ref="A5:A16"/>
    <mergeCell ref="J3:J4"/>
    <mergeCell ref="K3:K4"/>
    <mergeCell ref="L3:L4"/>
    <mergeCell ref="A1:G1"/>
    <mergeCell ref="A3:A4"/>
    <mergeCell ref="B3:B4"/>
    <mergeCell ref="C3:F3"/>
    <mergeCell ref="G3:G4"/>
    <mergeCell ref="H3:I3"/>
    <mergeCell ref="I11:I16"/>
    <mergeCell ref="L11:L16"/>
    <mergeCell ref="C6:C7"/>
    <mergeCell ref="C8:C9"/>
    <mergeCell ref="C11:C12"/>
    <mergeCell ref="C15:C16"/>
    <mergeCell ref="A17:A35"/>
    <mergeCell ref="G17:G19"/>
    <mergeCell ref="C23:C31"/>
    <mergeCell ref="C20:C22"/>
    <mergeCell ref="D17:D19"/>
    <mergeCell ref="G20:G22"/>
    <mergeCell ref="G33:G35"/>
    <mergeCell ref="K5:K9"/>
    <mergeCell ref="L5:L9"/>
    <mergeCell ref="I5:I9"/>
    <mergeCell ref="J5:J16"/>
    <mergeCell ref="G6:G16"/>
    <mergeCell ref="L33:L35"/>
    <mergeCell ref="I17:I19"/>
    <mergeCell ref="K17:K19"/>
    <mergeCell ref="L17:L19"/>
    <mergeCell ref="J17:J19"/>
    <mergeCell ref="J33:J35"/>
    <mergeCell ref="L20:L22"/>
    <mergeCell ref="I20:I22"/>
    <mergeCell ref="J20:J22"/>
    <mergeCell ref="I23:I28"/>
    <mergeCell ref="J23:J28"/>
    <mergeCell ref="K23:K28"/>
    <mergeCell ref="L23:L28"/>
    <mergeCell ref="H33:H35"/>
    <mergeCell ref="I33:I35"/>
    <mergeCell ref="K33:K35"/>
    <mergeCell ref="H20:H22"/>
    <mergeCell ref="H23:H28"/>
  </mergeCells>
  <printOptions/>
  <pageMargins left="0.25" right="0.25" top="0.75" bottom="0.75" header="0.3" footer="0.3"/>
  <pageSetup fitToHeight="0" fitToWidth="1" horizontalDpi="600" verticalDpi="600" orientation="landscape" paperSize="8" scale="5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7"/>
  <sheetViews>
    <sheetView zoomScale="90" zoomScaleNormal="90" workbookViewId="0" topLeftCell="A1">
      <pane xSplit="2" ySplit="4" topLeftCell="G10" activePane="bottomRight" state="frozen"/>
      <selection pane="topRight" activeCell="C1" sqref="C1"/>
      <selection pane="bottomLeft" activeCell="A5" sqref="A5"/>
      <selection pane="bottomRight" activeCell="I10" sqref="I10"/>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29.0039062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6384" width="9.140625" style="94" customWidth="1"/>
  </cols>
  <sheetData>
    <row r="1" spans="1:7" ht="21">
      <c r="A1" s="438" t="s">
        <v>1090</v>
      </c>
      <c r="B1" s="438"/>
      <c r="C1" s="438"/>
      <c r="D1" s="438"/>
      <c r="E1" s="438"/>
      <c r="F1" s="438"/>
      <c r="G1" s="438"/>
    </row>
    <row r="2" spans="5:6" ht="15">
      <c r="E2" s="320"/>
      <c r="F2" s="321"/>
    </row>
    <row r="3" spans="1:12" s="322" customFormat="1" ht="15" customHeight="1">
      <c r="A3" s="439" t="s">
        <v>9</v>
      </c>
      <c r="B3" s="439" t="s">
        <v>0</v>
      </c>
      <c r="C3" s="440" t="s">
        <v>19</v>
      </c>
      <c r="D3" s="440"/>
      <c r="E3" s="440"/>
      <c r="F3" s="440"/>
      <c r="G3" s="439" t="s">
        <v>373</v>
      </c>
      <c r="H3" s="447" t="s">
        <v>1</v>
      </c>
      <c r="I3" s="439"/>
      <c r="J3" s="443" t="s">
        <v>15</v>
      </c>
      <c r="K3" s="445" t="s">
        <v>13</v>
      </c>
      <c r="L3" s="484" t="s">
        <v>16</v>
      </c>
    </row>
    <row r="4" spans="1:12" s="322" customFormat="1" ht="15">
      <c r="A4" s="439"/>
      <c r="B4" s="439"/>
      <c r="C4" s="358" t="s">
        <v>1088</v>
      </c>
      <c r="D4" s="356" t="s">
        <v>17</v>
      </c>
      <c r="E4" s="356" t="s">
        <v>14</v>
      </c>
      <c r="F4" s="356" t="s">
        <v>18</v>
      </c>
      <c r="G4" s="439"/>
      <c r="H4" s="341" t="s">
        <v>8</v>
      </c>
      <c r="I4" s="357" t="s">
        <v>2</v>
      </c>
      <c r="J4" s="444"/>
      <c r="K4" s="446"/>
      <c r="L4" s="485"/>
    </row>
    <row r="5" spans="1:10" s="324" customFormat="1" ht="39.75" customHeight="1" hidden="1">
      <c r="A5" s="481" t="s">
        <v>380</v>
      </c>
      <c r="B5" s="486"/>
      <c r="C5" s="355"/>
      <c r="D5" s="437" t="s">
        <v>1258</v>
      </c>
      <c r="E5" s="359"/>
      <c r="F5" s="359"/>
      <c r="G5" s="359"/>
      <c r="J5" s="325"/>
    </row>
    <row r="6" spans="1:12" s="324" customFormat="1" ht="167.25" customHeight="1">
      <c r="A6" s="481"/>
      <c r="B6" s="486"/>
      <c r="C6" s="362" t="s">
        <v>1079</v>
      </c>
      <c r="D6" s="437"/>
      <c r="E6" s="12" t="s">
        <v>1342</v>
      </c>
      <c r="F6" s="355" t="s">
        <v>872</v>
      </c>
      <c r="G6" s="359"/>
      <c r="H6" s="377" t="s">
        <v>1242</v>
      </c>
      <c r="I6" s="451" t="s">
        <v>1354</v>
      </c>
      <c r="J6" s="460" t="s">
        <v>1239</v>
      </c>
      <c r="K6" s="451" t="s">
        <v>1279</v>
      </c>
      <c r="L6" s="451"/>
    </row>
    <row r="7" spans="1:12" s="324" customFormat="1" ht="100.5" customHeight="1">
      <c r="A7" s="481"/>
      <c r="B7" s="486"/>
      <c r="C7" s="362" t="s">
        <v>874</v>
      </c>
      <c r="D7" s="437"/>
      <c r="E7" s="12" t="s">
        <v>1343</v>
      </c>
      <c r="F7" s="355" t="s">
        <v>875</v>
      </c>
      <c r="G7" s="359"/>
      <c r="H7" s="8"/>
      <c r="I7" s="452"/>
      <c r="J7" s="461"/>
      <c r="K7" s="452"/>
      <c r="L7" s="452"/>
    </row>
    <row r="8" spans="1:12" s="324" customFormat="1" ht="105" customHeight="1">
      <c r="A8" s="481"/>
      <c r="B8" s="486"/>
      <c r="C8" s="362" t="s">
        <v>422</v>
      </c>
      <c r="D8" s="437"/>
      <c r="E8" s="12" t="s">
        <v>1344</v>
      </c>
      <c r="F8" s="355" t="s">
        <v>966</v>
      </c>
      <c r="G8" s="359"/>
      <c r="H8" s="8"/>
      <c r="I8" s="453"/>
      <c r="J8" s="461"/>
      <c r="K8" s="452"/>
      <c r="L8" s="452"/>
    </row>
    <row r="9" spans="1:12" s="324" customFormat="1" ht="169.5" customHeight="1">
      <c r="A9" s="481"/>
      <c r="B9" s="486"/>
      <c r="C9" s="358" t="s">
        <v>1080</v>
      </c>
      <c r="D9" s="437"/>
      <c r="E9" s="12" t="s">
        <v>1345</v>
      </c>
      <c r="F9" s="359" t="s">
        <v>1072</v>
      </c>
      <c r="G9" s="359"/>
      <c r="H9" s="383" t="s">
        <v>1125</v>
      </c>
      <c r="I9" s="376" t="s">
        <v>1243</v>
      </c>
      <c r="J9" s="461"/>
      <c r="K9" s="452"/>
      <c r="L9" s="452"/>
    </row>
    <row r="10" spans="1:12" s="324" customFormat="1" ht="301.5" customHeight="1">
      <c r="A10" s="481"/>
      <c r="B10" s="486"/>
      <c r="C10" s="358" t="s">
        <v>1085</v>
      </c>
      <c r="D10" s="437" t="s">
        <v>1259</v>
      </c>
      <c r="E10" s="420" t="s">
        <v>1346</v>
      </c>
      <c r="F10" s="355" t="s">
        <v>877</v>
      </c>
      <c r="G10" s="359"/>
      <c r="H10" s="8" t="s">
        <v>1126</v>
      </c>
      <c r="I10" s="376" t="s">
        <v>1355</v>
      </c>
      <c r="J10" s="461"/>
      <c r="K10" s="452"/>
      <c r="L10" s="452"/>
    </row>
    <row r="11" spans="1:12" s="324" customFormat="1" ht="105.75" customHeight="1">
      <c r="A11" s="481"/>
      <c r="B11" s="486"/>
      <c r="C11" s="358" t="s">
        <v>1081</v>
      </c>
      <c r="D11" s="437"/>
      <c r="E11" s="12" t="s">
        <v>1347</v>
      </c>
      <c r="F11" s="355" t="s">
        <v>882</v>
      </c>
      <c r="G11" s="359"/>
      <c r="H11" s="8"/>
      <c r="I11" s="376" t="s">
        <v>1127</v>
      </c>
      <c r="J11" s="461"/>
      <c r="K11" s="452"/>
      <c r="L11" s="452"/>
    </row>
    <row r="12" spans="1:12" s="324" customFormat="1" ht="98.25" customHeight="1">
      <c r="A12" s="481"/>
      <c r="B12" s="486"/>
      <c r="C12" s="358" t="s">
        <v>1082</v>
      </c>
      <c r="D12" s="437"/>
      <c r="E12" s="12" t="s">
        <v>1348</v>
      </c>
      <c r="F12" s="355" t="s">
        <v>878</v>
      </c>
      <c r="G12" s="359"/>
      <c r="H12" s="383" t="s">
        <v>1128</v>
      </c>
      <c r="I12" s="376" t="s">
        <v>1129</v>
      </c>
      <c r="J12" s="461"/>
      <c r="K12" s="452"/>
      <c r="L12" s="452"/>
    </row>
    <row r="13" spans="1:12" s="324" customFormat="1" ht="151.5" customHeight="1">
      <c r="A13" s="481"/>
      <c r="B13" s="486"/>
      <c r="C13" s="358" t="s">
        <v>1138</v>
      </c>
      <c r="D13" s="437"/>
      <c r="E13" s="12" t="s">
        <v>1269</v>
      </c>
      <c r="F13" s="355" t="s">
        <v>879</v>
      </c>
      <c r="G13" s="359"/>
      <c r="H13" s="383"/>
      <c r="I13" s="376" t="s">
        <v>1130</v>
      </c>
      <c r="J13" s="461"/>
      <c r="K13" s="452"/>
      <c r="L13" s="452"/>
    </row>
    <row r="14" spans="1:12" s="324" customFormat="1" ht="126" customHeight="1">
      <c r="A14" s="481"/>
      <c r="B14" s="486"/>
      <c r="C14" s="358" t="s">
        <v>1139</v>
      </c>
      <c r="D14" s="437"/>
      <c r="E14" s="359" t="s">
        <v>1349</v>
      </c>
      <c r="F14" s="359" t="s">
        <v>880</v>
      </c>
      <c r="G14" s="359"/>
      <c r="H14" s="377"/>
      <c r="I14" s="376" t="s">
        <v>1131</v>
      </c>
      <c r="J14" s="461"/>
      <c r="K14" s="452"/>
      <c r="L14" s="452"/>
    </row>
    <row r="15" spans="1:12" s="324" customFormat="1" ht="121.5" customHeight="1">
      <c r="A15" s="481"/>
      <c r="B15" s="486"/>
      <c r="C15" s="382" t="s">
        <v>1140</v>
      </c>
      <c r="D15" s="437"/>
      <c r="E15" s="359" t="s">
        <v>1350</v>
      </c>
      <c r="F15" s="359" t="s">
        <v>881</v>
      </c>
      <c r="G15" s="359"/>
      <c r="H15" s="383" t="s">
        <v>1132</v>
      </c>
      <c r="I15" s="376" t="s">
        <v>1120</v>
      </c>
      <c r="J15" s="461"/>
      <c r="K15" s="453"/>
      <c r="L15" s="453"/>
    </row>
    <row r="16" spans="1:12" s="324" customFormat="1" ht="81" customHeight="1">
      <c r="A16" s="481"/>
      <c r="B16" s="486"/>
      <c r="C16" s="358" t="s">
        <v>1141</v>
      </c>
      <c r="D16" s="359" t="s">
        <v>1241</v>
      </c>
      <c r="E16" s="12" t="s">
        <v>1240</v>
      </c>
      <c r="F16" s="359" t="s">
        <v>1075</v>
      </c>
      <c r="G16" s="359" t="s">
        <v>1142</v>
      </c>
      <c r="H16" s="7"/>
      <c r="I16" s="376"/>
      <c r="J16" s="462"/>
      <c r="K16" s="359" t="s">
        <v>1280</v>
      </c>
      <c r="L16" s="359" t="s">
        <v>1121</v>
      </c>
    </row>
    <row r="17" spans="1:12" s="324" customFormat="1" ht="72" customHeight="1" hidden="1">
      <c r="A17" s="481"/>
      <c r="B17" s="486"/>
      <c r="C17" s="358" t="s">
        <v>1083</v>
      </c>
      <c r="D17" s="26" t="s">
        <v>1084</v>
      </c>
      <c r="E17" s="355" t="s">
        <v>188</v>
      </c>
      <c r="F17" s="355" t="s">
        <v>45</v>
      </c>
      <c r="G17" s="359"/>
      <c r="H17" s="342"/>
      <c r="I17" s="359"/>
      <c r="J17" s="355" t="s">
        <v>41</v>
      </c>
      <c r="K17" s="359"/>
      <c r="L17" s="359"/>
    </row>
    <row r="18" spans="1:12" s="324" customFormat="1" ht="105" customHeight="1">
      <c r="A18" s="481"/>
      <c r="B18" s="486"/>
      <c r="C18" s="362" t="s">
        <v>1074</v>
      </c>
      <c r="D18" s="26" t="s">
        <v>1260</v>
      </c>
      <c r="E18" s="434" t="s">
        <v>1351</v>
      </c>
      <c r="F18" s="355" t="s">
        <v>1073</v>
      </c>
      <c r="G18" s="359" t="s">
        <v>1133</v>
      </c>
      <c r="H18" s="342" t="s">
        <v>1134</v>
      </c>
      <c r="I18" s="359" t="s">
        <v>1076</v>
      </c>
      <c r="J18" s="355" t="s">
        <v>1077</v>
      </c>
      <c r="K18" s="359" t="s">
        <v>1281</v>
      </c>
      <c r="L18" s="359" t="s">
        <v>1135</v>
      </c>
    </row>
    <row r="19" spans="1:12" s="324" customFormat="1" ht="273" customHeight="1">
      <c r="A19" s="481"/>
      <c r="B19" s="486"/>
      <c r="C19" s="482" t="s">
        <v>973</v>
      </c>
      <c r="D19" s="355" t="s">
        <v>1261</v>
      </c>
      <c r="E19" s="369" t="s">
        <v>1352</v>
      </c>
      <c r="F19" s="359" t="s">
        <v>1136</v>
      </c>
      <c r="G19" s="340" t="s">
        <v>1244</v>
      </c>
      <c r="H19" s="342" t="s">
        <v>1245</v>
      </c>
      <c r="I19" s="359" t="s">
        <v>1137</v>
      </c>
      <c r="J19" s="355" t="s">
        <v>1078</v>
      </c>
      <c r="K19" s="368" t="s">
        <v>1282</v>
      </c>
      <c r="L19" s="359"/>
    </row>
    <row r="20" spans="1:12" s="324" customFormat="1" ht="105.75" customHeight="1">
      <c r="A20" s="481"/>
      <c r="B20" s="486"/>
      <c r="C20" s="483"/>
      <c r="D20" s="355" t="s">
        <v>1262</v>
      </c>
      <c r="E20" s="359" t="s">
        <v>1353</v>
      </c>
      <c r="F20" s="359" t="s">
        <v>974</v>
      </c>
      <c r="G20" s="359"/>
      <c r="H20" s="342"/>
      <c r="I20" s="359"/>
      <c r="J20" s="355" t="s">
        <v>785</v>
      </c>
      <c r="K20" s="361"/>
      <c r="L20" s="359"/>
    </row>
    <row r="21" spans="1:2" s="324" customFormat="1" ht="216" customHeight="1" hidden="1">
      <c r="A21" s="481"/>
      <c r="B21" s="486"/>
    </row>
    <row r="22" spans="1:2" s="324" customFormat="1" ht="82.5" customHeight="1" hidden="1">
      <c r="A22" s="481"/>
      <c r="B22" s="486"/>
    </row>
    <row r="23" spans="1:2" s="324" customFormat="1" ht="135.75" customHeight="1" hidden="1">
      <c r="A23" s="481"/>
      <c r="B23" s="486"/>
    </row>
    <row r="26" spans="3:10" s="112" customFormat="1" ht="15">
      <c r="C26" s="111"/>
      <c r="J26" s="327"/>
    </row>
    <row r="27" spans="3:10" s="112" customFormat="1" ht="15">
      <c r="C27" s="111"/>
      <c r="J27" s="327"/>
    </row>
    <row r="28" spans="3:10" s="112" customFormat="1" ht="15">
      <c r="C28" s="111"/>
      <c r="E28" s="354"/>
      <c r="J28" s="327"/>
    </row>
    <row r="29" spans="3:10" s="112" customFormat="1" ht="15">
      <c r="C29" s="111"/>
      <c r="E29" s="317"/>
      <c r="J29" s="327"/>
    </row>
    <row r="30" spans="3:10" s="112" customFormat="1" ht="15">
      <c r="C30" s="111"/>
      <c r="E30" s="317"/>
      <c r="J30" s="327"/>
    </row>
    <row r="31" spans="3:10" s="112" customFormat="1" ht="15">
      <c r="C31" s="111"/>
      <c r="E31" s="317"/>
      <c r="J31" s="327"/>
    </row>
    <row r="32" spans="3:10" s="112" customFormat="1" ht="15">
      <c r="C32" s="111"/>
      <c r="D32" s="441"/>
      <c r="E32" s="441"/>
      <c r="F32" s="441"/>
      <c r="G32" s="441"/>
      <c r="H32" s="441"/>
      <c r="I32" s="441"/>
      <c r="J32" s="327"/>
    </row>
    <row r="33" spans="3:12" s="112" customFormat="1" ht="15">
      <c r="C33" s="111"/>
      <c r="D33" s="292"/>
      <c r="E33" s="95"/>
      <c r="F33" s="95"/>
      <c r="G33" s="95"/>
      <c r="H33" s="95"/>
      <c r="I33" s="95"/>
      <c r="J33" s="293"/>
      <c r="K33" s="442"/>
      <c r="L33" s="95"/>
    </row>
    <row r="34" spans="3:12" s="112" customFormat="1" ht="15">
      <c r="C34" s="111"/>
      <c r="D34" s="292"/>
      <c r="E34" s="95"/>
      <c r="F34" s="95"/>
      <c r="G34" s="95"/>
      <c r="H34" s="95"/>
      <c r="I34" s="95"/>
      <c r="J34" s="293"/>
      <c r="K34" s="442"/>
      <c r="L34" s="95"/>
    </row>
    <row r="35" ht="15">
      <c r="E35" s="318"/>
    </row>
    <row r="36" ht="15">
      <c r="E36" s="318"/>
    </row>
    <row r="37" ht="15">
      <c r="E37" s="318"/>
    </row>
    <row r="38" ht="15">
      <c r="E38" s="318"/>
    </row>
    <row r="39" ht="15">
      <c r="E39" s="318"/>
    </row>
    <row r="40" ht="15">
      <c r="E40" s="318"/>
    </row>
    <row r="41" ht="15">
      <c r="E41" s="318"/>
    </row>
    <row r="42" ht="15">
      <c r="E42" s="318"/>
    </row>
    <row r="43" ht="15">
      <c r="E43" s="318"/>
    </row>
    <row r="44" ht="15">
      <c r="E44" s="318"/>
    </row>
    <row r="45" ht="15">
      <c r="E45" s="318"/>
    </row>
    <row r="46" ht="15">
      <c r="E46" s="318"/>
    </row>
    <row r="47" ht="15">
      <c r="E47" s="318"/>
    </row>
  </sheetData>
  <mergeCells count="20">
    <mergeCell ref="J3:J4"/>
    <mergeCell ref="K3:K4"/>
    <mergeCell ref="L3:L4"/>
    <mergeCell ref="B5:B23"/>
    <mergeCell ref="A1:G1"/>
    <mergeCell ref="A3:A4"/>
    <mergeCell ref="B3:B4"/>
    <mergeCell ref="C3:F3"/>
    <mergeCell ref="G3:G4"/>
    <mergeCell ref="H3:I3"/>
    <mergeCell ref="L6:L15"/>
    <mergeCell ref="D32:I32"/>
    <mergeCell ref="K33:K34"/>
    <mergeCell ref="A5:A23"/>
    <mergeCell ref="D5:D9"/>
    <mergeCell ref="K6:K15"/>
    <mergeCell ref="D10:D15"/>
    <mergeCell ref="C19:C20"/>
    <mergeCell ref="J6:J16"/>
    <mergeCell ref="I6:I8"/>
  </mergeCells>
  <printOptions/>
  <pageMargins left="0.3" right="0.4" top="0.41" bottom="0.45" header="0.3" footer="0.3"/>
  <pageSetup fitToHeight="0" fitToWidth="1" horizontalDpi="600" verticalDpi="600" orientation="landscape" paperSize="8" scale="5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90" zoomScaleNormal="90" workbookViewId="0" topLeftCell="A1">
      <selection activeCell="A3" sqref="A3:M6"/>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3" width="24.7109375" style="94" customWidth="1"/>
    <col min="14" max="16384" width="9.140625" style="94" customWidth="1"/>
  </cols>
  <sheetData>
    <row r="1" spans="1:7" ht="21">
      <c r="A1" s="487" t="s">
        <v>1022</v>
      </c>
      <c r="B1" s="487"/>
      <c r="C1" s="487"/>
      <c r="D1" s="487"/>
      <c r="E1" s="487"/>
      <c r="F1" s="487"/>
      <c r="G1" s="487"/>
    </row>
    <row r="2" spans="5:6" ht="15">
      <c r="E2" s="320" t="s">
        <v>374</v>
      </c>
      <c r="F2" s="321"/>
    </row>
    <row r="3" spans="1:13" s="322" customFormat="1" ht="15" customHeight="1">
      <c r="A3" s="439" t="s">
        <v>9</v>
      </c>
      <c r="B3" s="439" t="s">
        <v>0</v>
      </c>
      <c r="C3" s="440" t="s">
        <v>19</v>
      </c>
      <c r="D3" s="440"/>
      <c r="E3" s="440"/>
      <c r="F3" s="440"/>
      <c r="G3" s="439" t="s">
        <v>373</v>
      </c>
      <c r="H3" s="447" t="s">
        <v>1</v>
      </c>
      <c r="I3" s="439"/>
      <c r="J3" s="443" t="s">
        <v>15</v>
      </c>
      <c r="K3" s="445" t="s">
        <v>13</v>
      </c>
      <c r="L3" s="484" t="s">
        <v>16</v>
      </c>
      <c r="M3" s="489" t="s">
        <v>16</v>
      </c>
    </row>
    <row r="4" spans="1:13" s="322" customFormat="1" ht="15">
      <c r="A4" s="439"/>
      <c r="B4" s="439"/>
      <c r="C4" s="337" t="s">
        <v>7</v>
      </c>
      <c r="D4" s="10" t="s">
        <v>17</v>
      </c>
      <c r="E4" s="338" t="s">
        <v>14</v>
      </c>
      <c r="F4" s="338" t="s">
        <v>18</v>
      </c>
      <c r="G4" s="439"/>
      <c r="H4" s="341" t="s">
        <v>8</v>
      </c>
      <c r="I4" s="113" t="s">
        <v>2</v>
      </c>
      <c r="J4" s="444"/>
      <c r="K4" s="446"/>
      <c r="L4" s="485"/>
      <c r="M4" s="490"/>
    </row>
    <row r="5" spans="1:13" s="324" customFormat="1" ht="160.5" customHeight="1">
      <c r="A5" s="435" t="s">
        <v>3</v>
      </c>
      <c r="B5" s="436" t="s">
        <v>4</v>
      </c>
      <c r="C5" s="337" t="s">
        <v>20</v>
      </c>
      <c r="D5" s="26" t="s">
        <v>883</v>
      </c>
      <c r="E5" s="339" t="s">
        <v>980</v>
      </c>
      <c r="F5" s="28" t="s">
        <v>1021</v>
      </c>
      <c r="G5" s="437" t="s">
        <v>1020</v>
      </c>
      <c r="H5" s="342" t="s">
        <v>884</v>
      </c>
      <c r="I5" s="118" t="s">
        <v>885</v>
      </c>
      <c r="J5" s="117" t="s">
        <v>57</v>
      </c>
      <c r="K5" s="118" t="s">
        <v>886</v>
      </c>
      <c r="L5" s="118"/>
      <c r="M5" s="323" t="s">
        <v>82</v>
      </c>
    </row>
    <row r="6" spans="1:13" s="324" customFormat="1" ht="144.75" customHeight="1">
      <c r="A6" s="435"/>
      <c r="B6" s="436"/>
      <c r="C6" s="337" t="s">
        <v>26</v>
      </c>
      <c r="D6" s="333" t="s">
        <v>887</v>
      </c>
      <c r="E6" s="339" t="s">
        <v>953</v>
      </c>
      <c r="F6" s="30" t="s">
        <v>954</v>
      </c>
      <c r="G6" s="437"/>
      <c r="H6" s="342"/>
      <c r="I6" s="118" t="s">
        <v>955</v>
      </c>
      <c r="J6" s="117" t="s">
        <v>97</v>
      </c>
      <c r="K6" s="118" t="s">
        <v>794</v>
      </c>
      <c r="L6" s="118"/>
      <c r="M6" s="118"/>
    </row>
    <row r="7" spans="1:13" s="324" customFormat="1" ht="98.25" customHeight="1">
      <c r="A7" s="435" t="s">
        <v>6</v>
      </c>
      <c r="B7" s="465" t="s">
        <v>5</v>
      </c>
      <c r="C7" s="337" t="s">
        <v>21</v>
      </c>
      <c r="D7" s="10" t="s">
        <v>956</v>
      </c>
      <c r="E7" s="339" t="s">
        <v>888</v>
      </c>
      <c r="F7" s="334" t="s">
        <v>393</v>
      </c>
      <c r="G7" s="98"/>
      <c r="H7" s="342"/>
      <c r="I7" s="118"/>
      <c r="J7" s="117" t="s">
        <v>782</v>
      </c>
      <c r="K7" s="118"/>
      <c r="L7" s="118"/>
      <c r="M7" s="118"/>
    </row>
    <row r="8" spans="1:13" s="324" customFormat="1" ht="157.5" customHeight="1">
      <c r="A8" s="435"/>
      <c r="B8" s="465"/>
      <c r="C8" s="337" t="s">
        <v>172</v>
      </c>
      <c r="D8" s="334" t="s">
        <v>1017</v>
      </c>
      <c r="E8" s="339" t="s">
        <v>889</v>
      </c>
      <c r="F8" s="26" t="s">
        <v>839</v>
      </c>
      <c r="G8" s="339"/>
      <c r="H8" s="342"/>
      <c r="I8" s="118"/>
      <c r="J8" s="117" t="s">
        <v>44</v>
      </c>
      <c r="K8" s="118"/>
      <c r="L8" s="118"/>
      <c r="M8" s="118"/>
    </row>
    <row r="9" spans="1:13" s="324" customFormat="1" ht="45" customHeight="1">
      <c r="A9" s="435"/>
      <c r="B9" s="465"/>
      <c r="C9" s="337" t="s">
        <v>167</v>
      </c>
      <c r="D9" s="10" t="s">
        <v>184</v>
      </c>
      <c r="E9" s="339" t="s">
        <v>890</v>
      </c>
      <c r="F9" s="98" t="s">
        <v>838</v>
      </c>
      <c r="G9" s="339"/>
      <c r="H9" s="342" t="s">
        <v>51</v>
      </c>
      <c r="I9" s="118"/>
      <c r="J9" s="117" t="s">
        <v>43</v>
      </c>
      <c r="K9" s="118"/>
      <c r="L9" s="118"/>
      <c r="M9" s="118"/>
    </row>
    <row r="10" spans="1:13" s="324" customFormat="1" ht="52.5" customHeight="1">
      <c r="A10" s="435"/>
      <c r="B10" s="465"/>
      <c r="C10" s="466" t="s">
        <v>164</v>
      </c>
      <c r="D10" s="10" t="s">
        <v>165</v>
      </c>
      <c r="E10" s="339" t="s">
        <v>891</v>
      </c>
      <c r="F10" s="339" t="s">
        <v>840</v>
      </c>
      <c r="G10" s="339"/>
      <c r="H10" s="342"/>
      <c r="I10" s="118"/>
      <c r="J10" s="117" t="s">
        <v>43</v>
      </c>
      <c r="K10" s="118"/>
      <c r="L10" s="118"/>
      <c r="M10" s="118"/>
    </row>
    <row r="11" spans="1:13" s="324" customFormat="1" ht="72" customHeight="1">
      <c r="A11" s="435"/>
      <c r="B11" s="465"/>
      <c r="C11" s="466"/>
      <c r="D11" s="10" t="s">
        <v>392</v>
      </c>
      <c r="E11" s="339" t="s">
        <v>892</v>
      </c>
      <c r="F11" s="334" t="s">
        <v>396</v>
      </c>
      <c r="G11" s="339"/>
      <c r="H11" s="342"/>
      <c r="I11" s="118"/>
      <c r="J11" s="117" t="s">
        <v>43</v>
      </c>
      <c r="K11" s="118"/>
      <c r="L11" s="118"/>
      <c r="M11" s="118"/>
    </row>
    <row r="12" spans="1:13" s="324" customFormat="1" ht="50.25" customHeight="1">
      <c r="A12" s="435"/>
      <c r="B12" s="465"/>
      <c r="C12" s="466"/>
      <c r="D12" s="10" t="s">
        <v>173</v>
      </c>
      <c r="E12" s="339" t="s">
        <v>893</v>
      </c>
      <c r="F12" s="334" t="s">
        <v>841</v>
      </c>
      <c r="G12" s="339"/>
      <c r="H12" s="342"/>
      <c r="I12" s="118"/>
      <c r="J12" s="117" t="s">
        <v>43</v>
      </c>
      <c r="K12" s="118"/>
      <c r="L12" s="118"/>
      <c r="M12" s="118"/>
    </row>
    <row r="13" spans="1:13" s="324" customFormat="1" ht="78.75" customHeight="1">
      <c r="A13" s="435"/>
      <c r="B13" s="465"/>
      <c r="C13" s="466"/>
      <c r="D13" s="334" t="s">
        <v>163</v>
      </c>
      <c r="E13" s="339" t="s">
        <v>894</v>
      </c>
      <c r="F13" s="334" t="s">
        <v>842</v>
      </c>
      <c r="G13" s="339"/>
      <c r="H13" s="342"/>
      <c r="I13" s="118"/>
      <c r="J13" s="117" t="s">
        <v>43</v>
      </c>
      <c r="K13" s="118"/>
      <c r="L13" s="118"/>
      <c r="M13" s="118"/>
    </row>
    <row r="14" spans="1:13" s="324" customFormat="1" ht="63.75" customHeight="1">
      <c r="A14" s="435"/>
      <c r="B14" s="465"/>
      <c r="C14" s="466"/>
      <c r="D14" s="10" t="s">
        <v>174</v>
      </c>
      <c r="E14" s="339" t="s">
        <v>895</v>
      </c>
      <c r="F14" s="10" t="s">
        <v>397</v>
      </c>
      <c r="G14" s="339"/>
      <c r="H14" s="342"/>
      <c r="I14" s="118"/>
      <c r="J14" s="117" t="s">
        <v>43</v>
      </c>
      <c r="K14" s="118"/>
      <c r="L14" s="118"/>
      <c r="M14" s="118"/>
    </row>
    <row r="15" spans="1:13" s="324" customFormat="1" ht="46.5" customHeight="1">
      <c r="A15" s="435"/>
      <c r="B15" s="465"/>
      <c r="C15" s="466"/>
      <c r="D15" s="437" t="s">
        <v>957</v>
      </c>
      <c r="E15" s="339" t="s">
        <v>896</v>
      </c>
      <c r="F15" s="334" t="s">
        <v>394</v>
      </c>
      <c r="G15" s="339"/>
      <c r="H15" s="342"/>
      <c r="I15" s="118"/>
      <c r="J15" s="117" t="s">
        <v>43</v>
      </c>
      <c r="K15" s="118"/>
      <c r="L15" s="118"/>
      <c r="M15" s="118"/>
    </row>
    <row r="16" spans="1:13" s="324" customFormat="1" ht="95.25" customHeight="1">
      <c r="A16" s="435"/>
      <c r="B16" s="465"/>
      <c r="C16" s="466"/>
      <c r="D16" s="437"/>
      <c r="E16" s="339" t="s">
        <v>958</v>
      </c>
      <c r="F16" s="334" t="s">
        <v>395</v>
      </c>
      <c r="G16" s="339"/>
      <c r="H16" s="342"/>
      <c r="I16" s="118"/>
      <c r="J16" s="117" t="s">
        <v>43</v>
      </c>
      <c r="K16" s="118"/>
      <c r="L16" s="118"/>
      <c r="M16" s="118"/>
    </row>
    <row r="17" spans="1:13" s="324" customFormat="1" ht="113.25" customHeight="1">
      <c r="A17" s="435"/>
      <c r="B17" s="465"/>
      <c r="C17" s="466" t="s">
        <v>166</v>
      </c>
      <c r="D17" s="10" t="s">
        <v>201</v>
      </c>
      <c r="E17" s="339" t="s">
        <v>897</v>
      </c>
      <c r="F17" s="334">
        <v>830</v>
      </c>
      <c r="G17" s="339"/>
      <c r="H17" s="342"/>
      <c r="I17" s="118"/>
      <c r="J17" s="117" t="s">
        <v>43</v>
      </c>
      <c r="K17" s="118"/>
      <c r="L17" s="118"/>
      <c r="M17" s="118"/>
    </row>
    <row r="18" spans="1:13" s="324" customFormat="1" ht="111.75" customHeight="1">
      <c r="A18" s="435"/>
      <c r="B18" s="465"/>
      <c r="C18" s="466"/>
      <c r="D18" s="10" t="s">
        <v>175</v>
      </c>
      <c r="E18" s="339" t="s">
        <v>898</v>
      </c>
      <c r="F18" s="334" t="s">
        <v>840</v>
      </c>
      <c r="G18" s="339"/>
      <c r="H18" s="342"/>
      <c r="I18" s="118"/>
      <c r="J18" s="117" t="s">
        <v>43</v>
      </c>
      <c r="K18" s="118"/>
      <c r="L18" s="118"/>
      <c r="M18" s="118"/>
    </row>
    <row r="19" spans="1:13" s="324" customFormat="1" ht="80.25" customHeight="1">
      <c r="A19" s="435"/>
      <c r="B19" s="465"/>
      <c r="C19" s="337" t="s">
        <v>23</v>
      </c>
      <c r="D19" s="339" t="s">
        <v>128</v>
      </c>
      <c r="E19" s="339" t="s">
        <v>899</v>
      </c>
      <c r="F19" s="339" t="s">
        <v>843</v>
      </c>
      <c r="G19" s="339"/>
      <c r="H19" s="342"/>
      <c r="I19" s="118"/>
      <c r="J19" s="117" t="s">
        <v>41</v>
      </c>
      <c r="K19" s="118"/>
      <c r="L19" s="118"/>
      <c r="M19" s="118"/>
    </row>
    <row r="20" spans="1:13" s="324" customFormat="1" ht="57" customHeight="1">
      <c r="A20" s="435"/>
      <c r="B20" s="465"/>
      <c r="C20" s="337" t="s">
        <v>22</v>
      </c>
      <c r="D20" s="339" t="s">
        <v>100</v>
      </c>
      <c r="E20" s="339" t="s">
        <v>900</v>
      </c>
      <c r="F20" s="339" t="s">
        <v>404</v>
      </c>
      <c r="G20" s="339"/>
      <c r="H20" s="342"/>
      <c r="I20" s="118"/>
      <c r="J20" s="117" t="s">
        <v>41</v>
      </c>
      <c r="K20" s="118"/>
      <c r="L20" s="118"/>
      <c r="M20" s="118"/>
    </row>
    <row r="21" spans="1:13" s="324" customFormat="1" ht="80.25" customHeight="1">
      <c r="A21" s="435"/>
      <c r="B21" s="465"/>
      <c r="C21" s="337" t="s">
        <v>132</v>
      </c>
      <c r="D21" s="339" t="s">
        <v>130</v>
      </c>
      <c r="E21" s="339" t="s">
        <v>959</v>
      </c>
      <c r="F21" s="339" t="s">
        <v>146</v>
      </c>
      <c r="G21" s="339"/>
      <c r="H21" s="342"/>
      <c r="I21" s="118"/>
      <c r="J21" s="117" t="s">
        <v>131</v>
      </c>
      <c r="K21" s="118"/>
      <c r="L21" s="118"/>
      <c r="M21" s="118"/>
    </row>
    <row r="22" spans="1:13" s="324" customFormat="1" ht="33.75" customHeight="1" hidden="1">
      <c r="A22" s="435"/>
      <c r="B22" s="336"/>
      <c r="C22" s="337" t="s">
        <v>25</v>
      </c>
      <c r="D22" s="339"/>
      <c r="E22" s="339" t="s">
        <v>24</v>
      </c>
      <c r="F22" s="339"/>
      <c r="G22" s="339"/>
      <c r="H22" s="342"/>
      <c r="I22" s="118"/>
      <c r="J22" s="117" t="s">
        <v>43</v>
      </c>
      <c r="K22" s="118"/>
      <c r="L22" s="118"/>
      <c r="M22" s="118"/>
    </row>
    <row r="23" spans="1:13" s="324" customFormat="1" ht="66.75" customHeight="1">
      <c r="A23" s="435"/>
      <c r="B23" s="336"/>
      <c r="C23" s="337" t="s">
        <v>105</v>
      </c>
      <c r="D23" s="339" t="s">
        <v>126</v>
      </c>
      <c r="E23" s="339" t="s">
        <v>901</v>
      </c>
      <c r="F23" s="339" t="s">
        <v>107</v>
      </c>
      <c r="G23" s="339"/>
      <c r="H23" s="342"/>
      <c r="I23" s="118"/>
      <c r="J23" s="117" t="s">
        <v>41</v>
      </c>
      <c r="K23" s="118"/>
      <c r="L23" s="118"/>
      <c r="M23" s="118"/>
    </row>
    <row r="24" spans="1:13" s="324" customFormat="1" ht="93.75" customHeight="1">
      <c r="A24" s="435" t="s">
        <v>6</v>
      </c>
      <c r="B24" s="336"/>
      <c r="C24" s="337" t="s">
        <v>98</v>
      </c>
      <c r="D24" s="26" t="s">
        <v>99</v>
      </c>
      <c r="E24" s="339" t="s">
        <v>902</v>
      </c>
      <c r="F24" s="334" t="s">
        <v>129</v>
      </c>
      <c r="G24" s="339"/>
      <c r="H24" s="342"/>
      <c r="I24" s="118"/>
      <c r="J24" s="117" t="s">
        <v>41</v>
      </c>
      <c r="K24" s="118"/>
      <c r="L24" s="118"/>
      <c r="M24" s="118"/>
    </row>
    <row r="25" spans="1:13" s="324" customFormat="1" ht="49.5" customHeight="1">
      <c r="A25" s="435"/>
      <c r="B25" s="336"/>
      <c r="C25" s="337" t="s">
        <v>125</v>
      </c>
      <c r="D25" s="339" t="s">
        <v>124</v>
      </c>
      <c r="E25" s="339" t="s">
        <v>127</v>
      </c>
      <c r="F25" s="28" t="s">
        <v>185</v>
      </c>
      <c r="G25" s="339"/>
      <c r="H25" s="342"/>
      <c r="I25" s="118"/>
      <c r="J25" s="117" t="s">
        <v>41</v>
      </c>
      <c r="K25" s="118"/>
      <c r="L25" s="118"/>
      <c r="M25" s="118"/>
    </row>
    <row r="26" spans="1:13" s="324" customFormat="1" ht="75.75" customHeight="1">
      <c r="A26" s="435"/>
      <c r="B26" s="336"/>
      <c r="C26" s="337" t="s">
        <v>101</v>
      </c>
      <c r="D26" s="334" t="s">
        <v>102</v>
      </c>
      <c r="E26" s="339" t="s">
        <v>903</v>
      </c>
      <c r="F26" s="339"/>
      <c r="G26" s="339"/>
      <c r="H26" s="342"/>
      <c r="I26" s="118"/>
      <c r="J26" s="117" t="s">
        <v>41</v>
      </c>
      <c r="K26" s="118"/>
      <c r="L26" s="118"/>
      <c r="M26" s="118"/>
    </row>
    <row r="27" spans="1:13" s="324" customFormat="1" ht="117" customHeight="1">
      <c r="A27" s="435"/>
      <c r="B27" s="336"/>
      <c r="C27" s="337" t="s">
        <v>177</v>
      </c>
      <c r="D27" s="334" t="s">
        <v>178</v>
      </c>
      <c r="E27" s="339" t="s">
        <v>904</v>
      </c>
      <c r="F27" s="339"/>
      <c r="G27" s="339"/>
      <c r="H27" s="342"/>
      <c r="I27" s="118"/>
      <c r="J27" s="117" t="s">
        <v>179</v>
      </c>
      <c r="K27" s="118"/>
      <c r="L27" s="118"/>
      <c r="M27" s="118"/>
    </row>
    <row r="28" spans="1:13" s="324" customFormat="1" ht="59.25" customHeight="1">
      <c r="A28" s="435"/>
      <c r="B28" s="336"/>
      <c r="C28" s="337" t="s">
        <v>103</v>
      </c>
      <c r="D28" s="339" t="s">
        <v>104</v>
      </c>
      <c r="E28" s="339" t="s">
        <v>905</v>
      </c>
      <c r="F28" s="334" t="s">
        <v>845</v>
      </c>
      <c r="G28" s="339"/>
      <c r="H28" s="342"/>
      <c r="I28" s="118"/>
      <c r="J28" s="117" t="s">
        <v>41</v>
      </c>
      <c r="K28" s="118"/>
      <c r="L28" s="118"/>
      <c r="M28" s="118"/>
    </row>
    <row r="29" spans="1:13" s="324" customFormat="1" ht="80.25" customHeight="1">
      <c r="A29" s="488" t="s">
        <v>39</v>
      </c>
      <c r="B29" s="336"/>
      <c r="C29" s="337" t="s">
        <v>402</v>
      </c>
      <c r="D29" s="334" t="s">
        <v>960</v>
      </c>
      <c r="E29" s="339" t="s">
        <v>906</v>
      </c>
      <c r="F29" s="334" t="s">
        <v>961</v>
      </c>
      <c r="G29" s="339"/>
      <c r="H29" s="342"/>
      <c r="I29" s="118"/>
      <c r="J29" s="117" t="s">
        <v>44</v>
      </c>
      <c r="K29" s="118"/>
      <c r="L29" s="118"/>
      <c r="M29" s="118"/>
    </row>
    <row r="30" spans="1:13" s="324" customFormat="1" ht="165.75" customHeight="1">
      <c r="A30" s="488"/>
      <c r="B30" s="496" t="s">
        <v>10</v>
      </c>
      <c r="C30" s="337" t="s">
        <v>36</v>
      </c>
      <c r="D30" s="437" t="s">
        <v>149</v>
      </c>
      <c r="E30" s="339" t="s">
        <v>907</v>
      </c>
      <c r="F30" s="334" t="s">
        <v>850</v>
      </c>
      <c r="G30" s="339"/>
      <c r="H30" s="494" t="s">
        <v>76</v>
      </c>
      <c r="I30" s="463" t="s">
        <v>54</v>
      </c>
      <c r="J30" s="117" t="s">
        <v>44</v>
      </c>
      <c r="K30" s="118" t="s">
        <v>77</v>
      </c>
      <c r="L30" s="118"/>
      <c r="M30" s="118"/>
    </row>
    <row r="31" spans="1:13" s="324" customFormat="1" ht="123.75" customHeight="1">
      <c r="A31" s="488"/>
      <c r="B31" s="496"/>
      <c r="C31" s="337" t="s">
        <v>35</v>
      </c>
      <c r="D31" s="437"/>
      <c r="E31" s="339" t="s">
        <v>908</v>
      </c>
      <c r="F31" s="334" t="s">
        <v>851</v>
      </c>
      <c r="G31" s="339"/>
      <c r="H31" s="494"/>
      <c r="I31" s="463"/>
      <c r="J31" s="117" t="s">
        <v>44</v>
      </c>
      <c r="K31" s="118"/>
      <c r="L31" s="118"/>
      <c r="M31" s="118"/>
    </row>
    <row r="32" spans="1:13" s="324" customFormat="1" ht="138" customHeight="1">
      <c r="A32" s="488"/>
      <c r="B32" s="496"/>
      <c r="C32" s="337" t="s">
        <v>37</v>
      </c>
      <c r="D32" s="492" t="s">
        <v>381</v>
      </c>
      <c r="E32" s="339" t="s">
        <v>909</v>
      </c>
      <c r="F32" s="334" t="s">
        <v>846</v>
      </c>
      <c r="G32" s="339"/>
      <c r="H32" s="494"/>
      <c r="I32" s="463"/>
      <c r="J32" s="117" t="s">
        <v>44</v>
      </c>
      <c r="K32" s="118"/>
      <c r="L32" s="118"/>
      <c r="M32" s="118"/>
    </row>
    <row r="33" spans="1:13" s="324" customFormat="1" ht="110.25" customHeight="1">
      <c r="A33" s="488"/>
      <c r="B33" s="496"/>
      <c r="C33" s="337" t="s">
        <v>38</v>
      </c>
      <c r="D33" s="492"/>
      <c r="E33" s="339" t="s">
        <v>910</v>
      </c>
      <c r="F33" s="334" t="s">
        <v>852</v>
      </c>
      <c r="G33" s="339"/>
      <c r="H33" s="494"/>
      <c r="I33" s="463"/>
      <c r="J33" s="117" t="s">
        <v>44</v>
      </c>
      <c r="K33" s="118" t="s">
        <v>77</v>
      </c>
      <c r="L33" s="118"/>
      <c r="M33" s="118"/>
    </row>
    <row r="34" spans="1:13" s="324" customFormat="1" ht="119.25" customHeight="1">
      <c r="A34" s="488"/>
      <c r="B34" s="496"/>
      <c r="C34" s="337" t="s">
        <v>150</v>
      </c>
      <c r="D34" s="333" t="s">
        <v>151</v>
      </c>
      <c r="E34" s="339" t="s">
        <v>911</v>
      </c>
      <c r="F34" s="334" t="s">
        <v>846</v>
      </c>
      <c r="G34" s="339"/>
      <c r="H34" s="343"/>
      <c r="I34" s="116"/>
      <c r="J34" s="117" t="s">
        <v>44</v>
      </c>
      <c r="K34" s="118"/>
      <c r="L34" s="118"/>
      <c r="M34" s="118"/>
    </row>
    <row r="35" spans="1:13" s="324" customFormat="1" ht="199.5" customHeight="1">
      <c r="A35" s="488"/>
      <c r="B35" s="496"/>
      <c r="C35" s="337" t="s">
        <v>152</v>
      </c>
      <c r="D35" s="437" t="s">
        <v>381</v>
      </c>
      <c r="E35" s="339" t="s">
        <v>912</v>
      </c>
      <c r="F35" s="334" t="s">
        <v>846</v>
      </c>
      <c r="G35" s="339"/>
      <c r="H35" s="343"/>
      <c r="I35" s="116"/>
      <c r="J35" s="117" t="s">
        <v>44</v>
      </c>
      <c r="K35" s="118"/>
      <c r="L35" s="118"/>
      <c r="M35" s="118"/>
    </row>
    <row r="36" spans="1:13" s="324" customFormat="1" ht="79.5" customHeight="1">
      <c r="A36" s="488"/>
      <c r="B36" s="496"/>
      <c r="C36" s="337" t="s">
        <v>153</v>
      </c>
      <c r="D36" s="437"/>
      <c r="E36" s="339" t="s">
        <v>913</v>
      </c>
      <c r="F36" s="334" t="s">
        <v>851</v>
      </c>
      <c r="G36" s="339"/>
      <c r="H36" s="343"/>
      <c r="I36" s="116"/>
      <c r="J36" s="117" t="s">
        <v>44</v>
      </c>
      <c r="K36" s="118"/>
      <c r="L36" s="118"/>
      <c r="M36" s="118"/>
    </row>
    <row r="37" spans="1:13" s="324" customFormat="1" ht="105" customHeight="1">
      <c r="A37" s="488"/>
      <c r="B37" s="496"/>
      <c r="C37" s="337" t="s">
        <v>154</v>
      </c>
      <c r="D37" s="437"/>
      <c r="E37" s="339" t="s">
        <v>914</v>
      </c>
      <c r="F37" s="339"/>
      <c r="G37" s="339"/>
      <c r="H37" s="343"/>
      <c r="I37" s="116"/>
      <c r="J37" s="117" t="s">
        <v>44</v>
      </c>
      <c r="K37" s="118"/>
      <c r="L37" s="118"/>
      <c r="M37" s="118"/>
    </row>
    <row r="38" spans="1:13" s="324" customFormat="1" ht="77.25" customHeight="1">
      <c r="A38" s="488"/>
      <c r="B38" s="496"/>
      <c r="C38" s="337" t="s">
        <v>155</v>
      </c>
      <c r="D38" s="437"/>
      <c r="E38" s="339" t="s">
        <v>915</v>
      </c>
      <c r="F38" s="334" t="s">
        <v>851</v>
      </c>
      <c r="G38" s="339"/>
      <c r="H38" s="343"/>
      <c r="I38" s="116"/>
      <c r="J38" s="117" t="s">
        <v>44</v>
      </c>
      <c r="K38" s="118"/>
      <c r="L38" s="118"/>
      <c r="M38" s="118"/>
    </row>
    <row r="39" spans="1:13" s="324" customFormat="1" ht="77.25" customHeight="1">
      <c r="A39" s="488" t="s">
        <v>39</v>
      </c>
      <c r="B39" s="496"/>
      <c r="C39" s="337" t="s">
        <v>390</v>
      </c>
      <c r="D39" s="437" t="s">
        <v>382</v>
      </c>
      <c r="E39" s="339" t="s">
        <v>916</v>
      </c>
      <c r="F39" s="491"/>
      <c r="G39" s="339"/>
      <c r="H39" s="343"/>
      <c r="I39" s="116"/>
      <c r="J39" s="117" t="s">
        <v>44</v>
      </c>
      <c r="K39" s="118"/>
      <c r="L39" s="118"/>
      <c r="M39" s="118"/>
    </row>
    <row r="40" spans="1:13" s="324" customFormat="1" ht="77.25" customHeight="1">
      <c r="A40" s="488"/>
      <c r="B40" s="496"/>
      <c r="C40" s="337" t="s">
        <v>391</v>
      </c>
      <c r="D40" s="437"/>
      <c r="E40" s="339" t="s">
        <v>917</v>
      </c>
      <c r="F40" s="491"/>
      <c r="G40" s="339"/>
      <c r="H40" s="343"/>
      <c r="I40" s="116"/>
      <c r="J40" s="117" t="s">
        <v>44</v>
      </c>
      <c r="K40" s="118"/>
      <c r="L40" s="118"/>
      <c r="M40" s="118"/>
    </row>
    <row r="41" spans="1:13" s="324" customFormat="1" ht="258.75" customHeight="1">
      <c r="A41" s="488"/>
      <c r="B41" s="496"/>
      <c r="C41" s="337" t="s">
        <v>157</v>
      </c>
      <c r="D41" s="437" t="s">
        <v>186</v>
      </c>
      <c r="E41" s="339" t="s">
        <v>918</v>
      </c>
      <c r="F41" s="339"/>
      <c r="G41" s="339"/>
      <c r="H41" s="343"/>
      <c r="I41" s="116"/>
      <c r="J41" s="117" t="s">
        <v>44</v>
      </c>
      <c r="K41" s="118"/>
      <c r="L41" s="118"/>
      <c r="M41" s="118"/>
    </row>
    <row r="42" spans="1:13" s="324" customFormat="1" ht="64.5" customHeight="1">
      <c r="A42" s="488"/>
      <c r="B42" s="496"/>
      <c r="C42" s="337" t="s">
        <v>187</v>
      </c>
      <c r="D42" s="437"/>
      <c r="E42" s="339" t="s">
        <v>919</v>
      </c>
      <c r="F42" s="339"/>
      <c r="G42" s="339"/>
      <c r="H42" s="343"/>
      <c r="I42" s="116"/>
      <c r="J42" s="117" t="s">
        <v>44</v>
      </c>
      <c r="K42" s="118"/>
      <c r="L42" s="118"/>
      <c r="M42" s="118"/>
    </row>
    <row r="43" spans="1:13" s="324" customFormat="1" ht="65.25" customHeight="1">
      <c r="A43" s="488"/>
      <c r="B43" s="496"/>
      <c r="C43" s="337" t="s">
        <v>158</v>
      </c>
      <c r="D43" s="437"/>
      <c r="E43" s="339" t="s">
        <v>920</v>
      </c>
      <c r="F43" s="339"/>
      <c r="G43" s="339"/>
      <c r="H43" s="343"/>
      <c r="I43" s="116"/>
      <c r="J43" s="117" t="s">
        <v>44</v>
      </c>
      <c r="K43" s="118"/>
      <c r="L43" s="118"/>
      <c r="M43" s="118"/>
    </row>
    <row r="44" spans="1:13" s="324" customFormat="1" ht="63" customHeight="1">
      <c r="A44" s="488"/>
      <c r="B44" s="496"/>
      <c r="C44" s="466" t="s">
        <v>196</v>
      </c>
      <c r="D44" s="10" t="s">
        <v>197</v>
      </c>
      <c r="E44" s="339" t="s">
        <v>921</v>
      </c>
      <c r="F44" s="334">
        <v>97</v>
      </c>
      <c r="G44" s="339"/>
      <c r="H44" s="342"/>
      <c r="I44" s="7" t="s">
        <v>52</v>
      </c>
      <c r="J44" s="117" t="s">
        <v>43</v>
      </c>
      <c r="K44" s="118"/>
      <c r="L44" s="118"/>
      <c r="M44" s="118"/>
    </row>
    <row r="45" spans="1:13" s="324" customFormat="1" ht="63.75" customHeight="1">
      <c r="A45" s="488"/>
      <c r="B45" s="496"/>
      <c r="C45" s="466"/>
      <c r="D45" s="10" t="s">
        <v>198</v>
      </c>
      <c r="E45" s="339" t="s">
        <v>922</v>
      </c>
      <c r="F45" s="312" t="s">
        <v>853</v>
      </c>
      <c r="G45" s="339"/>
      <c r="H45" s="342"/>
      <c r="I45" s="7"/>
      <c r="J45" s="117" t="s">
        <v>43</v>
      </c>
      <c r="K45" s="118"/>
      <c r="L45" s="118"/>
      <c r="M45" s="118"/>
    </row>
    <row r="46" spans="1:13" s="324" customFormat="1" ht="63" customHeight="1">
      <c r="A46" s="488"/>
      <c r="B46" s="496"/>
      <c r="C46" s="466"/>
      <c r="D46" s="10" t="s">
        <v>199</v>
      </c>
      <c r="E46" s="339" t="s">
        <v>923</v>
      </c>
      <c r="F46" s="334">
        <v>156</v>
      </c>
      <c r="G46" s="339"/>
      <c r="H46" s="342"/>
      <c r="I46" s="7"/>
      <c r="J46" s="117" t="s">
        <v>43</v>
      </c>
      <c r="K46" s="118"/>
      <c r="L46" s="118"/>
      <c r="M46" s="118"/>
    </row>
    <row r="47" spans="1:13" s="324" customFormat="1" ht="64.5" customHeight="1">
      <c r="A47" s="488"/>
      <c r="B47" s="496"/>
      <c r="C47" s="466" t="s">
        <v>168</v>
      </c>
      <c r="D47" s="10" t="s">
        <v>169</v>
      </c>
      <c r="E47" s="339" t="s">
        <v>924</v>
      </c>
      <c r="F47" s="339"/>
      <c r="G47" s="339"/>
      <c r="H47" s="342"/>
      <c r="I47" s="7"/>
      <c r="J47" s="117" t="s">
        <v>43</v>
      </c>
      <c r="K47" s="118"/>
      <c r="L47" s="118"/>
      <c r="M47" s="118"/>
    </row>
    <row r="48" spans="1:13" s="324" customFormat="1" ht="64.5" customHeight="1">
      <c r="A48" s="488"/>
      <c r="B48" s="496"/>
      <c r="C48" s="466"/>
      <c r="D48" s="10" t="s">
        <v>170</v>
      </c>
      <c r="E48" s="339" t="s">
        <v>925</v>
      </c>
      <c r="F48" s="334">
        <v>651</v>
      </c>
      <c r="G48" s="339"/>
      <c r="H48" s="342"/>
      <c r="I48" s="7"/>
      <c r="J48" s="117" t="s">
        <v>43</v>
      </c>
      <c r="K48" s="118"/>
      <c r="L48" s="118"/>
      <c r="M48" s="118"/>
    </row>
    <row r="49" spans="1:13" s="324" customFormat="1" ht="92.25" customHeight="1">
      <c r="A49" s="488"/>
      <c r="B49" s="496"/>
      <c r="C49" s="466"/>
      <c r="D49" s="10" t="s">
        <v>171</v>
      </c>
      <c r="E49" s="339" t="s">
        <v>926</v>
      </c>
      <c r="F49" s="333"/>
      <c r="G49" s="339"/>
      <c r="H49" s="342"/>
      <c r="I49" s="7"/>
      <c r="J49" s="117" t="s">
        <v>43</v>
      </c>
      <c r="K49" s="118"/>
      <c r="L49" s="118"/>
      <c r="M49" s="118"/>
    </row>
    <row r="50" spans="1:13" s="324" customFormat="1" ht="66.75" customHeight="1">
      <c r="A50" s="488"/>
      <c r="B50" s="496"/>
      <c r="C50" s="466"/>
      <c r="D50" s="10" t="s">
        <v>193</v>
      </c>
      <c r="E50" s="339" t="s">
        <v>927</v>
      </c>
      <c r="F50" s="313" t="s">
        <v>854</v>
      </c>
      <c r="G50" s="339"/>
      <c r="H50" s="342"/>
      <c r="I50" s="7"/>
      <c r="J50" s="117" t="s">
        <v>43</v>
      </c>
      <c r="K50" s="118"/>
      <c r="L50" s="118"/>
      <c r="M50" s="118"/>
    </row>
    <row r="51" spans="1:13" s="324" customFormat="1" ht="68.25" customHeight="1">
      <c r="A51" s="488"/>
      <c r="B51" s="496"/>
      <c r="C51" s="466"/>
      <c r="D51" s="10" t="s">
        <v>192</v>
      </c>
      <c r="E51" s="339" t="s">
        <v>928</v>
      </c>
      <c r="F51" s="314" t="s">
        <v>855</v>
      </c>
      <c r="G51" s="339"/>
      <c r="H51" s="342"/>
      <c r="I51" s="7"/>
      <c r="J51" s="117" t="s">
        <v>43</v>
      </c>
      <c r="K51" s="118"/>
      <c r="L51" s="118"/>
      <c r="M51" s="118"/>
    </row>
    <row r="52" spans="1:13" s="324" customFormat="1" ht="102" customHeight="1">
      <c r="A52" s="488"/>
      <c r="B52" s="496"/>
      <c r="C52" s="466"/>
      <c r="D52" s="10" t="s">
        <v>957</v>
      </c>
      <c r="E52" s="26" t="s">
        <v>929</v>
      </c>
      <c r="F52" s="96" t="s">
        <v>400</v>
      </c>
      <c r="G52" s="339"/>
      <c r="H52" s="342"/>
      <c r="I52" s="7"/>
      <c r="J52" s="117" t="s">
        <v>43</v>
      </c>
      <c r="K52" s="118"/>
      <c r="L52" s="118"/>
      <c r="M52" s="118"/>
    </row>
    <row r="53" spans="1:13" s="324" customFormat="1" ht="174" customHeight="1">
      <c r="A53" s="488"/>
      <c r="B53" s="496"/>
      <c r="C53" s="466"/>
      <c r="D53" s="10" t="s">
        <v>195</v>
      </c>
      <c r="E53" s="339" t="s">
        <v>930</v>
      </c>
      <c r="F53" s="312" t="s">
        <v>401</v>
      </c>
      <c r="G53" s="340" t="s">
        <v>1018</v>
      </c>
      <c r="H53" s="342"/>
      <c r="I53" s="7"/>
      <c r="J53" s="117" t="s">
        <v>43</v>
      </c>
      <c r="K53" s="118"/>
      <c r="L53" s="118"/>
      <c r="M53" s="118"/>
    </row>
    <row r="54" spans="1:10" s="324" customFormat="1" ht="39.75" customHeight="1" hidden="1">
      <c r="A54" s="481" t="s">
        <v>380</v>
      </c>
      <c r="B54" s="486"/>
      <c r="C54" s="334"/>
      <c r="D54" s="437" t="s">
        <v>384</v>
      </c>
      <c r="E54" s="339"/>
      <c r="F54" s="339"/>
      <c r="G54" s="339"/>
      <c r="J54" s="325"/>
    </row>
    <row r="55" spans="1:13" s="324" customFormat="1" ht="126" customHeight="1">
      <c r="A55" s="481"/>
      <c r="B55" s="486"/>
      <c r="C55" s="89" t="s">
        <v>405</v>
      </c>
      <c r="D55" s="437"/>
      <c r="E55" s="12" t="s">
        <v>963</v>
      </c>
      <c r="F55" s="334" t="s">
        <v>872</v>
      </c>
      <c r="G55" s="339"/>
      <c r="H55" s="342"/>
      <c r="I55" s="118"/>
      <c r="J55" s="117" t="s">
        <v>784</v>
      </c>
      <c r="K55" s="457" t="s">
        <v>964</v>
      </c>
      <c r="L55" s="118"/>
      <c r="M55" s="118"/>
    </row>
    <row r="56" spans="1:13" s="324" customFormat="1" ht="100.5" customHeight="1">
      <c r="A56" s="481"/>
      <c r="B56" s="486"/>
      <c r="C56" s="89" t="s">
        <v>874</v>
      </c>
      <c r="D56" s="437"/>
      <c r="E56" s="12" t="s">
        <v>931</v>
      </c>
      <c r="F56" s="334" t="s">
        <v>875</v>
      </c>
      <c r="G56" s="339"/>
      <c r="H56" s="342"/>
      <c r="I56" s="118"/>
      <c r="J56" s="117"/>
      <c r="K56" s="458"/>
      <c r="L56" s="118"/>
      <c r="M56" s="118"/>
    </row>
    <row r="57" spans="1:13" s="324" customFormat="1" ht="107.25" customHeight="1">
      <c r="A57" s="481"/>
      <c r="B57" s="486"/>
      <c r="C57" s="89" t="s">
        <v>422</v>
      </c>
      <c r="D57" s="437"/>
      <c r="E57" s="12" t="s">
        <v>965</v>
      </c>
      <c r="F57" s="334" t="s">
        <v>966</v>
      </c>
      <c r="G57" s="339"/>
      <c r="H57" s="342"/>
      <c r="I57" s="118"/>
      <c r="J57" s="117"/>
      <c r="K57" s="458"/>
      <c r="L57" s="118"/>
      <c r="M57" s="118"/>
    </row>
    <row r="58" spans="1:13" s="324" customFormat="1" ht="99.75" customHeight="1">
      <c r="A58" s="481"/>
      <c r="B58" s="486"/>
      <c r="C58" s="337" t="s">
        <v>378</v>
      </c>
      <c r="D58" s="437"/>
      <c r="E58" s="12" t="s">
        <v>967</v>
      </c>
      <c r="F58" s="339" t="s">
        <v>873</v>
      </c>
      <c r="G58" s="339"/>
      <c r="H58" s="342"/>
      <c r="I58" s="118"/>
      <c r="J58" s="117" t="s">
        <v>783</v>
      </c>
      <c r="K58" s="458"/>
      <c r="L58" s="118"/>
      <c r="M58" s="118"/>
    </row>
    <row r="59" spans="1:13" s="324" customFormat="1" ht="333" customHeight="1">
      <c r="A59" s="481"/>
      <c r="B59" s="486"/>
      <c r="C59" s="337" t="s">
        <v>376</v>
      </c>
      <c r="D59" s="437" t="s">
        <v>385</v>
      </c>
      <c r="E59" s="12" t="s">
        <v>968</v>
      </c>
      <c r="F59" s="334" t="s">
        <v>877</v>
      </c>
      <c r="G59" s="339"/>
      <c r="H59" s="342"/>
      <c r="I59" s="118" t="s">
        <v>189</v>
      </c>
      <c r="J59" s="117" t="s">
        <v>190</v>
      </c>
      <c r="K59" s="458"/>
      <c r="L59" s="118"/>
      <c r="M59" s="118"/>
    </row>
    <row r="60" spans="1:13" s="324" customFormat="1" ht="81" customHeight="1">
      <c r="A60" s="481"/>
      <c r="B60" s="486"/>
      <c r="C60" s="337" t="s">
        <v>406</v>
      </c>
      <c r="D60" s="437"/>
      <c r="E60" s="12" t="s">
        <v>969</v>
      </c>
      <c r="F60" s="334" t="s">
        <v>882</v>
      </c>
      <c r="G60" s="339"/>
      <c r="H60" s="342"/>
      <c r="I60" s="118"/>
      <c r="J60" s="117" t="s">
        <v>783</v>
      </c>
      <c r="K60" s="458"/>
      <c r="L60" s="118"/>
      <c r="M60" s="118"/>
    </row>
    <row r="61" spans="1:13" s="324" customFormat="1" ht="73.5" customHeight="1">
      <c r="A61" s="481"/>
      <c r="B61" s="486"/>
      <c r="C61" s="337" t="s">
        <v>407</v>
      </c>
      <c r="D61" s="437"/>
      <c r="E61" s="12" t="s">
        <v>970</v>
      </c>
      <c r="F61" s="334" t="s">
        <v>878</v>
      </c>
      <c r="G61" s="339"/>
      <c r="H61" s="342"/>
      <c r="I61" s="118"/>
      <c r="J61" s="117" t="s">
        <v>783</v>
      </c>
      <c r="K61" s="458"/>
      <c r="L61" s="118"/>
      <c r="M61" s="118"/>
    </row>
    <row r="62" spans="1:13" s="324" customFormat="1" ht="63" customHeight="1">
      <c r="A62" s="481"/>
      <c r="B62" s="486"/>
      <c r="C62" s="337" t="s">
        <v>375</v>
      </c>
      <c r="D62" s="437"/>
      <c r="E62" s="12" t="s">
        <v>971</v>
      </c>
      <c r="F62" s="334" t="s">
        <v>879</v>
      </c>
      <c r="G62" s="339"/>
      <c r="H62" s="342"/>
      <c r="I62" s="118"/>
      <c r="J62" s="117" t="s">
        <v>783</v>
      </c>
      <c r="K62" s="458"/>
      <c r="L62" s="118"/>
      <c r="M62" s="118"/>
    </row>
    <row r="63" spans="1:13" s="324" customFormat="1" ht="101.25" customHeight="1">
      <c r="A63" s="481"/>
      <c r="B63" s="486"/>
      <c r="C63" s="337" t="s">
        <v>377</v>
      </c>
      <c r="D63" s="437"/>
      <c r="E63" s="339" t="s">
        <v>972</v>
      </c>
      <c r="F63" s="339" t="s">
        <v>880</v>
      </c>
      <c r="G63" s="339"/>
      <c r="H63" s="342"/>
      <c r="I63" s="118"/>
      <c r="J63" s="117" t="s">
        <v>783</v>
      </c>
      <c r="K63" s="458"/>
      <c r="L63" s="118"/>
      <c r="M63" s="118"/>
    </row>
    <row r="64" spans="1:13" s="324" customFormat="1" ht="72" customHeight="1">
      <c r="A64" s="481"/>
      <c r="B64" s="486"/>
      <c r="C64" s="89" t="s">
        <v>455</v>
      </c>
      <c r="D64" s="437"/>
      <c r="E64" s="339" t="s">
        <v>932</v>
      </c>
      <c r="F64" s="339" t="s">
        <v>881</v>
      </c>
      <c r="G64" s="339"/>
      <c r="H64" s="342"/>
      <c r="I64" s="118"/>
      <c r="J64" s="117" t="s">
        <v>783</v>
      </c>
      <c r="K64" s="459"/>
      <c r="L64" s="118"/>
      <c r="M64" s="118"/>
    </row>
    <row r="65" spans="1:13" s="324" customFormat="1" ht="156" customHeight="1">
      <c r="A65" s="481"/>
      <c r="B65" s="486"/>
      <c r="C65" s="480" t="s">
        <v>973</v>
      </c>
      <c r="D65" s="334" t="s">
        <v>477</v>
      </c>
      <c r="E65" s="340" t="s">
        <v>1019</v>
      </c>
      <c r="F65" s="339"/>
      <c r="G65" s="339"/>
      <c r="H65" s="342"/>
      <c r="I65" s="118"/>
      <c r="J65" s="117" t="s">
        <v>478</v>
      </c>
      <c r="K65" s="9"/>
      <c r="L65" s="118"/>
      <c r="M65" s="118"/>
    </row>
    <row r="66" spans="1:13" s="324" customFormat="1" ht="96.75" customHeight="1">
      <c r="A66" s="481"/>
      <c r="B66" s="486"/>
      <c r="C66" s="480"/>
      <c r="D66" s="334" t="s">
        <v>476</v>
      </c>
      <c r="E66" s="339" t="s">
        <v>934</v>
      </c>
      <c r="F66" s="339" t="s">
        <v>974</v>
      </c>
      <c r="G66" s="339"/>
      <c r="H66" s="342"/>
      <c r="I66" s="118"/>
      <c r="J66" s="117" t="s">
        <v>785</v>
      </c>
      <c r="K66" s="9"/>
      <c r="L66" s="118"/>
      <c r="M66" s="118"/>
    </row>
    <row r="67" spans="1:13" s="324" customFormat="1" ht="216" customHeight="1">
      <c r="A67" s="481"/>
      <c r="B67" s="486"/>
      <c r="C67" s="480" t="s">
        <v>166</v>
      </c>
      <c r="D67" s="334" t="s">
        <v>202</v>
      </c>
      <c r="E67" s="339" t="s">
        <v>935</v>
      </c>
      <c r="F67" s="315" t="s">
        <v>868</v>
      </c>
      <c r="G67" s="339"/>
      <c r="H67" s="342"/>
      <c r="I67" s="118"/>
      <c r="J67" s="117" t="s">
        <v>43</v>
      </c>
      <c r="K67" s="118"/>
      <c r="L67" s="118"/>
      <c r="M67" s="118"/>
    </row>
    <row r="68" spans="1:13" s="324" customFormat="1" ht="82.5" customHeight="1">
      <c r="A68" s="481"/>
      <c r="B68" s="486"/>
      <c r="C68" s="480"/>
      <c r="D68" s="10" t="s">
        <v>175</v>
      </c>
      <c r="E68" s="339" t="s">
        <v>936</v>
      </c>
      <c r="F68" s="339" t="s">
        <v>840</v>
      </c>
      <c r="G68" s="339"/>
      <c r="H68" s="342"/>
      <c r="I68" s="118"/>
      <c r="J68" s="117" t="s">
        <v>43</v>
      </c>
      <c r="K68" s="118"/>
      <c r="L68" s="118"/>
      <c r="M68" s="118"/>
    </row>
    <row r="69" spans="1:13" s="324" customFormat="1" ht="114.75" customHeight="1">
      <c r="A69" s="481"/>
      <c r="B69" s="486"/>
      <c r="C69" s="480"/>
      <c r="D69" s="334" t="s">
        <v>180</v>
      </c>
      <c r="E69" s="335" t="s">
        <v>937</v>
      </c>
      <c r="F69" s="334" t="s">
        <v>372</v>
      </c>
      <c r="G69" s="339"/>
      <c r="H69" s="342"/>
      <c r="I69" s="118"/>
      <c r="J69" s="117" t="s">
        <v>43</v>
      </c>
      <c r="K69" s="118"/>
      <c r="L69" s="118"/>
      <c r="M69" s="118"/>
    </row>
    <row r="70" spans="1:13" s="324" customFormat="1" ht="66" customHeight="1">
      <c r="A70" s="481"/>
      <c r="B70" s="486"/>
      <c r="C70" s="337" t="s">
        <v>50</v>
      </c>
      <c r="D70" s="339"/>
      <c r="E70" s="339" t="s">
        <v>975</v>
      </c>
      <c r="F70" s="339"/>
      <c r="G70" s="339"/>
      <c r="H70" s="342"/>
      <c r="I70" s="118"/>
      <c r="J70" s="117"/>
      <c r="K70" s="118"/>
      <c r="L70" s="118"/>
      <c r="M70" s="118"/>
    </row>
    <row r="71" spans="1:13" s="324" customFormat="1" ht="78" customHeight="1">
      <c r="A71" s="481"/>
      <c r="B71" s="486"/>
      <c r="C71" s="337" t="s">
        <v>132</v>
      </c>
      <c r="D71" s="26" t="s">
        <v>130</v>
      </c>
      <c r="E71" s="334" t="s">
        <v>188</v>
      </c>
      <c r="F71" s="334" t="s">
        <v>45</v>
      </c>
      <c r="G71" s="339"/>
      <c r="H71" s="342"/>
      <c r="I71" s="118"/>
      <c r="J71" s="117" t="s">
        <v>41</v>
      </c>
      <c r="K71" s="118"/>
      <c r="L71" s="118"/>
      <c r="M71" s="118"/>
    </row>
    <row r="72" spans="1:13" s="324" customFormat="1" ht="43.5" customHeight="1">
      <c r="A72" s="481"/>
      <c r="B72" s="486"/>
      <c r="C72" s="89" t="s">
        <v>40</v>
      </c>
      <c r="D72" s="339" t="s">
        <v>48</v>
      </c>
      <c r="E72" s="339" t="s">
        <v>938</v>
      </c>
      <c r="F72" s="334" t="s">
        <v>45</v>
      </c>
      <c r="G72" s="339"/>
      <c r="H72" s="342"/>
      <c r="I72" s="118"/>
      <c r="J72" s="117" t="s">
        <v>42</v>
      </c>
      <c r="K72" s="118"/>
      <c r="L72" s="118"/>
      <c r="M72" s="118"/>
    </row>
    <row r="73" spans="1:13" s="324" customFormat="1" ht="168" customHeight="1">
      <c r="A73" s="495" t="s">
        <v>11</v>
      </c>
      <c r="B73" s="496" t="s">
        <v>12</v>
      </c>
      <c r="C73" s="337" t="s">
        <v>864</v>
      </c>
      <c r="D73" s="437" t="s">
        <v>147</v>
      </c>
      <c r="E73" s="339" t="s">
        <v>939</v>
      </c>
      <c r="F73" s="339" t="s">
        <v>866</v>
      </c>
      <c r="G73" s="339" t="s">
        <v>976</v>
      </c>
      <c r="H73" s="344"/>
      <c r="J73" s="114" t="s">
        <v>44</v>
      </c>
      <c r="K73" s="8"/>
      <c r="L73" s="11"/>
      <c r="M73" s="7"/>
    </row>
    <row r="74" spans="1:13" s="324" customFormat="1" ht="143.25" customHeight="1">
      <c r="A74" s="495"/>
      <c r="B74" s="496"/>
      <c r="C74" s="337" t="s">
        <v>865</v>
      </c>
      <c r="D74" s="437"/>
      <c r="E74" s="339" t="s">
        <v>940</v>
      </c>
      <c r="F74" s="339" t="s">
        <v>867</v>
      </c>
      <c r="G74" s="339" t="s">
        <v>403</v>
      </c>
      <c r="H74" s="344" t="s">
        <v>49</v>
      </c>
      <c r="I74" s="7" t="s">
        <v>181</v>
      </c>
      <c r="J74" s="114" t="s">
        <v>44</v>
      </c>
      <c r="K74" s="118" t="s">
        <v>941</v>
      </c>
      <c r="L74" s="11"/>
      <c r="M74" s="118"/>
    </row>
    <row r="75" spans="1:13" s="324" customFormat="1" ht="99" customHeight="1">
      <c r="A75" s="495"/>
      <c r="B75" s="496"/>
      <c r="C75" s="337" t="s">
        <v>383</v>
      </c>
      <c r="D75" s="437" t="s">
        <v>382</v>
      </c>
      <c r="E75" s="463" t="s">
        <v>942</v>
      </c>
      <c r="F75" s="339" t="s">
        <v>977</v>
      </c>
      <c r="G75" s="339"/>
      <c r="H75" s="344"/>
      <c r="I75" s="7"/>
      <c r="J75" s="460" t="s">
        <v>44</v>
      </c>
      <c r="K75" s="457"/>
      <c r="L75" s="11"/>
      <c r="M75" s="118"/>
    </row>
    <row r="76" spans="1:13" s="324" customFormat="1" ht="62.25" customHeight="1">
      <c r="A76" s="495"/>
      <c r="B76" s="496"/>
      <c r="C76" s="337" t="s">
        <v>389</v>
      </c>
      <c r="D76" s="437"/>
      <c r="E76" s="463"/>
      <c r="F76" s="339" t="s">
        <v>943</v>
      </c>
      <c r="G76" s="339"/>
      <c r="H76" s="344"/>
      <c r="I76" s="7"/>
      <c r="J76" s="462"/>
      <c r="K76" s="459"/>
      <c r="L76" s="11"/>
      <c r="M76" s="118"/>
    </row>
    <row r="77" spans="1:13" s="324" customFormat="1" ht="198.75" customHeight="1">
      <c r="A77" s="495"/>
      <c r="B77" s="496"/>
      <c r="C77" s="337" t="s">
        <v>182</v>
      </c>
      <c r="D77" s="334" t="s">
        <v>183</v>
      </c>
      <c r="E77" s="12" t="s">
        <v>944</v>
      </c>
      <c r="F77" s="28" t="s">
        <v>945</v>
      </c>
      <c r="G77" s="339"/>
      <c r="H77" s="344"/>
      <c r="I77" s="7"/>
      <c r="J77" s="114" t="s">
        <v>44</v>
      </c>
      <c r="K77" s="8"/>
      <c r="L77" s="11"/>
      <c r="M77" s="118"/>
    </row>
    <row r="78" spans="1:13" s="324" customFormat="1" ht="77.25" customHeight="1">
      <c r="A78" s="495"/>
      <c r="B78" s="496"/>
      <c r="C78" s="337" t="s">
        <v>46</v>
      </c>
      <c r="D78" s="10" t="s">
        <v>159</v>
      </c>
      <c r="E78" s="339" t="s">
        <v>946</v>
      </c>
      <c r="F78" s="334" t="s">
        <v>869</v>
      </c>
      <c r="G78" s="339"/>
      <c r="H78" s="344"/>
      <c r="I78" s="7" t="s">
        <v>53</v>
      </c>
      <c r="J78" s="114" t="s">
        <v>47</v>
      </c>
      <c r="K78" s="7"/>
      <c r="L78" s="11"/>
      <c r="M78" s="118"/>
    </row>
    <row r="79" spans="1:13" s="324" customFormat="1" ht="63" customHeight="1">
      <c r="A79" s="495"/>
      <c r="B79" s="496"/>
      <c r="C79" s="466" t="s">
        <v>162</v>
      </c>
      <c r="D79" s="10" t="s">
        <v>161</v>
      </c>
      <c r="E79" s="339" t="s">
        <v>947</v>
      </c>
      <c r="F79" s="339" t="s">
        <v>870</v>
      </c>
      <c r="G79" s="339"/>
      <c r="H79" s="344"/>
      <c r="I79" s="7"/>
      <c r="J79" s="114" t="s">
        <v>43</v>
      </c>
      <c r="K79" s="7"/>
      <c r="L79" s="11"/>
      <c r="M79" s="118"/>
    </row>
    <row r="80" spans="1:13" s="324" customFormat="1" ht="62.25" customHeight="1">
      <c r="A80" s="495"/>
      <c r="B80" s="486"/>
      <c r="C80" s="466"/>
      <c r="D80" s="10" t="s">
        <v>160</v>
      </c>
      <c r="E80" s="339" t="s">
        <v>948</v>
      </c>
      <c r="F80" s="339" t="s">
        <v>191</v>
      </c>
      <c r="G80" s="339"/>
      <c r="H80" s="342"/>
      <c r="I80" s="118"/>
      <c r="J80" s="117" t="s">
        <v>43</v>
      </c>
      <c r="K80" s="7"/>
      <c r="L80" s="97"/>
      <c r="M80" s="118"/>
    </row>
    <row r="81" spans="1:13" s="324" customFormat="1" ht="62.25" customHeight="1">
      <c r="A81" s="495"/>
      <c r="B81" s="339"/>
      <c r="C81" s="466"/>
      <c r="D81" s="10" t="s">
        <v>194</v>
      </c>
      <c r="E81" s="339" t="s">
        <v>949</v>
      </c>
      <c r="F81" s="96" t="s">
        <v>398</v>
      </c>
      <c r="G81" s="339"/>
      <c r="H81" s="342"/>
      <c r="I81" s="118"/>
      <c r="J81" s="117" t="s">
        <v>43</v>
      </c>
      <c r="K81" s="115"/>
      <c r="L81" s="97"/>
      <c r="M81" s="118"/>
    </row>
    <row r="82" spans="1:13" s="324" customFormat="1" ht="81" customHeight="1">
      <c r="A82" s="495"/>
      <c r="B82" s="339"/>
      <c r="C82" s="466"/>
      <c r="D82" s="10" t="s">
        <v>978</v>
      </c>
      <c r="E82" s="339" t="s">
        <v>950</v>
      </c>
      <c r="F82" s="96" t="s">
        <v>399</v>
      </c>
      <c r="G82" s="339"/>
      <c r="H82" s="342"/>
      <c r="I82" s="118"/>
      <c r="J82" s="117" t="s">
        <v>43</v>
      </c>
      <c r="K82" s="115"/>
      <c r="L82" s="97"/>
      <c r="M82" s="118"/>
    </row>
    <row r="83" spans="1:13" ht="120">
      <c r="A83" s="495"/>
      <c r="B83" s="326"/>
      <c r="C83" s="493" t="s">
        <v>176</v>
      </c>
      <c r="D83" s="10" t="s">
        <v>979</v>
      </c>
      <c r="E83" s="339" t="s">
        <v>951</v>
      </c>
      <c r="F83" s="316" t="s">
        <v>871</v>
      </c>
      <c r="G83" s="326"/>
      <c r="H83" s="345"/>
      <c r="I83" s="326"/>
      <c r="J83" s="117" t="s">
        <v>43</v>
      </c>
      <c r="K83" s="326"/>
      <c r="L83" s="326"/>
      <c r="M83" s="326"/>
    </row>
    <row r="84" spans="1:13" ht="105">
      <c r="A84" s="495"/>
      <c r="B84" s="326"/>
      <c r="C84" s="493"/>
      <c r="D84" s="10" t="s">
        <v>200</v>
      </c>
      <c r="E84" s="339" t="s">
        <v>952</v>
      </c>
      <c r="F84" s="326"/>
      <c r="G84" s="326"/>
      <c r="H84" s="345"/>
      <c r="I84" s="326"/>
      <c r="J84" s="117"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41"/>
      <c r="E93" s="441"/>
      <c r="F93" s="441"/>
      <c r="G93" s="441"/>
      <c r="H93" s="441"/>
      <c r="I93" s="441"/>
      <c r="J93" s="327"/>
    </row>
    <row r="94" spans="3:13" s="112" customFormat="1" ht="15">
      <c r="C94" s="111"/>
      <c r="D94" s="292"/>
      <c r="E94" s="95"/>
      <c r="F94" s="95"/>
      <c r="G94" s="95"/>
      <c r="H94" s="95"/>
      <c r="I94" s="95"/>
      <c r="J94" s="293"/>
      <c r="K94" s="442"/>
      <c r="L94" s="95"/>
      <c r="M94" s="95"/>
    </row>
    <row r="95" spans="3:13" s="112" customFormat="1" ht="15">
      <c r="C95" s="111"/>
      <c r="D95" s="292"/>
      <c r="E95" s="95"/>
      <c r="F95" s="95"/>
      <c r="G95" s="95"/>
      <c r="H95" s="95"/>
      <c r="I95" s="95"/>
      <c r="J95" s="293"/>
      <c r="K95" s="442"/>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9">
    <mergeCell ref="H3:I3"/>
    <mergeCell ref="A73:A84"/>
    <mergeCell ref="C67:C69"/>
    <mergeCell ref="D35:D38"/>
    <mergeCell ref="D73:D74"/>
    <mergeCell ref="D41:D43"/>
    <mergeCell ref="C44:C46"/>
    <mergeCell ref="C47:C53"/>
    <mergeCell ref="A54:A72"/>
    <mergeCell ref="B73:B80"/>
    <mergeCell ref="B30:B72"/>
    <mergeCell ref="D39:D40"/>
    <mergeCell ref="A39:A53"/>
    <mergeCell ref="K94:K95"/>
    <mergeCell ref="D93:I93"/>
    <mergeCell ref="D32:D33"/>
    <mergeCell ref="D30:D31"/>
    <mergeCell ref="C17:C18"/>
    <mergeCell ref="D75:D76"/>
    <mergeCell ref="C83:C84"/>
    <mergeCell ref="H30:H33"/>
    <mergeCell ref="I30:I33"/>
    <mergeCell ref="M3:M4"/>
    <mergeCell ref="K3:K4"/>
    <mergeCell ref="L3:L4"/>
    <mergeCell ref="C79:C82"/>
    <mergeCell ref="D59:D64"/>
    <mergeCell ref="D54:D58"/>
    <mergeCell ref="K55:K64"/>
    <mergeCell ref="E75:E76"/>
    <mergeCell ref="C65:C66"/>
    <mergeCell ref="K75:K76"/>
    <mergeCell ref="J75:J76"/>
    <mergeCell ref="F39:F40"/>
    <mergeCell ref="C3:F3"/>
    <mergeCell ref="J3:J4"/>
    <mergeCell ref="C10:C16"/>
    <mergeCell ref="D15:D16"/>
    <mergeCell ref="A1:G1"/>
    <mergeCell ref="G5:G6"/>
    <mergeCell ref="A7:A23"/>
    <mergeCell ref="A24:A28"/>
    <mergeCell ref="A29:A38"/>
    <mergeCell ref="B5:B6"/>
    <mergeCell ref="A3:A4"/>
    <mergeCell ref="B3:B4"/>
    <mergeCell ref="B7:B21"/>
    <mergeCell ref="A5:A6"/>
    <mergeCell ref="G3:G4"/>
  </mergeCells>
  <printOptions/>
  <pageMargins left="0.7" right="0.7" top="0.75" bottom="0.75" header="0.3" footer="0.3"/>
  <pageSetup fitToHeight="0" horizontalDpi="600" verticalDpi="600" orientation="portrait" paperSize="8"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topLeftCell="A1">
      <selection activeCell="E28" sqref="E28"/>
    </sheetView>
  </sheetViews>
  <sheetFormatPr defaultColWidth="9.140625" defaultRowHeight="15"/>
  <cols>
    <col min="1" max="1" width="19.140625" style="94" customWidth="1"/>
    <col min="2" max="2" width="23.421875" style="94" hidden="1" customWidth="1"/>
    <col min="3" max="3" width="28.00390625" style="90" customWidth="1"/>
    <col min="4" max="4" width="27.7109375" style="94" customWidth="1"/>
    <col min="5" max="5" width="77.28125" style="94" customWidth="1"/>
    <col min="6" max="6" width="27.57421875" style="94" customWidth="1"/>
    <col min="7" max="7" width="43.28125" style="94" customWidth="1"/>
    <col min="8" max="8" width="42.140625" style="94" hidden="1" customWidth="1"/>
    <col min="9" max="9" width="47.7109375" style="94" hidden="1" customWidth="1"/>
    <col min="10" max="10" width="22.28125" style="319" hidden="1" customWidth="1"/>
    <col min="11" max="11" width="42.8515625" style="94" hidden="1" customWidth="1"/>
    <col min="12" max="12" width="27.8515625" style="94" hidden="1" customWidth="1"/>
    <col min="13" max="13" width="24.7109375" style="94" hidden="1" customWidth="1"/>
    <col min="14" max="16384" width="9.140625" style="94" customWidth="1"/>
  </cols>
  <sheetData>
    <row r="1" spans="1:7" ht="18.75">
      <c r="A1" s="497" t="s">
        <v>1023</v>
      </c>
      <c r="B1" s="497"/>
      <c r="C1" s="497"/>
      <c r="D1" s="497"/>
      <c r="E1" s="497"/>
      <c r="F1" s="497"/>
      <c r="G1" s="497"/>
    </row>
    <row r="2" spans="5:6" ht="15">
      <c r="E2" s="320" t="s">
        <v>374</v>
      </c>
      <c r="F2" s="321"/>
    </row>
    <row r="3" spans="1:13" s="322" customFormat="1" ht="15" customHeight="1">
      <c r="A3" s="466" t="s">
        <v>1010</v>
      </c>
      <c r="B3" s="439" t="s">
        <v>0</v>
      </c>
      <c r="C3" s="439" t="s">
        <v>1013</v>
      </c>
      <c r="D3" s="439"/>
      <c r="E3" s="439"/>
      <c r="F3" s="439"/>
      <c r="G3" s="466" t="s">
        <v>1016</v>
      </c>
      <c r="H3" s="447" t="s">
        <v>1</v>
      </c>
      <c r="I3" s="439"/>
      <c r="J3" s="443" t="s">
        <v>15</v>
      </c>
      <c r="K3" s="445" t="s">
        <v>13</v>
      </c>
      <c r="L3" s="484" t="s">
        <v>16</v>
      </c>
      <c r="M3" s="489" t="s">
        <v>16</v>
      </c>
    </row>
    <row r="4" spans="1:13" s="322" customFormat="1" ht="15">
      <c r="A4" s="466"/>
      <c r="B4" s="439"/>
      <c r="C4" s="337" t="s">
        <v>1011</v>
      </c>
      <c r="D4" s="338" t="s">
        <v>1012</v>
      </c>
      <c r="E4" s="338" t="s">
        <v>1014</v>
      </c>
      <c r="F4" s="338" t="s">
        <v>1015</v>
      </c>
      <c r="G4" s="466"/>
      <c r="H4" s="341" t="s">
        <v>8</v>
      </c>
      <c r="I4" s="329" t="s">
        <v>2</v>
      </c>
      <c r="J4" s="444"/>
      <c r="K4" s="446"/>
      <c r="L4" s="485"/>
      <c r="M4" s="490"/>
    </row>
    <row r="5" spans="1:13" s="324" customFormat="1" ht="157.5" customHeight="1">
      <c r="A5" s="498" t="s">
        <v>1026</v>
      </c>
      <c r="B5" s="436" t="s">
        <v>4</v>
      </c>
      <c r="C5" s="337" t="s">
        <v>1024</v>
      </c>
      <c r="D5" s="26" t="s">
        <v>1025</v>
      </c>
      <c r="E5" s="339" t="s">
        <v>1029</v>
      </c>
      <c r="F5" s="28" t="s">
        <v>1030</v>
      </c>
      <c r="G5" s="26" t="s">
        <v>1031</v>
      </c>
      <c r="H5" s="342" t="s">
        <v>884</v>
      </c>
      <c r="I5" s="339" t="s">
        <v>885</v>
      </c>
      <c r="J5" s="334" t="s">
        <v>57</v>
      </c>
      <c r="K5" s="339" t="s">
        <v>886</v>
      </c>
      <c r="L5" s="339"/>
      <c r="M5" s="323" t="s">
        <v>82</v>
      </c>
    </row>
    <row r="6" spans="1:13" s="324" customFormat="1" ht="167.25" customHeight="1">
      <c r="A6" s="498"/>
      <c r="B6" s="436"/>
      <c r="C6" s="337" t="s">
        <v>1026</v>
      </c>
      <c r="D6" s="333" t="s">
        <v>1027</v>
      </c>
      <c r="E6" s="339" t="s">
        <v>1032</v>
      </c>
      <c r="F6" s="30" t="s">
        <v>1033</v>
      </c>
      <c r="G6" s="339"/>
      <c r="H6" s="342"/>
      <c r="I6" s="339" t="s">
        <v>955</v>
      </c>
      <c r="J6" s="334" t="s">
        <v>97</v>
      </c>
      <c r="K6" s="339" t="s">
        <v>794</v>
      </c>
      <c r="L6" s="339"/>
      <c r="M6" s="339"/>
    </row>
    <row r="7" spans="1:13" s="324" customFormat="1" ht="85.5" customHeight="1">
      <c r="A7" s="466" t="s">
        <v>1061</v>
      </c>
      <c r="B7" s="465" t="s">
        <v>5</v>
      </c>
      <c r="C7" s="337" t="s">
        <v>1028</v>
      </c>
      <c r="D7" s="10" t="s">
        <v>956</v>
      </c>
      <c r="E7" s="339" t="s">
        <v>1034</v>
      </c>
      <c r="F7" s="334" t="s">
        <v>1035</v>
      </c>
      <c r="G7" s="98"/>
      <c r="H7" s="342"/>
      <c r="I7" s="339"/>
      <c r="J7" s="334" t="s">
        <v>782</v>
      </c>
      <c r="K7" s="339"/>
      <c r="L7" s="339"/>
      <c r="M7" s="339"/>
    </row>
    <row r="8" spans="1:13" s="324" customFormat="1" ht="133.5" customHeight="1">
      <c r="A8" s="466"/>
      <c r="B8" s="465"/>
      <c r="C8" s="337" t="s">
        <v>1036</v>
      </c>
      <c r="D8" s="334" t="s">
        <v>1060</v>
      </c>
      <c r="E8" s="339" t="s">
        <v>1038</v>
      </c>
      <c r="F8" s="26" t="s">
        <v>1037</v>
      </c>
      <c r="G8" s="339"/>
      <c r="H8" s="342"/>
      <c r="I8" s="339"/>
      <c r="J8" s="334" t="s">
        <v>44</v>
      </c>
      <c r="K8" s="339"/>
      <c r="L8" s="339"/>
      <c r="M8" s="339"/>
    </row>
    <row r="9" spans="1:13" s="324" customFormat="1" ht="45" customHeight="1">
      <c r="A9" s="466"/>
      <c r="B9" s="465"/>
      <c r="C9" s="337" t="s">
        <v>1039</v>
      </c>
      <c r="D9" s="10" t="s">
        <v>184</v>
      </c>
      <c r="E9" s="339" t="s">
        <v>1055</v>
      </c>
      <c r="F9" s="312" t="s">
        <v>1040</v>
      </c>
      <c r="G9" s="339"/>
      <c r="H9" s="342" t="s">
        <v>51</v>
      </c>
      <c r="I9" s="339"/>
      <c r="J9" s="334" t="s">
        <v>43</v>
      </c>
      <c r="K9" s="339"/>
      <c r="L9" s="339"/>
      <c r="M9" s="339"/>
    </row>
    <row r="10" spans="1:13" s="324" customFormat="1" ht="52.5" customHeight="1">
      <c r="A10" s="466"/>
      <c r="B10" s="465"/>
      <c r="C10" s="466" t="s">
        <v>1041</v>
      </c>
      <c r="D10" s="10" t="s">
        <v>165</v>
      </c>
      <c r="E10" s="339" t="s">
        <v>1056</v>
      </c>
      <c r="F10" s="334" t="s">
        <v>840</v>
      </c>
      <c r="G10" s="339"/>
      <c r="H10" s="342"/>
      <c r="I10" s="339"/>
      <c r="J10" s="334" t="s">
        <v>43</v>
      </c>
      <c r="K10" s="339"/>
      <c r="L10" s="339"/>
      <c r="M10" s="339"/>
    </row>
    <row r="11" spans="1:13" s="324" customFormat="1" ht="72" customHeight="1">
      <c r="A11" s="466"/>
      <c r="B11" s="465"/>
      <c r="C11" s="466"/>
      <c r="D11" s="10" t="s">
        <v>392</v>
      </c>
      <c r="E11" s="339" t="s">
        <v>1042</v>
      </c>
      <c r="F11" s="334" t="s">
        <v>1043</v>
      </c>
      <c r="G11" s="339"/>
      <c r="H11" s="342"/>
      <c r="I11" s="339"/>
      <c r="J11" s="334" t="s">
        <v>43</v>
      </c>
      <c r="K11" s="339"/>
      <c r="L11" s="339"/>
      <c r="M11" s="339"/>
    </row>
    <row r="12" spans="1:13" s="324" customFormat="1" ht="50.25" customHeight="1">
      <c r="A12" s="466"/>
      <c r="B12" s="465"/>
      <c r="C12" s="466"/>
      <c r="D12" s="10" t="s">
        <v>173</v>
      </c>
      <c r="E12" s="339" t="s">
        <v>1045</v>
      </c>
      <c r="F12" s="334" t="s">
        <v>1044</v>
      </c>
      <c r="G12" s="339"/>
      <c r="H12" s="342"/>
      <c r="I12" s="339"/>
      <c r="J12" s="334" t="s">
        <v>43</v>
      </c>
      <c r="K12" s="339"/>
      <c r="L12" s="339"/>
      <c r="M12" s="339"/>
    </row>
    <row r="13" spans="1:13" s="324" customFormat="1" ht="78.75" customHeight="1">
      <c r="A13" s="466"/>
      <c r="B13" s="465"/>
      <c r="C13" s="466"/>
      <c r="D13" s="334" t="s">
        <v>163</v>
      </c>
      <c r="E13" s="339" t="s">
        <v>1047</v>
      </c>
      <c r="F13" s="334" t="s">
        <v>1046</v>
      </c>
      <c r="G13" s="339"/>
      <c r="H13" s="342"/>
      <c r="I13" s="339"/>
      <c r="J13" s="334" t="s">
        <v>43</v>
      </c>
      <c r="K13" s="339"/>
      <c r="L13" s="339"/>
      <c r="M13" s="339"/>
    </row>
    <row r="14" spans="1:13" s="324" customFormat="1" ht="55.5" customHeight="1">
      <c r="A14" s="466"/>
      <c r="B14" s="465"/>
      <c r="C14" s="466"/>
      <c r="D14" s="10" t="s">
        <v>174</v>
      </c>
      <c r="E14" s="339" t="s">
        <v>1051</v>
      </c>
      <c r="F14" s="334" t="s">
        <v>1048</v>
      </c>
      <c r="G14" s="339"/>
      <c r="H14" s="342"/>
      <c r="I14" s="339"/>
      <c r="J14" s="334" t="s">
        <v>43</v>
      </c>
      <c r="K14" s="339"/>
      <c r="L14" s="339"/>
      <c r="M14" s="339"/>
    </row>
    <row r="15" spans="1:13" s="324" customFormat="1" ht="46.5" customHeight="1">
      <c r="A15" s="466"/>
      <c r="B15" s="465"/>
      <c r="C15" s="466"/>
      <c r="D15" s="437" t="s">
        <v>957</v>
      </c>
      <c r="E15" s="339" t="s">
        <v>1052</v>
      </c>
      <c r="F15" s="334" t="s">
        <v>1049</v>
      </c>
      <c r="G15" s="339"/>
      <c r="H15" s="342"/>
      <c r="I15" s="339"/>
      <c r="J15" s="334" t="s">
        <v>43</v>
      </c>
      <c r="K15" s="339"/>
      <c r="L15" s="339"/>
      <c r="M15" s="339"/>
    </row>
    <row r="16" spans="1:13" s="324" customFormat="1" ht="55.5" customHeight="1">
      <c r="A16" s="466"/>
      <c r="B16" s="465"/>
      <c r="C16" s="466"/>
      <c r="D16" s="437"/>
      <c r="E16" s="339" t="s">
        <v>1053</v>
      </c>
      <c r="F16" s="334" t="s">
        <v>1050</v>
      </c>
      <c r="G16" s="339"/>
      <c r="H16" s="342"/>
      <c r="I16" s="339"/>
      <c r="J16" s="334" t="s">
        <v>43</v>
      </c>
      <c r="K16" s="339"/>
      <c r="L16" s="339"/>
      <c r="M16" s="339"/>
    </row>
    <row r="17" spans="1:13" s="324" customFormat="1" ht="106.5" customHeight="1">
      <c r="A17" s="466"/>
      <c r="B17" s="465"/>
      <c r="C17" s="466" t="s">
        <v>1054</v>
      </c>
      <c r="D17" s="10" t="s">
        <v>201</v>
      </c>
      <c r="E17" s="339" t="s">
        <v>1057</v>
      </c>
      <c r="F17" s="334" t="s">
        <v>1058</v>
      </c>
      <c r="G17" s="339"/>
      <c r="H17" s="342"/>
      <c r="I17" s="339"/>
      <c r="J17" s="334" t="s">
        <v>43</v>
      </c>
      <c r="K17" s="339"/>
      <c r="L17" s="339"/>
      <c r="M17" s="339"/>
    </row>
    <row r="18" spans="1:13" s="324" customFormat="1" ht="127.5" customHeight="1">
      <c r="A18" s="466"/>
      <c r="B18" s="465"/>
      <c r="C18" s="466"/>
      <c r="D18" s="10" t="s">
        <v>175</v>
      </c>
      <c r="E18" s="339" t="s">
        <v>1059</v>
      </c>
      <c r="F18" s="334" t="s">
        <v>840</v>
      </c>
      <c r="G18" s="339"/>
      <c r="H18" s="342"/>
      <c r="I18" s="339"/>
      <c r="J18" s="334" t="s">
        <v>43</v>
      </c>
      <c r="K18" s="339"/>
      <c r="L18" s="339"/>
      <c r="M18" s="339"/>
    </row>
    <row r="19" spans="1:13" s="324" customFormat="1" ht="96.75" customHeight="1">
      <c r="A19" s="466"/>
      <c r="B19" s="465"/>
      <c r="C19" s="337" t="s">
        <v>1063</v>
      </c>
      <c r="D19" s="339" t="s">
        <v>128</v>
      </c>
      <c r="E19" s="339" t="s">
        <v>899</v>
      </c>
      <c r="F19" s="339" t="s">
        <v>843</v>
      </c>
      <c r="G19" s="339"/>
      <c r="H19" s="342"/>
      <c r="I19" s="339"/>
      <c r="J19" s="334" t="s">
        <v>41</v>
      </c>
      <c r="K19" s="339"/>
      <c r="L19" s="339"/>
      <c r="M19" s="339"/>
    </row>
    <row r="20" spans="1:13" s="324" customFormat="1" ht="66" customHeight="1">
      <c r="A20" s="466"/>
      <c r="B20" s="465"/>
      <c r="C20" s="337" t="s">
        <v>1062</v>
      </c>
      <c r="D20" s="339" t="s">
        <v>100</v>
      </c>
      <c r="E20" s="339" t="s">
        <v>900</v>
      </c>
      <c r="F20" s="339" t="s">
        <v>404</v>
      </c>
      <c r="G20" s="339"/>
      <c r="H20" s="342"/>
      <c r="I20" s="339"/>
      <c r="J20" s="334" t="s">
        <v>41</v>
      </c>
      <c r="K20" s="339"/>
      <c r="L20" s="339"/>
      <c r="M20" s="339"/>
    </row>
    <row r="21" spans="1:13" s="324" customFormat="1" ht="80.25" customHeight="1">
      <c r="A21" s="466"/>
      <c r="B21" s="465"/>
      <c r="C21" s="337" t="s">
        <v>132</v>
      </c>
      <c r="D21" s="339" t="s">
        <v>130</v>
      </c>
      <c r="E21" s="339" t="s">
        <v>959</v>
      </c>
      <c r="F21" s="339" t="s">
        <v>146</v>
      </c>
      <c r="G21" s="339"/>
      <c r="H21" s="342"/>
      <c r="I21" s="339"/>
      <c r="J21" s="334" t="s">
        <v>131</v>
      </c>
      <c r="K21" s="339"/>
      <c r="L21" s="339"/>
      <c r="M21" s="339"/>
    </row>
    <row r="22" spans="1:13" s="324" customFormat="1" ht="33.75" customHeight="1" hidden="1">
      <c r="A22" s="466"/>
      <c r="B22" s="336"/>
      <c r="C22" s="337" t="s">
        <v>25</v>
      </c>
      <c r="D22" s="339"/>
      <c r="E22" s="339" t="s">
        <v>24</v>
      </c>
      <c r="F22" s="339"/>
      <c r="G22" s="339"/>
      <c r="H22" s="342"/>
      <c r="I22" s="339"/>
      <c r="J22" s="334" t="s">
        <v>43</v>
      </c>
      <c r="K22" s="339"/>
      <c r="L22" s="339"/>
      <c r="M22" s="339"/>
    </row>
    <row r="23" spans="1:13" s="324" customFormat="1" ht="66.75" customHeight="1">
      <c r="A23" s="466"/>
      <c r="B23" s="336"/>
      <c r="C23" s="337" t="s">
        <v>1064</v>
      </c>
      <c r="D23" s="339" t="s">
        <v>126</v>
      </c>
      <c r="E23" s="339" t="s">
        <v>901</v>
      </c>
      <c r="F23" s="339" t="s">
        <v>107</v>
      </c>
      <c r="G23" s="339"/>
      <c r="H23" s="342"/>
      <c r="I23" s="339"/>
      <c r="J23" s="334" t="s">
        <v>41</v>
      </c>
      <c r="K23" s="339"/>
      <c r="L23" s="339"/>
      <c r="M23" s="339"/>
    </row>
    <row r="24" spans="1:13" s="324" customFormat="1" ht="93.75" customHeight="1">
      <c r="A24" s="466"/>
      <c r="B24" s="336"/>
      <c r="C24" s="337" t="s">
        <v>1065</v>
      </c>
      <c r="D24" s="26" t="s">
        <v>99</v>
      </c>
      <c r="E24" s="339" t="s">
        <v>902</v>
      </c>
      <c r="F24" s="334" t="s">
        <v>129</v>
      </c>
      <c r="G24" s="339"/>
      <c r="H24" s="342"/>
      <c r="I24" s="339"/>
      <c r="J24" s="334" t="s">
        <v>41</v>
      </c>
      <c r="K24" s="339"/>
      <c r="L24" s="339"/>
      <c r="M24" s="339"/>
    </row>
    <row r="25" spans="1:13" s="324" customFormat="1" ht="63" customHeight="1">
      <c r="A25" s="466"/>
      <c r="B25" s="336"/>
      <c r="C25" s="337" t="s">
        <v>1066</v>
      </c>
      <c r="D25" s="339" t="s">
        <v>124</v>
      </c>
      <c r="E25" s="339" t="s">
        <v>127</v>
      </c>
      <c r="F25" s="28" t="s">
        <v>185</v>
      </c>
      <c r="G25" s="339"/>
      <c r="H25" s="342"/>
      <c r="I25" s="339"/>
      <c r="J25" s="334" t="s">
        <v>41</v>
      </c>
      <c r="K25" s="339"/>
      <c r="L25" s="339"/>
      <c r="M25" s="339"/>
    </row>
    <row r="26" spans="1:13" s="324" customFormat="1" ht="75.75" customHeight="1">
      <c r="A26" s="466"/>
      <c r="B26" s="336"/>
      <c r="C26" s="337" t="s">
        <v>1067</v>
      </c>
      <c r="D26" s="334" t="s">
        <v>102</v>
      </c>
      <c r="E26" s="339" t="s">
        <v>903</v>
      </c>
      <c r="F26" s="339"/>
      <c r="G26" s="339"/>
      <c r="H26" s="342"/>
      <c r="I26" s="339"/>
      <c r="J26" s="334" t="s">
        <v>41</v>
      </c>
      <c r="K26" s="339"/>
      <c r="L26" s="339"/>
      <c r="M26" s="339"/>
    </row>
    <row r="27" spans="1:13" s="324" customFormat="1" ht="142.5" customHeight="1">
      <c r="A27" s="466"/>
      <c r="B27" s="336"/>
      <c r="C27" s="337" t="s">
        <v>1068</v>
      </c>
      <c r="D27" s="334" t="s">
        <v>178</v>
      </c>
      <c r="E27" s="339" t="s">
        <v>1069</v>
      </c>
      <c r="F27" s="339"/>
      <c r="G27" s="339"/>
      <c r="H27" s="342"/>
      <c r="I27" s="339"/>
      <c r="J27" s="334" t="s">
        <v>179</v>
      </c>
      <c r="K27" s="339"/>
      <c r="L27" s="339"/>
      <c r="M27" s="339"/>
    </row>
    <row r="28" spans="1:13" s="324" customFormat="1" ht="59.25" customHeight="1">
      <c r="A28" s="466"/>
      <c r="B28" s="336"/>
      <c r="C28" s="337" t="s">
        <v>103</v>
      </c>
      <c r="D28" s="339" t="s">
        <v>104</v>
      </c>
      <c r="E28" s="339" t="s">
        <v>905</v>
      </c>
      <c r="F28" s="334" t="s">
        <v>845</v>
      </c>
      <c r="G28" s="339"/>
      <c r="H28" s="342"/>
      <c r="I28" s="339"/>
      <c r="J28" s="334" t="s">
        <v>41</v>
      </c>
      <c r="K28" s="339"/>
      <c r="L28" s="339"/>
      <c r="M28" s="339"/>
    </row>
    <row r="29" spans="1:13" s="324" customFormat="1" ht="80.25" customHeight="1">
      <c r="A29" s="466" t="s">
        <v>39</v>
      </c>
      <c r="B29" s="336"/>
      <c r="C29" s="337" t="s">
        <v>402</v>
      </c>
      <c r="D29" s="334" t="s">
        <v>960</v>
      </c>
      <c r="E29" s="339" t="s">
        <v>906</v>
      </c>
      <c r="F29" s="334" t="s">
        <v>961</v>
      </c>
      <c r="G29" s="339"/>
      <c r="H29" s="342"/>
      <c r="I29" s="339"/>
      <c r="J29" s="334" t="s">
        <v>44</v>
      </c>
      <c r="K29" s="339"/>
      <c r="L29" s="339"/>
      <c r="M29" s="339"/>
    </row>
    <row r="30" spans="1:13" s="324" customFormat="1" ht="165.75" customHeight="1">
      <c r="A30" s="466"/>
      <c r="B30" s="496" t="s">
        <v>10</v>
      </c>
      <c r="C30" s="337" t="s">
        <v>36</v>
      </c>
      <c r="D30" s="437" t="s">
        <v>149</v>
      </c>
      <c r="E30" s="339" t="s">
        <v>907</v>
      </c>
      <c r="F30" s="334" t="s">
        <v>850</v>
      </c>
      <c r="G30" s="339"/>
      <c r="H30" s="494" t="s">
        <v>76</v>
      </c>
      <c r="I30" s="463" t="s">
        <v>54</v>
      </c>
      <c r="J30" s="334" t="s">
        <v>44</v>
      </c>
      <c r="K30" s="339" t="s">
        <v>77</v>
      </c>
      <c r="L30" s="339"/>
      <c r="M30" s="339"/>
    </row>
    <row r="31" spans="1:13" s="324" customFormat="1" ht="123.75" customHeight="1">
      <c r="A31" s="466"/>
      <c r="B31" s="496"/>
      <c r="C31" s="337" t="s">
        <v>35</v>
      </c>
      <c r="D31" s="437"/>
      <c r="E31" s="339" t="s">
        <v>908</v>
      </c>
      <c r="F31" s="334" t="s">
        <v>851</v>
      </c>
      <c r="G31" s="339"/>
      <c r="H31" s="494"/>
      <c r="I31" s="463"/>
      <c r="J31" s="334" t="s">
        <v>44</v>
      </c>
      <c r="K31" s="339"/>
      <c r="L31" s="339"/>
      <c r="M31" s="339"/>
    </row>
    <row r="32" spans="1:13" s="324" customFormat="1" ht="138" customHeight="1">
      <c r="A32" s="466"/>
      <c r="B32" s="496"/>
      <c r="C32" s="337" t="s">
        <v>37</v>
      </c>
      <c r="D32" s="492" t="s">
        <v>381</v>
      </c>
      <c r="E32" s="339" t="s">
        <v>909</v>
      </c>
      <c r="F32" s="334" t="s">
        <v>846</v>
      </c>
      <c r="G32" s="339"/>
      <c r="H32" s="494"/>
      <c r="I32" s="463"/>
      <c r="J32" s="334" t="s">
        <v>44</v>
      </c>
      <c r="K32" s="339"/>
      <c r="L32" s="339"/>
      <c r="M32" s="339"/>
    </row>
    <row r="33" spans="1:13" s="324" customFormat="1" ht="110.25" customHeight="1">
      <c r="A33" s="466"/>
      <c r="B33" s="496"/>
      <c r="C33" s="337" t="s">
        <v>38</v>
      </c>
      <c r="D33" s="492"/>
      <c r="E33" s="339" t="s">
        <v>910</v>
      </c>
      <c r="F33" s="334" t="s">
        <v>852</v>
      </c>
      <c r="G33" s="339"/>
      <c r="H33" s="494"/>
      <c r="I33" s="463"/>
      <c r="J33" s="334" t="s">
        <v>44</v>
      </c>
      <c r="K33" s="339" t="s">
        <v>77</v>
      </c>
      <c r="L33" s="339"/>
      <c r="M33" s="339"/>
    </row>
    <row r="34" spans="1:13" s="324" customFormat="1" ht="119.25" customHeight="1">
      <c r="A34" s="466"/>
      <c r="B34" s="496"/>
      <c r="C34" s="337" t="s">
        <v>150</v>
      </c>
      <c r="D34" s="333" t="s">
        <v>151</v>
      </c>
      <c r="E34" s="339" t="s">
        <v>911</v>
      </c>
      <c r="F34" s="334" t="s">
        <v>846</v>
      </c>
      <c r="G34" s="339"/>
      <c r="H34" s="343"/>
      <c r="I34" s="335"/>
      <c r="J34" s="334" t="s">
        <v>44</v>
      </c>
      <c r="K34" s="339"/>
      <c r="L34" s="339"/>
      <c r="M34" s="339"/>
    </row>
    <row r="35" spans="1:13" s="324" customFormat="1" ht="199.5" customHeight="1">
      <c r="A35" s="466"/>
      <c r="B35" s="496"/>
      <c r="C35" s="337" t="s">
        <v>152</v>
      </c>
      <c r="D35" s="437" t="s">
        <v>381</v>
      </c>
      <c r="E35" s="339" t="s">
        <v>912</v>
      </c>
      <c r="F35" s="334" t="s">
        <v>846</v>
      </c>
      <c r="G35" s="339"/>
      <c r="H35" s="343"/>
      <c r="I35" s="335"/>
      <c r="J35" s="334" t="s">
        <v>44</v>
      </c>
      <c r="K35" s="339"/>
      <c r="L35" s="339"/>
      <c r="M35" s="339"/>
    </row>
    <row r="36" spans="1:13" s="324" customFormat="1" ht="79.5" customHeight="1">
      <c r="A36" s="466"/>
      <c r="B36" s="496"/>
      <c r="C36" s="337" t="s">
        <v>153</v>
      </c>
      <c r="D36" s="437"/>
      <c r="E36" s="339" t="s">
        <v>913</v>
      </c>
      <c r="F36" s="334" t="s">
        <v>851</v>
      </c>
      <c r="G36" s="339"/>
      <c r="H36" s="343"/>
      <c r="I36" s="335"/>
      <c r="J36" s="334" t="s">
        <v>44</v>
      </c>
      <c r="K36" s="339"/>
      <c r="L36" s="339"/>
      <c r="M36" s="339"/>
    </row>
    <row r="37" spans="1:13" s="324" customFormat="1" ht="105" customHeight="1">
      <c r="A37" s="466"/>
      <c r="B37" s="496"/>
      <c r="C37" s="337" t="s">
        <v>154</v>
      </c>
      <c r="D37" s="437"/>
      <c r="E37" s="339" t="s">
        <v>914</v>
      </c>
      <c r="F37" s="339"/>
      <c r="G37" s="339"/>
      <c r="H37" s="343"/>
      <c r="I37" s="335"/>
      <c r="J37" s="334" t="s">
        <v>44</v>
      </c>
      <c r="K37" s="339"/>
      <c r="L37" s="339"/>
      <c r="M37" s="339"/>
    </row>
    <row r="38" spans="1:13" s="324" customFormat="1" ht="77.25" customHeight="1">
      <c r="A38" s="466"/>
      <c r="B38" s="496"/>
      <c r="C38" s="337" t="s">
        <v>155</v>
      </c>
      <c r="D38" s="437"/>
      <c r="E38" s="339" t="s">
        <v>915</v>
      </c>
      <c r="F38" s="334" t="s">
        <v>851</v>
      </c>
      <c r="G38" s="339"/>
      <c r="H38" s="343"/>
      <c r="I38" s="335"/>
      <c r="J38" s="334" t="s">
        <v>44</v>
      </c>
      <c r="K38" s="339"/>
      <c r="L38" s="339"/>
      <c r="M38" s="339"/>
    </row>
    <row r="39" spans="1:13" s="324" customFormat="1" ht="77.25" customHeight="1">
      <c r="A39" s="466"/>
      <c r="B39" s="496"/>
      <c r="C39" s="337" t="s">
        <v>390</v>
      </c>
      <c r="D39" s="437" t="s">
        <v>382</v>
      </c>
      <c r="E39" s="339" t="s">
        <v>916</v>
      </c>
      <c r="F39" s="491"/>
      <c r="G39" s="339"/>
      <c r="H39" s="343"/>
      <c r="I39" s="335"/>
      <c r="J39" s="334" t="s">
        <v>44</v>
      </c>
      <c r="K39" s="339"/>
      <c r="L39" s="339"/>
      <c r="M39" s="339"/>
    </row>
    <row r="40" spans="1:13" s="324" customFormat="1" ht="77.25" customHeight="1">
      <c r="A40" s="466"/>
      <c r="B40" s="496"/>
      <c r="C40" s="337" t="s">
        <v>391</v>
      </c>
      <c r="D40" s="437"/>
      <c r="E40" s="339" t="s">
        <v>917</v>
      </c>
      <c r="F40" s="491"/>
      <c r="G40" s="339"/>
      <c r="H40" s="343"/>
      <c r="I40" s="335"/>
      <c r="J40" s="334" t="s">
        <v>44</v>
      </c>
      <c r="K40" s="339"/>
      <c r="L40" s="339"/>
      <c r="M40" s="339"/>
    </row>
    <row r="41" spans="1:13" s="324" customFormat="1" ht="258.75" customHeight="1">
      <c r="A41" s="466"/>
      <c r="B41" s="496"/>
      <c r="C41" s="337" t="s">
        <v>157</v>
      </c>
      <c r="D41" s="437" t="s">
        <v>186</v>
      </c>
      <c r="E41" s="339" t="s">
        <v>918</v>
      </c>
      <c r="F41" s="339"/>
      <c r="G41" s="339"/>
      <c r="H41" s="343"/>
      <c r="I41" s="335"/>
      <c r="J41" s="334" t="s">
        <v>44</v>
      </c>
      <c r="K41" s="339"/>
      <c r="L41" s="339"/>
      <c r="M41" s="339"/>
    </row>
    <row r="42" spans="1:13" s="324" customFormat="1" ht="64.5" customHeight="1">
      <c r="A42" s="466"/>
      <c r="B42" s="496"/>
      <c r="C42" s="337" t="s">
        <v>187</v>
      </c>
      <c r="D42" s="437"/>
      <c r="E42" s="339" t="s">
        <v>919</v>
      </c>
      <c r="F42" s="339"/>
      <c r="G42" s="339"/>
      <c r="H42" s="343"/>
      <c r="I42" s="335"/>
      <c r="J42" s="334" t="s">
        <v>44</v>
      </c>
      <c r="K42" s="339"/>
      <c r="L42" s="339"/>
      <c r="M42" s="339"/>
    </row>
    <row r="43" spans="1:13" s="324" customFormat="1" ht="65.25" customHeight="1">
      <c r="A43" s="466"/>
      <c r="B43" s="496"/>
      <c r="C43" s="337" t="s">
        <v>158</v>
      </c>
      <c r="D43" s="437"/>
      <c r="E43" s="339" t="s">
        <v>920</v>
      </c>
      <c r="F43" s="339"/>
      <c r="G43" s="339"/>
      <c r="H43" s="343"/>
      <c r="I43" s="335"/>
      <c r="J43" s="334" t="s">
        <v>44</v>
      </c>
      <c r="K43" s="339"/>
      <c r="L43" s="339"/>
      <c r="M43" s="339"/>
    </row>
    <row r="44" spans="1:13" s="324" customFormat="1" ht="63" customHeight="1">
      <c r="A44" s="466"/>
      <c r="B44" s="496"/>
      <c r="C44" s="466" t="s">
        <v>196</v>
      </c>
      <c r="D44" s="10" t="s">
        <v>197</v>
      </c>
      <c r="E44" s="339" t="s">
        <v>921</v>
      </c>
      <c r="F44" s="334">
        <v>97</v>
      </c>
      <c r="G44" s="339"/>
      <c r="H44" s="342"/>
      <c r="I44" s="7" t="s">
        <v>52</v>
      </c>
      <c r="J44" s="334" t="s">
        <v>43</v>
      </c>
      <c r="K44" s="339"/>
      <c r="L44" s="339"/>
      <c r="M44" s="339"/>
    </row>
    <row r="45" spans="1:13" s="324" customFormat="1" ht="63.75" customHeight="1">
      <c r="A45" s="466"/>
      <c r="B45" s="496"/>
      <c r="C45" s="466"/>
      <c r="D45" s="10" t="s">
        <v>198</v>
      </c>
      <c r="E45" s="339" t="s">
        <v>922</v>
      </c>
      <c r="F45" s="312" t="s">
        <v>853</v>
      </c>
      <c r="G45" s="339"/>
      <c r="H45" s="342"/>
      <c r="I45" s="7"/>
      <c r="J45" s="334" t="s">
        <v>43</v>
      </c>
      <c r="K45" s="339"/>
      <c r="L45" s="339"/>
      <c r="M45" s="339"/>
    </row>
    <row r="46" spans="1:13" s="324" customFormat="1" ht="63" customHeight="1">
      <c r="A46" s="466"/>
      <c r="B46" s="496"/>
      <c r="C46" s="466"/>
      <c r="D46" s="10" t="s">
        <v>199</v>
      </c>
      <c r="E46" s="339" t="s">
        <v>923</v>
      </c>
      <c r="F46" s="334">
        <v>156</v>
      </c>
      <c r="G46" s="339"/>
      <c r="H46" s="342"/>
      <c r="I46" s="7"/>
      <c r="J46" s="334" t="s">
        <v>43</v>
      </c>
      <c r="K46" s="339"/>
      <c r="L46" s="339"/>
      <c r="M46" s="339"/>
    </row>
    <row r="47" spans="1:13" s="324" customFormat="1" ht="64.5" customHeight="1">
      <c r="A47" s="466"/>
      <c r="B47" s="496"/>
      <c r="C47" s="466" t="s">
        <v>168</v>
      </c>
      <c r="D47" s="10" t="s">
        <v>169</v>
      </c>
      <c r="E47" s="339" t="s">
        <v>924</v>
      </c>
      <c r="F47" s="339"/>
      <c r="G47" s="339"/>
      <c r="H47" s="342"/>
      <c r="I47" s="7"/>
      <c r="J47" s="334" t="s">
        <v>43</v>
      </c>
      <c r="K47" s="339"/>
      <c r="L47" s="339"/>
      <c r="M47" s="339"/>
    </row>
    <row r="48" spans="1:13" s="324" customFormat="1" ht="64.5" customHeight="1">
      <c r="A48" s="466"/>
      <c r="B48" s="496"/>
      <c r="C48" s="466"/>
      <c r="D48" s="10" t="s">
        <v>170</v>
      </c>
      <c r="E48" s="339" t="s">
        <v>925</v>
      </c>
      <c r="F48" s="334">
        <v>651</v>
      </c>
      <c r="G48" s="339"/>
      <c r="H48" s="342"/>
      <c r="I48" s="7"/>
      <c r="J48" s="334" t="s">
        <v>43</v>
      </c>
      <c r="K48" s="339"/>
      <c r="L48" s="339"/>
      <c r="M48" s="339"/>
    </row>
    <row r="49" spans="1:13" s="324" customFormat="1" ht="92.25" customHeight="1">
      <c r="A49" s="466"/>
      <c r="B49" s="496"/>
      <c r="C49" s="466"/>
      <c r="D49" s="10" t="s">
        <v>171</v>
      </c>
      <c r="E49" s="339" t="s">
        <v>926</v>
      </c>
      <c r="F49" s="333"/>
      <c r="G49" s="339"/>
      <c r="H49" s="342"/>
      <c r="I49" s="7"/>
      <c r="J49" s="334" t="s">
        <v>43</v>
      </c>
      <c r="K49" s="339"/>
      <c r="L49" s="339"/>
      <c r="M49" s="339"/>
    </row>
    <row r="50" spans="1:13" s="324" customFormat="1" ht="66.75" customHeight="1">
      <c r="A50" s="466"/>
      <c r="B50" s="496"/>
      <c r="C50" s="466"/>
      <c r="D50" s="10" t="s">
        <v>193</v>
      </c>
      <c r="E50" s="339" t="s">
        <v>927</v>
      </c>
      <c r="F50" s="313" t="s">
        <v>854</v>
      </c>
      <c r="G50" s="339"/>
      <c r="H50" s="342"/>
      <c r="I50" s="7"/>
      <c r="J50" s="334" t="s">
        <v>43</v>
      </c>
      <c r="K50" s="339"/>
      <c r="L50" s="339"/>
      <c r="M50" s="339"/>
    </row>
    <row r="51" spans="1:13" s="324" customFormat="1" ht="68.25" customHeight="1">
      <c r="A51" s="466"/>
      <c r="B51" s="496"/>
      <c r="C51" s="466"/>
      <c r="D51" s="10" t="s">
        <v>192</v>
      </c>
      <c r="E51" s="339" t="s">
        <v>928</v>
      </c>
      <c r="F51" s="314" t="s">
        <v>855</v>
      </c>
      <c r="G51" s="339"/>
      <c r="H51" s="342"/>
      <c r="I51" s="7"/>
      <c r="J51" s="334" t="s">
        <v>43</v>
      </c>
      <c r="K51" s="339"/>
      <c r="L51" s="339"/>
      <c r="M51" s="339"/>
    </row>
    <row r="52" spans="1:13" s="324" customFormat="1" ht="102" customHeight="1">
      <c r="A52" s="466"/>
      <c r="B52" s="496"/>
      <c r="C52" s="466"/>
      <c r="D52" s="10" t="s">
        <v>957</v>
      </c>
      <c r="E52" s="26" t="s">
        <v>929</v>
      </c>
      <c r="F52" s="96" t="s">
        <v>400</v>
      </c>
      <c r="G52" s="339"/>
      <c r="H52" s="342"/>
      <c r="I52" s="7"/>
      <c r="J52" s="334" t="s">
        <v>43</v>
      </c>
      <c r="K52" s="339"/>
      <c r="L52" s="339"/>
      <c r="M52" s="339"/>
    </row>
    <row r="53" spans="1:13" s="324" customFormat="1" ht="196.5" customHeight="1">
      <c r="A53" s="466"/>
      <c r="B53" s="496"/>
      <c r="C53" s="466"/>
      <c r="D53" s="10" t="s">
        <v>195</v>
      </c>
      <c r="E53" s="339" t="s">
        <v>930</v>
      </c>
      <c r="F53" s="312" t="s">
        <v>401</v>
      </c>
      <c r="G53" s="339" t="s">
        <v>962</v>
      </c>
      <c r="H53" s="342"/>
      <c r="I53" s="7"/>
      <c r="J53" s="334" t="s">
        <v>43</v>
      </c>
      <c r="K53" s="339"/>
      <c r="L53" s="339"/>
      <c r="M53" s="339"/>
    </row>
    <row r="54" spans="1:10" s="324" customFormat="1" ht="39.75" customHeight="1" hidden="1">
      <c r="A54" s="498" t="s">
        <v>380</v>
      </c>
      <c r="B54" s="486"/>
      <c r="C54" s="334"/>
      <c r="D54" s="437" t="s">
        <v>384</v>
      </c>
      <c r="E54" s="339"/>
      <c r="F54" s="339"/>
      <c r="G54" s="339"/>
      <c r="J54" s="325"/>
    </row>
    <row r="55" spans="1:13" s="324" customFormat="1" ht="126" customHeight="1">
      <c r="A55" s="498"/>
      <c r="B55" s="486"/>
      <c r="C55" s="89" t="s">
        <v>405</v>
      </c>
      <c r="D55" s="437"/>
      <c r="E55" s="12" t="s">
        <v>963</v>
      </c>
      <c r="F55" s="334" t="s">
        <v>872</v>
      </c>
      <c r="G55" s="339"/>
      <c r="H55" s="342"/>
      <c r="I55" s="339"/>
      <c r="J55" s="334" t="s">
        <v>784</v>
      </c>
      <c r="K55" s="457" t="s">
        <v>964</v>
      </c>
      <c r="L55" s="339"/>
      <c r="M55" s="339"/>
    </row>
    <row r="56" spans="1:13" s="324" customFormat="1" ht="100.5" customHeight="1">
      <c r="A56" s="498"/>
      <c r="B56" s="486"/>
      <c r="C56" s="89" t="s">
        <v>874</v>
      </c>
      <c r="D56" s="437"/>
      <c r="E56" s="12" t="s">
        <v>931</v>
      </c>
      <c r="F56" s="334" t="s">
        <v>875</v>
      </c>
      <c r="G56" s="339"/>
      <c r="H56" s="342"/>
      <c r="I56" s="339"/>
      <c r="J56" s="334"/>
      <c r="K56" s="458"/>
      <c r="L56" s="339"/>
      <c r="M56" s="339"/>
    </row>
    <row r="57" spans="1:13" s="324" customFormat="1" ht="107.25" customHeight="1">
      <c r="A57" s="498"/>
      <c r="B57" s="486"/>
      <c r="C57" s="89" t="s">
        <v>422</v>
      </c>
      <c r="D57" s="437"/>
      <c r="E57" s="12" t="s">
        <v>965</v>
      </c>
      <c r="F57" s="334" t="s">
        <v>966</v>
      </c>
      <c r="G57" s="339"/>
      <c r="H57" s="342"/>
      <c r="I57" s="339"/>
      <c r="J57" s="334"/>
      <c r="K57" s="458"/>
      <c r="L57" s="339"/>
      <c r="M57" s="339"/>
    </row>
    <row r="58" spans="1:13" s="324" customFormat="1" ht="99.75" customHeight="1">
      <c r="A58" s="498"/>
      <c r="B58" s="486"/>
      <c r="C58" s="337" t="s">
        <v>378</v>
      </c>
      <c r="D58" s="437"/>
      <c r="E58" s="12" t="s">
        <v>967</v>
      </c>
      <c r="F58" s="339" t="s">
        <v>873</v>
      </c>
      <c r="G58" s="339"/>
      <c r="H58" s="342"/>
      <c r="I58" s="339"/>
      <c r="J58" s="334" t="s">
        <v>783</v>
      </c>
      <c r="K58" s="458"/>
      <c r="L58" s="339"/>
      <c r="M58" s="339"/>
    </row>
    <row r="59" spans="1:13" s="324" customFormat="1" ht="333" customHeight="1">
      <c r="A59" s="498"/>
      <c r="B59" s="486"/>
      <c r="C59" s="337" t="s">
        <v>376</v>
      </c>
      <c r="D59" s="437" t="s">
        <v>385</v>
      </c>
      <c r="E59" s="12" t="s">
        <v>968</v>
      </c>
      <c r="F59" s="334" t="s">
        <v>877</v>
      </c>
      <c r="G59" s="339"/>
      <c r="H59" s="342"/>
      <c r="I59" s="339" t="s">
        <v>189</v>
      </c>
      <c r="J59" s="334" t="s">
        <v>190</v>
      </c>
      <c r="K59" s="458"/>
      <c r="L59" s="339"/>
      <c r="M59" s="339"/>
    </row>
    <row r="60" spans="1:13" s="324" customFormat="1" ht="81" customHeight="1">
      <c r="A60" s="498"/>
      <c r="B60" s="486"/>
      <c r="C60" s="337" t="s">
        <v>406</v>
      </c>
      <c r="D60" s="437"/>
      <c r="E60" s="12" t="s">
        <v>969</v>
      </c>
      <c r="F60" s="334" t="s">
        <v>882</v>
      </c>
      <c r="G60" s="339"/>
      <c r="H60" s="342"/>
      <c r="I60" s="339"/>
      <c r="J60" s="334" t="s">
        <v>783</v>
      </c>
      <c r="K60" s="458"/>
      <c r="L60" s="339"/>
      <c r="M60" s="339"/>
    </row>
    <row r="61" spans="1:13" s="324" customFormat="1" ht="73.5" customHeight="1">
      <c r="A61" s="498"/>
      <c r="B61" s="486"/>
      <c r="C61" s="337" t="s">
        <v>407</v>
      </c>
      <c r="D61" s="437"/>
      <c r="E61" s="12" t="s">
        <v>970</v>
      </c>
      <c r="F61" s="334" t="s">
        <v>878</v>
      </c>
      <c r="G61" s="339"/>
      <c r="H61" s="342"/>
      <c r="I61" s="339"/>
      <c r="J61" s="334" t="s">
        <v>783</v>
      </c>
      <c r="K61" s="458"/>
      <c r="L61" s="339"/>
      <c r="M61" s="339"/>
    </row>
    <row r="62" spans="1:13" s="324" customFormat="1" ht="63" customHeight="1">
      <c r="A62" s="498"/>
      <c r="B62" s="486"/>
      <c r="C62" s="337" t="s">
        <v>375</v>
      </c>
      <c r="D62" s="437"/>
      <c r="E62" s="12" t="s">
        <v>971</v>
      </c>
      <c r="F62" s="334" t="s">
        <v>879</v>
      </c>
      <c r="G62" s="339"/>
      <c r="H62" s="342"/>
      <c r="I62" s="339"/>
      <c r="J62" s="334" t="s">
        <v>783</v>
      </c>
      <c r="K62" s="458"/>
      <c r="L62" s="339"/>
      <c r="M62" s="339"/>
    </row>
    <row r="63" spans="1:13" s="324" customFormat="1" ht="113.25" customHeight="1">
      <c r="A63" s="498"/>
      <c r="B63" s="486"/>
      <c r="C63" s="337" t="s">
        <v>377</v>
      </c>
      <c r="D63" s="437"/>
      <c r="E63" s="339" t="s">
        <v>972</v>
      </c>
      <c r="F63" s="339" t="s">
        <v>880</v>
      </c>
      <c r="G63" s="339"/>
      <c r="H63" s="342"/>
      <c r="I63" s="339"/>
      <c r="J63" s="334" t="s">
        <v>783</v>
      </c>
      <c r="K63" s="458"/>
      <c r="L63" s="339"/>
      <c r="M63" s="339"/>
    </row>
    <row r="64" spans="1:13" s="324" customFormat="1" ht="84" customHeight="1">
      <c r="A64" s="498"/>
      <c r="B64" s="486"/>
      <c r="C64" s="89" t="s">
        <v>455</v>
      </c>
      <c r="D64" s="437"/>
      <c r="E64" s="339" t="s">
        <v>932</v>
      </c>
      <c r="F64" s="339" t="s">
        <v>881</v>
      </c>
      <c r="G64" s="339"/>
      <c r="H64" s="342"/>
      <c r="I64" s="339"/>
      <c r="J64" s="334" t="s">
        <v>783</v>
      </c>
      <c r="K64" s="459"/>
      <c r="L64" s="339"/>
      <c r="M64" s="339"/>
    </row>
    <row r="65" spans="1:13" s="324" customFormat="1" ht="156" customHeight="1">
      <c r="A65" s="498"/>
      <c r="B65" s="486"/>
      <c r="C65" s="480" t="s">
        <v>973</v>
      </c>
      <c r="D65" s="334" t="s">
        <v>477</v>
      </c>
      <c r="E65" s="339" t="s">
        <v>933</v>
      </c>
      <c r="F65" s="339"/>
      <c r="G65" s="339"/>
      <c r="H65" s="342"/>
      <c r="I65" s="339"/>
      <c r="J65" s="334" t="s">
        <v>478</v>
      </c>
      <c r="K65" s="331"/>
      <c r="L65" s="339"/>
      <c r="M65" s="339"/>
    </row>
    <row r="66" spans="1:13" s="324" customFormat="1" ht="96.75" customHeight="1">
      <c r="A66" s="498"/>
      <c r="B66" s="486"/>
      <c r="C66" s="480"/>
      <c r="D66" s="334" t="s">
        <v>476</v>
      </c>
      <c r="E66" s="339" t="s">
        <v>934</v>
      </c>
      <c r="F66" s="339" t="s">
        <v>974</v>
      </c>
      <c r="G66" s="339"/>
      <c r="H66" s="342"/>
      <c r="I66" s="339"/>
      <c r="J66" s="334" t="s">
        <v>785</v>
      </c>
      <c r="K66" s="331"/>
      <c r="L66" s="339"/>
      <c r="M66" s="339"/>
    </row>
    <row r="67" spans="1:13" s="324" customFormat="1" ht="216" customHeight="1">
      <c r="A67" s="498"/>
      <c r="B67" s="486"/>
      <c r="C67" s="480" t="s">
        <v>166</v>
      </c>
      <c r="D67" s="334" t="s">
        <v>202</v>
      </c>
      <c r="E67" s="339" t="s">
        <v>935</v>
      </c>
      <c r="F67" s="315" t="s">
        <v>868</v>
      </c>
      <c r="G67" s="339"/>
      <c r="H67" s="342"/>
      <c r="I67" s="339"/>
      <c r="J67" s="334" t="s">
        <v>43</v>
      </c>
      <c r="K67" s="339"/>
      <c r="L67" s="339"/>
      <c r="M67" s="339"/>
    </row>
    <row r="68" spans="1:13" s="324" customFormat="1" ht="82.5" customHeight="1">
      <c r="A68" s="498"/>
      <c r="B68" s="486"/>
      <c r="C68" s="480"/>
      <c r="D68" s="10" t="s">
        <v>175</v>
      </c>
      <c r="E68" s="339" t="s">
        <v>936</v>
      </c>
      <c r="F68" s="339" t="s">
        <v>840</v>
      </c>
      <c r="G68" s="339"/>
      <c r="H68" s="342"/>
      <c r="I68" s="339"/>
      <c r="J68" s="334" t="s">
        <v>43</v>
      </c>
      <c r="K68" s="339"/>
      <c r="L68" s="339"/>
      <c r="M68" s="339"/>
    </row>
    <row r="69" spans="1:13" s="324" customFormat="1" ht="114.75" customHeight="1">
      <c r="A69" s="498"/>
      <c r="B69" s="486"/>
      <c r="C69" s="480"/>
      <c r="D69" s="334" t="s">
        <v>180</v>
      </c>
      <c r="E69" s="335" t="s">
        <v>937</v>
      </c>
      <c r="F69" s="334" t="s">
        <v>372</v>
      </c>
      <c r="G69" s="339"/>
      <c r="H69" s="342"/>
      <c r="I69" s="339"/>
      <c r="J69" s="334" t="s">
        <v>43</v>
      </c>
      <c r="K69" s="339"/>
      <c r="L69" s="339"/>
      <c r="M69" s="339"/>
    </row>
    <row r="70" spans="1:13" s="324" customFormat="1" ht="66" customHeight="1">
      <c r="A70" s="498"/>
      <c r="B70" s="486"/>
      <c r="C70" s="337" t="s">
        <v>50</v>
      </c>
      <c r="D70" s="339"/>
      <c r="E70" s="339" t="s">
        <v>975</v>
      </c>
      <c r="F70" s="339"/>
      <c r="G70" s="339"/>
      <c r="H70" s="342"/>
      <c r="I70" s="339"/>
      <c r="J70" s="334"/>
      <c r="K70" s="339"/>
      <c r="L70" s="339"/>
      <c r="M70" s="339"/>
    </row>
    <row r="71" spans="1:13" s="324" customFormat="1" ht="78" customHeight="1">
      <c r="A71" s="498"/>
      <c r="B71" s="486"/>
      <c r="C71" s="337" t="s">
        <v>132</v>
      </c>
      <c r="D71" s="26" t="s">
        <v>130</v>
      </c>
      <c r="E71" s="334" t="s">
        <v>188</v>
      </c>
      <c r="F71" s="334" t="s">
        <v>45</v>
      </c>
      <c r="G71" s="339"/>
      <c r="H71" s="342"/>
      <c r="I71" s="339"/>
      <c r="J71" s="334" t="s">
        <v>41</v>
      </c>
      <c r="K71" s="339"/>
      <c r="L71" s="339"/>
      <c r="M71" s="339"/>
    </row>
    <row r="72" spans="1:13" s="324" customFormat="1" ht="43.5" customHeight="1">
      <c r="A72" s="498"/>
      <c r="B72" s="486"/>
      <c r="C72" s="89" t="s">
        <v>40</v>
      </c>
      <c r="D72" s="339" t="s">
        <v>48</v>
      </c>
      <c r="E72" s="339" t="s">
        <v>938</v>
      </c>
      <c r="F72" s="334" t="s">
        <v>45</v>
      </c>
      <c r="G72" s="339"/>
      <c r="H72" s="342"/>
      <c r="I72" s="339"/>
      <c r="J72" s="334" t="s">
        <v>42</v>
      </c>
      <c r="K72" s="339"/>
      <c r="L72" s="339"/>
      <c r="M72" s="339"/>
    </row>
    <row r="73" spans="1:13" s="324" customFormat="1" ht="168" customHeight="1">
      <c r="A73" s="466" t="s">
        <v>11</v>
      </c>
      <c r="B73" s="496" t="s">
        <v>12</v>
      </c>
      <c r="C73" s="337" t="s">
        <v>864</v>
      </c>
      <c r="D73" s="437" t="s">
        <v>147</v>
      </c>
      <c r="E73" s="339" t="s">
        <v>939</v>
      </c>
      <c r="F73" s="339" t="s">
        <v>866</v>
      </c>
      <c r="G73" s="339" t="s">
        <v>976</v>
      </c>
      <c r="H73" s="344"/>
      <c r="J73" s="330" t="s">
        <v>44</v>
      </c>
      <c r="K73" s="8"/>
      <c r="L73" s="11"/>
      <c r="M73" s="7"/>
    </row>
    <row r="74" spans="1:13" s="324" customFormat="1" ht="241.5" customHeight="1">
      <c r="A74" s="466"/>
      <c r="B74" s="496"/>
      <c r="C74" s="337" t="s">
        <v>865</v>
      </c>
      <c r="D74" s="437"/>
      <c r="E74" s="339" t="s">
        <v>940</v>
      </c>
      <c r="F74" s="339" t="s">
        <v>867</v>
      </c>
      <c r="G74" s="339" t="s">
        <v>403</v>
      </c>
      <c r="H74" s="344" t="s">
        <v>49</v>
      </c>
      <c r="I74" s="7" t="s">
        <v>181</v>
      </c>
      <c r="J74" s="330" t="s">
        <v>44</v>
      </c>
      <c r="K74" s="339" t="s">
        <v>941</v>
      </c>
      <c r="L74" s="11"/>
      <c r="M74" s="339"/>
    </row>
    <row r="75" spans="1:13" s="324" customFormat="1" ht="99" customHeight="1">
      <c r="A75" s="466"/>
      <c r="B75" s="496"/>
      <c r="C75" s="337" t="s">
        <v>383</v>
      </c>
      <c r="D75" s="437" t="s">
        <v>382</v>
      </c>
      <c r="E75" s="463" t="s">
        <v>942</v>
      </c>
      <c r="F75" s="339" t="s">
        <v>977</v>
      </c>
      <c r="G75" s="339"/>
      <c r="H75" s="344"/>
      <c r="I75" s="7"/>
      <c r="J75" s="460" t="s">
        <v>44</v>
      </c>
      <c r="K75" s="457"/>
      <c r="L75" s="11"/>
      <c r="M75" s="339"/>
    </row>
    <row r="76" spans="1:13" s="324" customFormat="1" ht="62.25" customHeight="1">
      <c r="A76" s="466"/>
      <c r="B76" s="496"/>
      <c r="C76" s="337" t="s">
        <v>389</v>
      </c>
      <c r="D76" s="437"/>
      <c r="E76" s="463"/>
      <c r="F76" s="339" t="s">
        <v>943</v>
      </c>
      <c r="G76" s="339"/>
      <c r="H76" s="344"/>
      <c r="I76" s="7"/>
      <c r="J76" s="462"/>
      <c r="K76" s="459"/>
      <c r="L76" s="11"/>
      <c r="M76" s="339"/>
    </row>
    <row r="77" spans="1:13" s="324" customFormat="1" ht="209.25" customHeight="1">
      <c r="A77" s="466"/>
      <c r="B77" s="496"/>
      <c r="C77" s="337" t="s">
        <v>182</v>
      </c>
      <c r="D77" s="334" t="s">
        <v>183</v>
      </c>
      <c r="E77" s="12" t="s">
        <v>944</v>
      </c>
      <c r="F77" s="28" t="s">
        <v>945</v>
      </c>
      <c r="G77" s="339"/>
      <c r="H77" s="344"/>
      <c r="I77" s="7"/>
      <c r="J77" s="330" t="s">
        <v>44</v>
      </c>
      <c r="K77" s="8"/>
      <c r="L77" s="11"/>
      <c r="M77" s="339"/>
    </row>
    <row r="78" spans="1:13" s="324" customFormat="1" ht="77.25" customHeight="1">
      <c r="A78" s="466"/>
      <c r="B78" s="496"/>
      <c r="C78" s="337" t="s">
        <v>46</v>
      </c>
      <c r="D78" s="10" t="s">
        <v>159</v>
      </c>
      <c r="E78" s="339" t="s">
        <v>946</v>
      </c>
      <c r="F78" s="334" t="s">
        <v>869</v>
      </c>
      <c r="G78" s="339"/>
      <c r="H78" s="344"/>
      <c r="I78" s="7" t="s">
        <v>53</v>
      </c>
      <c r="J78" s="330" t="s">
        <v>47</v>
      </c>
      <c r="K78" s="7"/>
      <c r="L78" s="11"/>
      <c r="M78" s="339"/>
    </row>
    <row r="79" spans="1:13" s="324" customFormat="1" ht="63" customHeight="1">
      <c r="A79" s="466"/>
      <c r="B79" s="496"/>
      <c r="C79" s="466" t="s">
        <v>162</v>
      </c>
      <c r="D79" s="10" t="s">
        <v>161</v>
      </c>
      <c r="E79" s="339" t="s">
        <v>947</v>
      </c>
      <c r="F79" s="339" t="s">
        <v>870</v>
      </c>
      <c r="G79" s="339"/>
      <c r="H79" s="344"/>
      <c r="I79" s="7"/>
      <c r="J79" s="330" t="s">
        <v>43</v>
      </c>
      <c r="K79" s="7"/>
      <c r="L79" s="11"/>
      <c r="M79" s="339"/>
    </row>
    <row r="80" spans="1:13" s="324" customFormat="1" ht="62.25" customHeight="1">
      <c r="A80" s="466"/>
      <c r="B80" s="486"/>
      <c r="C80" s="466"/>
      <c r="D80" s="10" t="s">
        <v>160</v>
      </c>
      <c r="E80" s="339" t="s">
        <v>948</v>
      </c>
      <c r="F80" s="339" t="s">
        <v>191</v>
      </c>
      <c r="G80" s="339"/>
      <c r="H80" s="342"/>
      <c r="I80" s="339"/>
      <c r="J80" s="334" t="s">
        <v>43</v>
      </c>
      <c r="K80" s="7"/>
      <c r="L80" s="97"/>
      <c r="M80" s="339"/>
    </row>
    <row r="81" spans="1:13" s="324" customFormat="1" ht="62.25" customHeight="1">
      <c r="A81" s="466"/>
      <c r="B81" s="339"/>
      <c r="C81" s="466"/>
      <c r="D81" s="10" t="s">
        <v>194</v>
      </c>
      <c r="E81" s="339" t="s">
        <v>949</v>
      </c>
      <c r="F81" s="96" t="s">
        <v>398</v>
      </c>
      <c r="G81" s="339"/>
      <c r="H81" s="342"/>
      <c r="I81" s="339"/>
      <c r="J81" s="334" t="s">
        <v>43</v>
      </c>
      <c r="K81" s="332"/>
      <c r="L81" s="97"/>
      <c r="M81" s="339"/>
    </row>
    <row r="82" spans="1:13" s="324" customFormat="1" ht="81" customHeight="1">
      <c r="A82" s="466"/>
      <c r="B82" s="339"/>
      <c r="C82" s="466"/>
      <c r="D82" s="10" t="s">
        <v>978</v>
      </c>
      <c r="E82" s="339" t="s">
        <v>950</v>
      </c>
      <c r="F82" s="96" t="s">
        <v>399</v>
      </c>
      <c r="G82" s="339"/>
      <c r="H82" s="342"/>
      <c r="I82" s="339"/>
      <c r="J82" s="334" t="s">
        <v>43</v>
      </c>
      <c r="K82" s="332"/>
      <c r="L82" s="97"/>
      <c r="M82" s="339"/>
    </row>
    <row r="83" spans="1:13" ht="105">
      <c r="A83" s="466"/>
      <c r="B83" s="326"/>
      <c r="C83" s="493" t="s">
        <v>176</v>
      </c>
      <c r="D83" s="10" t="s">
        <v>979</v>
      </c>
      <c r="E83" s="339" t="s">
        <v>951</v>
      </c>
      <c r="F83" s="316" t="s">
        <v>871</v>
      </c>
      <c r="G83" s="326"/>
      <c r="H83" s="345"/>
      <c r="I83" s="326"/>
      <c r="J83" s="334" t="s">
        <v>43</v>
      </c>
      <c r="K83" s="326"/>
      <c r="L83" s="326"/>
      <c r="M83" s="326"/>
    </row>
    <row r="84" spans="1:13" ht="105">
      <c r="A84" s="466"/>
      <c r="B84" s="326"/>
      <c r="C84" s="493"/>
      <c r="D84" s="10" t="s">
        <v>200</v>
      </c>
      <c r="E84" s="339" t="s">
        <v>952</v>
      </c>
      <c r="F84" s="326"/>
      <c r="G84" s="326"/>
      <c r="H84" s="345"/>
      <c r="I84" s="326"/>
      <c r="J84" s="334"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41"/>
      <c r="E93" s="441"/>
      <c r="F93" s="441"/>
      <c r="G93" s="441"/>
      <c r="H93" s="441"/>
      <c r="I93" s="441"/>
      <c r="J93" s="327"/>
    </row>
    <row r="94" spans="3:13" s="112" customFormat="1" ht="15">
      <c r="C94" s="111"/>
      <c r="D94" s="292"/>
      <c r="E94" s="95"/>
      <c r="F94" s="95"/>
      <c r="G94" s="95"/>
      <c r="H94" s="95"/>
      <c r="I94" s="95"/>
      <c r="J94" s="293"/>
      <c r="K94" s="442"/>
      <c r="L94" s="95"/>
      <c r="M94" s="95"/>
    </row>
    <row r="95" spans="3:13" s="112" customFormat="1" ht="15">
      <c r="C95" s="111"/>
      <c r="D95" s="292"/>
      <c r="E95" s="95"/>
      <c r="F95" s="95"/>
      <c r="G95" s="95"/>
      <c r="H95" s="95"/>
      <c r="I95" s="95"/>
      <c r="J95" s="293"/>
      <c r="K95" s="442"/>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6">
    <mergeCell ref="K3:K4"/>
    <mergeCell ref="L3:L4"/>
    <mergeCell ref="M3:M4"/>
    <mergeCell ref="A5:A6"/>
    <mergeCell ref="B5:B6"/>
    <mergeCell ref="A3:A4"/>
    <mergeCell ref="B3:B4"/>
    <mergeCell ref="C3:F3"/>
    <mergeCell ref="G3:G4"/>
    <mergeCell ref="H3:I3"/>
    <mergeCell ref="J3:J4"/>
    <mergeCell ref="K55:K64"/>
    <mergeCell ref="D59:D64"/>
    <mergeCell ref="C65:C66"/>
    <mergeCell ref="C67:C69"/>
    <mergeCell ref="A29:A53"/>
    <mergeCell ref="B30:B72"/>
    <mergeCell ref="D30:D31"/>
    <mergeCell ref="H30:H33"/>
    <mergeCell ref="I30:I33"/>
    <mergeCell ref="D32:D33"/>
    <mergeCell ref="D35:D38"/>
    <mergeCell ref="D39:D40"/>
    <mergeCell ref="F39:F40"/>
    <mergeCell ref="D41:D43"/>
    <mergeCell ref="A1:G1"/>
    <mergeCell ref="A73:A84"/>
    <mergeCell ref="B73:B80"/>
    <mergeCell ref="D73:D74"/>
    <mergeCell ref="D75:D76"/>
    <mergeCell ref="E75:E76"/>
    <mergeCell ref="C44:C46"/>
    <mergeCell ref="C47:C53"/>
    <mergeCell ref="A54:A72"/>
    <mergeCell ref="D54:D58"/>
    <mergeCell ref="A7:A28"/>
    <mergeCell ref="B7:B21"/>
    <mergeCell ref="C10:C16"/>
    <mergeCell ref="D15:D16"/>
    <mergeCell ref="C17:C18"/>
    <mergeCell ref="K75:K76"/>
    <mergeCell ref="C79:C82"/>
    <mergeCell ref="C83:C84"/>
    <mergeCell ref="D93:I93"/>
    <mergeCell ref="K94:K95"/>
    <mergeCell ref="J75:J76"/>
  </mergeCells>
  <printOptions/>
  <pageMargins left="0.7" right="0.7" top="0.75" bottom="0.75" header="0.3" footer="0.3"/>
  <pageSetup fitToHeight="0" fitToWidth="1" horizontalDpi="600" verticalDpi="600" orientation="landscape" scale="3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7"/>
  <sheetViews>
    <sheetView showGridLines="0" zoomScale="70" zoomScaleNormal="70" workbookViewId="0" topLeftCell="C1">
      <pane xSplit="3" ySplit="4" topLeftCell="G5" activePane="bottomRight" state="frozen"/>
      <selection pane="topLeft" activeCell="C1" sqref="C1"/>
      <selection pane="topRight" activeCell="F1" sqref="F1"/>
      <selection pane="bottomLeft" activeCell="C5" sqref="C5"/>
      <selection pane="bottomRight" activeCell="I5" sqref="I5:I9"/>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6384" width="9.140625" style="94" customWidth="1"/>
  </cols>
  <sheetData>
    <row r="1" spans="1:7" ht="21">
      <c r="A1" s="438" t="s">
        <v>1248</v>
      </c>
      <c r="B1" s="438"/>
      <c r="C1" s="438"/>
      <c r="D1" s="438"/>
      <c r="E1" s="438"/>
      <c r="F1" s="438"/>
      <c r="G1" s="438"/>
    </row>
    <row r="2" spans="5:6" ht="15">
      <c r="E2" s="320"/>
      <c r="F2" s="321"/>
    </row>
    <row r="3" spans="1:12" s="322" customFormat="1" ht="15" customHeight="1">
      <c r="A3" s="439" t="s">
        <v>9</v>
      </c>
      <c r="B3" s="439" t="s">
        <v>0</v>
      </c>
      <c r="C3" s="440" t="s">
        <v>19</v>
      </c>
      <c r="D3" s="440"/>
      <c r="E3" s="440"/>
      <c r="F3" s="440"/>
      <c r="G3" s="439" t="s">
        <v>373</v>
      </c>
      <c r="H3" s="447" t="s">
        <v>1</v>
      </c>
      <c r="I3" s="439"/>
      <c r="J3" s="466" t="s">
        <v>15</v>
      </c>
      <c r="K3" s="439" t="s">
        <v>13</v>
      </c>
      <c r="L3" s="439" t="s">
        <v>16</v>
      </c>
    </row>
    <row r="4" spans="1:12" s="322" customFormat="1" ht="15">
      <c r="A4" s="439"/>
      <c r="B4" s="439"/>
      <c r="C4" s="348" t="s">
        <v>7</v>
      </c>
      <c r="D4" s="352" t="s">
        <v>17</v>
      </c>
      <c r="E4" s="346" t="s">
        <v>14</v>
      </c>
      <c r="F4" s="346" t="s">
        <v>18</v>
      </c>
      <c r="G4" s="439"/>
      <c r="H4" s="364" t="s">
        <v>8</v>
      </c>
      <c r="I4" s="364" t="s">
        <v>2</v>
      </c>
      <c r="J4" s="466"/>
      <c r="K4" s="439"/>
      <c r="L4" s="439"/>
    </row>
    <row r="5" spans="1:12" s="324" customFormat="1" ht="251.25" customHeight="1">
      <c r="A5" s="495" t="s">
        <v>11</v>
      </c>
      <c r="B5" s="496" t="s">
        <v>12</v>
      </c>
      <c r="C5" s="419" t="s">
        <v>1247</v>
      </c>
      <c r="D5" s="437" t="s">
        <v>1251</v>
      </c>
      <c r="E5" s="349" t="s">
        <v>1272</v>
      </c>
      <c r="F5" s="349" t="s">
        <v>1098</v>
      </c>
      <c r="G5" s="451" t="s">
        <v>1250</v>
      </c>
      <c r="H5" s="451" t="s">
        <v>1358</v>
      </c>
      <c r="I5" s="451" t="s">
        <v>1357</v>
      </c>
      <c r="J5" s="460" t="s">
        <v>1097</v>
      </c>
      <c r="K5" s="451" t="s">
        <v>1356</v>
      </c>
      <c r="L5" s="451" t="s">
        <v>1256</v>
      </c>
    </row>
    <row r="6" spans="1:12" s="324" customFormat="1" ht="140.25" customHeight="1">
      <c r="A6" s="495"/>
      <c r="B6" s="496"/>
      <c r="C6" s="348" t="s">
        <v>1246</v>
      </c>
      <c r="D6" s="437"/>
      <c r="E6" s="349" t="s">
        <v>1249</v>
      </c>
      <c r="F6" s="349" t="s">
        <v>867</v>
      </c>
      <c r="G6" s="452"/>
      <c r="H6" s="452"/>
      <c r="I6" s="452"/>
      <c r="J6" s="461"/>
      <c r="K6" s="452"/>
      <c r="L6" s="452"/>
    </row>
    <row r="7" spans="1:12" s="324" customFormat="1" ht="110.25" customHeight="1">
      <c r="A7" s="495"/>
      <c r="B7" s="496"/>
      <c r="C7" s="348" t="s">
        <v>383</v>
      </c>
      <c r="D7" s="437" t="s">
        <v>382</v>
      </c>
      <c r="E7" s="463" t="s">
        <v>1252</v>
      </c>
      <c r="F7" s="349" t="s">
        <v>977</v>
      </c>
      <c r="G7" s="452" t="s">
        <v>1253</v>
      </c>
      <c r="H7" s="452"/>
      <c r="I7" s="452"/>
      <c r="J7" s="461"/>
      <c r="K7" s="452"/>
      <c r="L7" s="452"/>
    </row>
    <row r="8" spans="1:12" s="324" customFormat="1" ht="59.25" customHeight="1">
      <c r="A8" s="495"/>
      <c r="B8" s="496"/>
      <c r="C8" s="348" t="s">
        <v>389</v>
      </c>
      <c r="D8" s="437"/>
      <c r="E8" s="463"/>
      <c r="F8" s="349" t="s">
        <v>943</v>
      </c>
      <c r="G8" s="452"/>
      <c r="H8" s="452"/>
      <c r="I8" s="452"/>
      <c r="J8" s="462"/>
      <c r="K8" s="452"/>
      <c r="L8" s="452"/>
    </row>
    <row r="9" spans="1:12" s="324" customFormat="1" ht="213" customHeight="1">
      <c r="A9" s="495"/>
      <c r="B9" s="496"/>
      <c r="C9" s="348" t="s">
        <v>182</v>
      </c>
      <c r="D9" s="347" t="s">
        <v>183</v>
      </c>
      <c r="E9" s="12" t="s">
        <v>1270</v>
      </c>
      <c r="F9" s="28" t="s">
        <v>945</v>
      </c>
      <c r="G9" s="430" t="s">
        <v>1271</v>
      </c>
      <c r="H9" s="453"/>
      <c r="I9" s="453"/>
      <c r="J9" s="351" t="s">
        <v>1115</v>
      </c>
      <c r="K9" s="452"/>
      <c r="L9" s="453"/>
    </row>
    <row r="10" spans="1:12" s="324" customFormat="1" ht="77.25" customHeight="1">
      <c r="A10" s="495"/>
      <c r="B10" s="496"/>
      <c r="C10" s="348" t="s">
        <v>46</v>
      </c>
      <c r="D10" s="352" t="s">
        <v>159</v>
      </c>
      <c r="E10" s="349" t="s">
        <v>1111</v>
      </c>
      <c r="F10" s="347" t="s">
        <v>869</v>
      </c>
      <c r="G10" s="451" t="s">
        <v>1117</v>
      </c>
      <c r="H10" s="451"/>
      <c r="I10" s="451" t="s">
        <v>1257</v>
      </c>
      <c r="J10" s="460" t="s">
        <v>1116</v>
      </c>
      <c r="K10" s="452"/>
      <c r="L10" s="457"/>
    </row>
    <row r="11" spans="1:12" s="324" customFormat="1" ht="63" customHeight="1" hidden="1">
      <c r="A11" s="495"/>
      <c r="B11" s="496"/>
      <c r="C11" s="466" t="s">
        <v>162</v>
      </c>
      <c r="G11" s="452"/>
      <c r="H11" s="452"/>
      <c r="I11" s="452"/>
      <c r="J11" s="461"/>
      <c r="K11" s="452"/>
      <c r="L11" s="458"/>
    </row>
    <row r="12" spans="1:12" s="324" customFormat="1" ht="62.25" customHeight="1" hidden="1">
      <c r="A12" s="495"/>
      <c r="B12" s="486"/>
      <c r="C12" s="466"/>
      <c r="G12" s="452"/>
      <c r="H12" s="452"/>
      <c r="I12" s="452"/>
      <c r="J12" s="461"/>
      <c r="K12" s="452"/>
      <c r="L12" s="458"/>
    </row>
    <row r="13" spans="1:12" s="324" customFormat="1" ht="77.25" customHeight="1">
      <c r="A13" s="495"/>
      <c r="B13" s="369"/>
      <c r="C13" s="466"/>
      <c r="D13" s="373" t="s">
        <v>1143</v>
      </c>
      <c r="E13" s="369" t="s">
        <v>1107</v>
      </c>
      <c r="F13" s="381" t="s">
        <v>1114</v>
      </c>
      <c r="G13" s="452"/>
      <c r="H13" s="452"/>
      <c r="I13" s="452"/>
      <c r="J13" s="461"/>
      <c r="K13" s="452"/>
      <c r="L13" s="458"/>
    </row>
    <row r="14" spans="1:12" s="324" customFormat="1" ht="62.25" customHeight="1">
      <c r="A14" s="495"/>
      <c r="B14" s="349"/>
      <c r="C14" s="466"/>
      <c r="D14" s="352" t="s">
        <v>194</v>
      </c>
      <c r="E14" s="349" t="s">
        <v>1108</v>
      </c>
      <c r="F14" s="96" t="s">
        <v>398</v>
      </c>
      <c r="G14" s="452"/>
      <c r="H14" s="452"/>
      <c r="I14" s="452"/>
      <c r="J14" s="461"/>
      <c r="K14" s="452"/>
      <c r="L14" s="458"/>
    </row>
    <row r="15" spans="1:12" s="324" customFormat="1" ht="81" customHeight="1">
      <c r="A15" s="495"/>
      <c r="B15" s="349"/>
      <c r="C15" s="466"/>
      <c r="D15" s="352" t="s">
        <v>978</v>
      </c>
      <c r="E15" s="349" t="s">
        <v>1109</v>
      </c>
      <c r="F15" s="96" t="s">
        <v>1113</v>
      </c>
      <c r="G15" s="452"/>
      <c r="H15" s="452"/>
      <c r="I15" s="452"/>
      <c r="J15" s="461"/>
      <c r="K15" s="452"/>
      <c r="L15" s="458"/>
    </row>
    <row r="16" spans="1:12" ht="120">
      <c r="A16" s="495"/>
      <c r="B16" s="326"/>
      <c r="C16" s="493" t="s">
        <v>176</v>
      </c>
      <c r="D16" s="352" t="s">
        <v>979</v>
      </c>
      <c r="E16" s="349" t="s">
        <v>951</v>
      </c>
      <c r="F16" s="316" t="s">
        <v>871</v>
      </c>
      <c r="G16" s="452"/>
      <c r="H16" s="452"/>
      <c r="I16" s="452"/>
      <c r="J16" s="461"/>
      <c r="K16" s="452"/>
      <c r="L16" s="458"/>
    </row>
    <row r="17" spans="1:12" ht="105">
      <c r="A17" s="495"/>
      <c r="B17" s="326"/>
      <c r="C17" s="493"/>
      <c r="D17" s="352" t="s">
        <v>200</v>
      </c>
      <c r="E17" s="349" t="s">
        <v>1112</v>
      </c>
      <c r="F17" s="326"/>
      <c r="G17" s="453"/>
      <c r="H17" s="453"/>
      <c r="I17" s="453"/>
      <c r="J17" s="462"/>
      <c r="K17" s="453"/>
      <c r="L17" s="459"/>
    </row>
    <row r="18" spans="3:10" s="112" customFormat="1" ht="15">
      <c r="C18" s="111"/>
      <c r="J18" s="327"/>
    </row>
    <row r="19" spans="3:10" s="112" customFormat="1" ht="15">
      <c r="C19" s="111"/>
      <c r="E19" s="317"/>
      <c r="J19" s="327"/>
    </row>
    <row r="20" spans="3:10" s="112" customFormat="1" ht="15">
      <c r="C20" s="111"/>
      <c r="E20" s="317"/>
      <c r="J20" s="327"/>
    </row>
    <row r="21" spans="3:10" s="112" customFormat="1" ht="15">
      <c r="C21" s="111"/>
      <c r="E21" s="317"/>
      <c r="J21" s="327"/>
    </row>
    <row r="22" spans="3:10" s="112" customFormat="1" ht="15">
      <c r="C22" s="111"/>
      <c r="D22" s="441"/>
      <c r="E22" s="441"/>
      <c r="F22" s="441"/>
      <c r="G22" s="441"/>
      <c r="H22" s="441"/>
      <c r="I22" s="441"/>
      <c r="J22" s="327"/>
    </row>
    <row r="23" spans="3:12" s="112" customFormat="1" ht="15">
      <c r="C23" s="111"/>
      <c r="D23" s="292"/>
      <c r="E23" s="95"/>
      <c r="F23" s="95"/>
      <c r="G23" s="95"/>
      <c r="H23" s="95"/>
      <c r="I23" s="95"/>
      <c r="J23" s="293"/>
      <c r="K23" s="442"/>
      <c r="L23" s="95"/>
    </row>
    <row r="24" spans="3:12" s="112" customFormat="1" ht="15">
      <c r="C24" s="111"/>
      <c r="D24" s="292"/>
      <c r="E24" s="95"/>
      <c r="F24" s="95"/>
      <c r="G24" s="95"/>
      <c r="H24" s="95"/>
      <c r="I24" s="95"/>
      <c r="J24" s="293"/>
      <c r="K24" s="442"/>
      <c r="L24" s="95"/>
    </row>
    <row r="25" ht="15">
      <c r="E25" s="318"/>
    </row>
    <row r="26" spans="5:9" ht="15">
      <c r="E26" s="318"/>
      <c r="I26" s="94">
        <v>132</v>
      </c>
    </row>
    <row r="27" spans="5:9" ht="15">
      <c r="E27" s="318"/>
      <c r="I27" s="94">
        <v>130.9</v>
      </c>
    </row>
    <row r="28" spans="5:9" ht="15">
      <c r="E28" s="318"/>
      <c r="I28" s="94">
        <v>132.4</v>
      </c>
    </row>
    <row r="29" spans="5:9" ht="15">
      <c r="E29" s="318"/>
      <c r="I29" s="94">
        <v>130.5</v>
      </c>
    </row>
    <row r="30" spans="5:9" ht="15">
      <c r="E30" s="318"/>
      <c r="I30" s="94">
        <v>149.9</v>
      </c>
    </row>
    <row r="31" spans="5:9" ht="15">
      <c r="E31" s="318"/>
      <c r="I31" s="94">
        <f>AVERAGE(I26:I30)</f>
        <v>135.14</v>
      </c>
    </row>
    <row r="32" spans="5:9" ht="15">
      <c r="E32" s="318"/>
      <c r="I32" s="94">
        <f>I31/1.6</f>
        <v>84.46249999999999</v>
      </c>
    </row>
    <row r="33" ht="15">
      <c r="E33" s="318"/>
    </row>
    <row r="34" ht="15">
      <c r="E34" s="318"/>
    </row>
    <row r="35" ht="15">
      <c r="E35" s="318"/>
    </row>
    <row r="36" ht="15">
      <c r="E36" s="318"/>
    </row>
    <row r="37" ht="15">
      <c r="E37" s="318"/>
    </row>
  </sheetData>
  <mergeCells count="30">
    <mergeCell ref="D22:I22"/>
    <mergeCell ref="K23:K24"/>
    <mergeCell ref="G10:G17"/>
    <mergeCell ref="H10:H17"/>
    <mergeCell ref="I10:I17"/>
    <mergeCell ref="K5:K17"/>
    <mergeCell ref="G5:G6"/>
    <mergeCell ref="G7:G8"/>
    <mergeCell ref="J3:J4"/>
    <mergeCell ref="K3:K4"/>
    <mergeCell ref="L3:L4"/>
    <mergeCell ref="A1:G1"/>
    <mergeCell ref="A3:A4"/>
    <mergeCell ref="B3:B4"/>
    <mergeCell ref="C3:F3"/>
    <mergeCell ref="G3:G4"/>
    <mergeCell ref="H3:I3"/>
    <mergeCell ref="A5:A17"/>
    <mergeCell ref="B5:B12"/>
    <mergeCell ref="D5:D6"/>
    <mergeCell ref="D7:D8"/>
    <mergeCell ref="E7:E8"/>
    <mergeCell ref="C11:C15"/>
    <mergeCell ref="C16:C17"/>
    <mergeCell ref="L10:L17"/>
    <mergeCell ref="H5:H9"/>
    <mergeCell ref="I5:I9"/>
    <mergeCell ref="L5:L9"/>
    <mergeCell ref="J10:J17"/>
    <mergeCell ref="J5:J8"/>
  </mergeCells>
  <printOptions/>
  <pageMargins left="0.25" right="0.25" top="0.75" bottom="0.75" header="0.3" footer="0.3"/>
  <pageSetup fitToHeight="0" fitToWidth="1" horizontalDpi="600" verticalDpi="600" orientation="landscape" paperSize="8" scale="5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topLeftCell="A14">
      <selection activeCell="A20" sqref="A20"/>
    </sheetView>
  </sheetViews>
  <sheetFormatPr defaultColWidth="9.140625" defaultRowHeight="15"/>
  <cols>
    <col min="1" max="1" width="26.28125" style="0" customWidth="1"/>
    <col min="2" max="2" width="22.00390625" style="92" customWidth="1"/>
    <col min="3" max="3" width="21.140625" style="0" customWidth="1"/>
    <col min="4" max="4" width="48.7109375" style="0" customWidth="1"/>
    <col min="5" max="5" width="53.28125" style="0" customWidth="1"/>
    <col min="6" max="6" width="25.00390625" style="0" customWidth="1"/>
    <col min="8" max="8" width="13.8515625" style="0" bestFit="1" customWidth="1"/>
    <col min="9" max="9" width="12.140625" style="0" bestFit="1" customWidth="1"/>
  </cols>
  <sheetData>
    <row r="1" ht="18.75">
      <c r="A1" s="87" t="s">
        <v>134</v>
      </c>
    </row>
    <row r="2" ht="15">
      <c r="A2" t="s">
        <v>108</v>
      </c>
    </row>
    <row r="4" spans="1:5" ht="76.5" customHeight="1">
      <c r="A4" s="412" t="s">
        <v>111</v>
      </c>
      <c r="B4" s="412" t="s">
        <v>55</v>
      </c>
      <c r="C4" s="412" t="s">
        <v>27</v>
      </c>
      <c r="D4" s="412" t="s">
        <v>32</v>
      </c>
      <c r="E4" s="412" t="s">
        <v>110</v>
      </c>
    </row>
    <row r="5" spans="1:9" ht="159.75" customHeight="1">
      <c r="A5" s="510" t="s">
        <v>387</v>
      </c>
      <c r="B5" s="412" t="s">
        <v>106</v>
      </c>
      <c r="C5" s="507" t="s">
        <v>847</v>
      </c>
      <c r="D5" s="413" t="s">
        <v>1162</v>
      </c>
      <c r="E5" s="414" t="s">
        <v>1163</v>
      </c>
      <c r="H5" s="88"/>
      <c r="I5" s="88">
        <f>180300/1700</f>
        <v>106.05882352941177</v>
      </c>
    </row>
    <row r="6" spans="1:5" ht="76.5" customHeight="1">
      <c r="A6" s="511"/>
      <c r="B6" s="415" t="s">
        <v>1164</v>
      </c>
      <c r="C6" s="508"/>
      <c r="D6" s="413" t="s">
        <v>1165</v>
      </c>
      <c r="E6" s="414" t="s">
        <v>1166</v>
      </c>
    </row>
    <row r="7" spans="1:5" ht="147" customHeight="1">
      <c r="A7" s="512"/>
      <c r="B7" s="412" t="s">
        <v>109</v>
      </c>
      <c r="C7" s="509"/>
      <c r="D7" s="413" t="s">
        <v>1167</v>
      </c>
      <c r="E7" s="414" t="s">
        <v>1168</v>
      </c>
    </row>
    <row r="8" spans="1:6" ht="160.5" customHeight="1">
      <c r="A8" s="516" t="s">
        <v>388</v>
      </c>
      <c r="B8" s="412" t="s">
        <v>106</v>
      </c>
      <c r="C8" s="507" t="s">
        <v>857</v>
      </c>
      <c r="D8" s="413" t="s">
        <v>1169</v>
      </c>
      <c r="E8" s="413" t="s">
        <v>1170</v>
      </c>
      <c r="F8" s="304"/>
    </row>
    <row r="9" spans="1:5" ht="89.25" customHeight="1">
      <c r="A9" s="517"/>
      <c r="B9" s="415" t="s">
        <v>1171</v>
      </c>
      <c r="C9" s="508"/>
      <c r="D9" s="413" t="s">
        <v>1172</v>
      </c>
      <c r="E9" s="499" t="s">
        <v>386</v>
      </c>
    </row>
    <row r="10" spans="1:5" ht="88.5" customHeight="1">
      <c r="A10" s="518"/>
      <c r="B10" s="412" t="s">
        <v>109</v>
      </c>
      <c r="C10" s="509"/>
      <c r="D10" s="413" t="s">
        <v>1173</v>
      </c>
      <c r="E10" s="500"/>
    </row>
    <row r="11" spans="1:5" ht="180.75" customHeight="1">
      <c r="A11" s="513" t="s">
        <v>135</v>
      </c>
      <c r="B11" s="395" t="s">
        <v>33</v>
      </c>
      <c r="C11" s="504" t="s">
        <v>848</v>
      </c>
      <c r="D11" s="398" t="s">
        <v>1155</v>
      </c>
      <c r="E11" s="396" t="s">
        <v>136</v>
      </c>
    </row>
    <row r="12" spans="1:5" ht="123.75" customHeight="1">
      <c r="A12" s="514"/>
      <c r="B12" s="395" t="s">
        <v>116</v>
      </c>
      <c r="C12" s="505"/>
      <c r="D12" s="399" t="s">
        <v>156</v>
      </c>
      <c r="E12" s="396" t="s">
        <v>137</v>
      </c>
    </row>
    <row r="13" spans="1:5" ht="52.5" customHeight="1">
      <c r="A13" s="515"/>
      <c r="B13" s="395" t="s">
        <v>117</v>
      </c>
      <c r="C13" s="506"/>
      <c r="D13" s="400" t="s">
        <v>1156</v>
      </c>
      <c r="E13" s="396" t="s">
        <v>115</v>
      </c>
    </row>
    <row r="14" spans="1:5" ht="255.75" customHeight="1">
      <c r="A14" s="501" t="s">
        <v>148</v>
      </c>
      <c r="B14" s="395" t="s">
        <v>109</v>
      </c>
      <c r="C14" s="504" t="s">
        <v>849</v>
      </c>
      <c r="D14" s="398" t="s">
        <v>1157</v>
      </c>
      <c r="E14" s="396" t="s">
        <v>118</v>
      </c>
    </row>
    <row r="15" spans="1:5" ht="69" customHeight="1">
      <c r="A15" s="502"/>
      <c r="B15" s="395" t="s">
        <v>138</v>
      </c>
      <c r="C15" s="505"/>
      <c r="D15" s="29" t="s">
        <v>1158</v>
      </c>
      <c r="E15" s="396" t="s">
        <v>119</v>
      </c>
    </row>
    <row r="16" spans="1:5" ht="63.75" customHeight="1">
      <c r="A16" s="502"/>
      <c r="B16" s="395" t="s">
        <v>116</v>
      </c>
      <c r="C16" s="505"/>
      <c r="D16" s="401" t="s">
        <v>1159</v>
      </c>
      <c r="E16" s="396" t="s">
        <v>120</v>
      </c>
    </row>
    <row r="17" spans="1:5" ht="85.5" customHeight="1">
      <c r="A17" s="503"/>
      <c r="B17" s="395" t="s">
        <v>139</v>
      </c>
      <c r="C17" s="506"/>
      <c r="D17" s="29" t="s">
        <v>121</v>
      </c>
      <c r="E17" s="402" t="s">
        <v>1160</v>
      </c>
    </row>
    <row r="18" spans="1:5" ht="117.75" customHeight="1">
      <c r="A18" s="403" t="s">
        <v>140</v>
      </c>
      <c r="B18" s="395" t="s">
        <v>122</v>
      </c>
      <c r="C18" s="29" t="s">
        <v>112</v>
      </c>
      <c r="D18" s="29" t="s">
        <v>1161</v>
      </c>
      <c r="E18" s="396" t="s">
        <v>141</v>
      </c>
    </row>
    <row r="19" spans="1:5" ht="320.25" customHeight="1">
      <c r="A19" s="403" t="s">
        <v>56</v>
      </c>
      <c r="B19" s="397" t="s">
        <v>123</v>
      </c>
      <c r="C19" s="29" t="s">
        <v>113</v>
      </c>
      <c r="D19" s="29" t="s">
        <v>144</v>
      </c>
      <c r="E19" s="396" t="s">
        <v>142</v>
      </c>
    </row>
    <row r="20" spans="1:5" ht="30">
      <c r="A20" s="403" t="s">
        <v>34</v>
      </c>
      <c r="B20" s="397"/>
      <c r="C20" s="404" t="s">
        <v>143</v>
      </c>
      <c r="D20" s="405"/>
      <c r="E20" s="406"/>
    </row>
    <row r="21" spans="1:5" ht="30">
      <c r="A21" s="403" t="s">
        <v>114</v>
      </c>
      <c r="B21" s="407"/>
      <c r="C21" s="404" t="s">
        <v>145</v>
      </c>
      <c r="D21" s="405"/>
      <c r="E21" s="406"/>
    </row>
    <row r="22" spans="1:5" ht="15">
      <c r="A22" s="408" t="s">
        <v>28</v>
      </c>
      <c r="B22" s="409"/>
      <c r="C22" s="410"/>
      <c r="D22" s="410"/>
      <c r="E22" s="304"/>
    </row>
    <row r="23" spans="1:5" ht="15">
      <c r="A23" s="408" t="s">
        <v>29</v>
      </c>
      <c r="B23" s="409"/>
      <c r="C23" s="410" t="s">
        <v>30</v>
      </c>
      <c r="D23" s="410"/>
      <c r="E23" s="304"/>
    </row>
    <row r="24" spans="1:5" ht="30">
      <c r="A24" s="408" t="s">
        <v>379</v>
      </c>
      <c r="B24" s="409"/>
      <c r="C24" s="410" t="s">
        <v>31</v>
      </c>
      <c r="D24" s="410"/>
      <c r="E24" s="411"/>
    </row>
    <row r="25" spans="1:4" ht="15">
      <c r="A25" s="1"/>
      <c r="B25" s="93"/>
      <c r="C25" s="1"/>
      <c r="D25" s="1"/>
    </row>
    <row r="26" spans="1:4" ht="15">
      <c r="A26" s="1"/>
      <c r="B26" s="93"/>
      <c r="C26" s="1"/>
      <c r="D26" s="1"/>
    </row>
  </sheetData>
  <mergeCells count="9">
    <mergeCell ref="E9:E10"/>
    <mergeCell ref="A14:A17"/>
    <mergeCell ref="C14:C17"/>
    <mergeCell ref="C5:C7"/>
    <mergeCell ref="C11:C13"/>
    <mergeCell ref="A5:A7"/>
    <mergeCell ref="A11:A13"/>
    <mergeCell ref="A8:A10"/>
    <mergeCell ref="C8:C10"/>
  </mergeCells>
  <printOptions/>
  <pageMargins left="0.25" right="0.25"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workbookViewId="0" topLeftCell="A1">
      <pane xSplit="1" ySplit="3" topLeftCell="B29" activePane="bottomRight" state="frozen"/>
      <selection pane="topRight" activeCell="B1" sqref="B1"/>
      <selection pane="bottomLeft" activeCell="A4" sqref="A4"/>
      <selection pane="bottomRight" activeCell="N31" sqref="N31"/>
    </sheetView>
  </sheetViews>
  <sheetFormatPr defaultColWidth="9.140625" defaultRowHeight="15"/>
  <cols>
    <col min="1" max="1" width="2.57421875" style="0" customWidth="1"/>
    <col min="2" max="2" width="12.8515625" style="0" customWidth="1"/>
    <col min="3" max="3" width="27.57421875" style="0" customWidth="1"/>
    <col min="4" max="4" width="13.00390625" style="74" customWidth="1"/>
    <col min="5" max="5" width="0.2890625" style="0" customWidth="1"/>
    <col min="6" max="6" width="13.140625" style="0" customWidth="1"/>
    <col min="7" max="7" width="10.140625" style="48" customWidth="1"/>
    <col min="8" max="8" width="15.8515625" style="0" customWidth="1"/>
  </cols>
  <sheetData>
    <row r="1" spans="1:8" ht="15">
      <c r="A1" s="584" t="s">
        <v>203</v>
      </c>
      <c r="B1" s="584"/>
      <c r="C1" s="584"/>
      <c r="D1" s="584"/>
      <c r="E1" s="584"/>
      <c r="F1" s="584"/>
      <c r="G1" s="584"/>
      <c r="H1" s="584"/>
    </row>
    <row r="2" spans="1:8" ht="15">
      <c r="A2" s="585" t="s">
        <v>204</v>
      </c>
      <c r="B2" s="586" t="s">
        <v>205</v>
      </c>
      <c r="C2" s="585" t="s">
        <v>206</v>
      </c>
      <c r="D2" s="588" t="s">
        <v>342</v>
      </c>
      <c r="E2" s="588"/>
      <c r="F2" s="589" t="s">
        <v>1007</v>
      </c>
      <c r="G2" s="591" t="s">
        <v>1008</v>
      </c>
      <c r="H2" s="593" t="s">
        <v>207</v>
      </c>
    </row>
    <row r="3" spans="1:8" ht="30.75" customHeight="1">
      <c r="A3" s="585"/>
      <c r="B3" s="587"/>
      <c r="C3" s="585"/>
      <c r="D3" s="588"/>
      <c r="E3" s="588"/>
      <c r="F3" s="590"/>
      <c r="G3" s="592"/>
      <c r="H3" s="593"/>
    </row>
    <row r="4" spans="1:8" ht="2.25" customHeight="1" thickBot="1">
      <c r="A4" s="31"/>
      <c r="B4" s="32"/>
      <c r="C4" s="31"/>
      <c r="D4" s="79"/>
      <c r="E4" s="33"/>
      <c r="F4" s="34"/>
      <c r="G4" s="35"/>
      <c r="H4" s="36"/>
    </row>
    <row r="5" spans="1:8" ht="16.5" thickBot="1" thickTop="1">
      <c r="A5" s="557" t="s">
        <v>277</v>
      </c>
      <c r="B5" s="557"/>
      <c r="C5" s="557"/>
      <c r="D5" s="557"/>
      <c r="E5" s="557"/>
      <c r="F5" s="557"/>
      <c r="G5" s="557"/>
      <c r="H5" s="557"/>
    </row>
    <row r="6" spans="1:8" ht="15.75" thickTop="1">
      <c r="A6" s="594" t="s">
        <v>208</v>
      </c>
      <c r="B6" s="594"/>
      <c r="C6" s="594"/>
      <c r="D6" s="594"/>
      <c r="E6" s="594"/>
      <c r="F6" s="594"/>
      <c r="G6" s="594"/>
      <c r="H6" s="594"/>
    </row>
    <row r="7" spans="1:8" ht="22.5">
      <c r="A7" s="37" t="s">
        <v>209</v>
      </c>
      <c r="B7" s="37" t="s">
        <v>210</v>
      </c>
      <c r="C7" s="38" t="s">
        <v>211</v>
      </c>
      <c r="D7" s="579">
        <v>103600</v>
      </c>
      <c r="E7" s="39"/>
      <c r="F7" s="529" t="s">
        <v>212</v>
      </c>
      <c r="G7" s="40">
        <v>1785</v>
      </c>
      <c r="H7" s="519" t="s">
        <v>213</v>
      </c>
    </row>
    <row r="8" spans="1:8" ht="15">
      <c r="A8" s="37">
        <v>2</v>
      </c>
      <c r="B8" s="37" t="s">
        <v>214</v>
      </c>
      <c r="C8" s="38" t="s">
        <v>215</v>
      </c>
      <c r="D8" s="580"/>
      <c r="E8" s="39"/>
      <c r="F8" s="539"/>
      <c r="G8" s="40">
        <v>156</v>
      </c>
      <c r="H8" s="520"/>
    </row>
    <row r="9" spans="1:8" ht="33.75">
      <c r="A9" s="37">
        <v>3</v>
      </c>
      <c r="B9" s="37" t="s">
        <v>216</v>
      </c>
      <c r="C9" s="38" t="s">
        <v>217</v>
      </c>
      <c r="D9" s="580"/>
      <c r="E9" s="39"/>
      <c r="F9" s="539"/>
      <c r="G9" s="40">
        <v>47724</v>
      </c>
      <c r="H9" s="520"/>
    </row>
    <row r="10" spans="1:8" ht="22.5">
      <c r="A10" s="37">
        <v>4</v>
      </c>
      <c r="B10" s="37" t="s">
        <v>218</v>
      </c>
      <c r="C10" s="38" t="s">
        <v>219</v>
      </c>
      <c r="D10" s="580"/>
      <c r="E10" s="39"/>
      <c r="F10" s="539"/>
      <c r="G10" s="40">
        <v>13163</v>
      </c>
      <c r="H10" s="520"/>
    </row>
    <row r="11" spans="1:8" ht="33.75">
      <c r="A11" s="37">
        <v>5</v>
      </c>
      <c r="B11" s="37" t="s">
        <v>220</v>
      </c>
      <c r="C11" s="41" t="s">
        <v>221</v>
      </c>
      <c r="D11" s="581"/>
      <c r="E11" s="39"/>
      <c r="F11" s="530"/>
      <c r="G11" s="40">
        <v>97</v>
      </c>
      <c r="H11" s="521"/>
    </row>
    <row r="12" spans="1:8" ht="15">
      <c r="A12" s="583" t="s">
        <v>1009</v>
      </c>
      <c r="B12" s="583"/>
      <c r="C12" s="583"/>
      <c r="D12" s="583"/>
      <c r="E12" s="583"/>
      <c r="F12" s="583"/>
      <c r="G12" s="583"/>
      <c r="H12" s="583"/>
    </row>
    <row r="13" spans="1:8" ht="15">
      <c r="A13" s="582" t="s">
        <v>222</v>
      </c>
      <c r="B13" s="582"/>
      <c r="C13" s="582"/>
      <c r="D13" s="582"/>
      <c r="E13" s="582"/>
      <c r="F13" s="582"/>
      <c r="G13" s="582"/>
      <c r="H13" s="582"/>
    </row>
    <row r="14" spans="1:8" ht="33" customHeight="1">
      <c r="A14" s="37">
        <v>6</v>
      </c>
      <c r="B14" s="37" t="s">
        <v>223</v>
      </c>
      <c r="C14" s="38" t="s">
        <v>224</v>
      </c>
      <c r="D14" s="579">
        <v>48000</v>
      </c>
      <c r="E14" s="39"/>
      <c r="F14" s="529" t="s">
        <v>212</v>
      </c>
      <c r="G14" s="40">
        <v>1880</v>
      </c>
      <c r="H14" s="519" t="s">
        <v>213</v>
      </c>
    </row>
    <row r="15" spans="1:8" ht="67.5">
      <c r="A15" s="37">
        <v>7</v>
      </c>
      <c r="B15" s="37" t="s">
        <v>225</v>
      </c>
      <c r="C15" s="38" t="s">
        <v>226</v>
      </c>
      <c r="D15" s="580"/>
      <c r="E15" s="39"/>
      <c r="F15" s="539"/>
      <c r="G15" s="40">
        <v>88</v>
      </c>
      <c r="H15" s="520"/>
    </row>
    <row r="16" spans="1:8" ht="45">
      <c r="A16" s="37">
        <v>8</v>
      </c>
      <c r="B16" s="549" t="s">
        <v>227</v>
      </c>
      <c r="C16" s="38" t="s">
        <v>228</v>
      </c>
      <c r="D16" s="580"/>
      <c r="E16" s="39"/>
      <c r="F16" s="539"/>
      <c r="G16" s="40">
        <v>136</v>
      </c>
      <c r="H16" s="520"/>
    </row>
    <row r="17" spans="1:8" ht="45">
      <c r="A17" s="37">
        <v>9</v>
      </c>
      <c r="B17" s="550"/>
      <c r="C17" s="38" t="s">
        <v>229</v>
      </c>
      <c r="D17" s="580"/>
      <c r="E17" s="39"/>
      <c r="F17" s="539"/>
      <c r="G17" s="40">
        <v>182</v>
      </c>
      <c r="H17" s="520"/>
    </row>
    <row r="18" spans="1:8" ht="33.75">
      <c r="A18" s="37">
        <v>10</v>
      </c>
      <c r="B18" s="549" t="s">
        <v>230</v>
      </c>
      <c r="C18" s="42" t="s">
        <v>231</v>
      </c>
      <c r="D18" s="580"/>
      <c r="E18" s="39"/>
      <c r="F18" s="539"/>
      <c r="G18" s="40">
        <v>15009</v>
      </c>
      <c r="H18" s="520"/>
    </row>
    <row r="19" spans="1:8" ht="33.75">
      <c r="A19" s="37">
        <v>11</v>
      </c>
      <c r="B19" s="567"/>
      <c r="C19" s="42" t="s">
        <v>232</v>
      </c>
      <c r="D19" s="580"/>
      <c r="E19" s="39"/>
      <c r="F19" s="539"/>
      <c r="G19" s="40">
        <v>8345</v>
      </c>
      <c r="H19" s="520"/>
    </row>
    <row r="20" spans="1:8" ht="33.75">
      <c r="A20" s="37">
        <v>12</v>
      </c>
      <c r="B20" s="550"/>
      <c r="C20" s="42" t="s">
        <v>233</v>
      </c>
      <c r="D20" s="581"/>
      <c r="E20" s="39"/>
      <c r="F20" s="530"/>
      <c r="G20" s="40">
        <v>6270</v>
      </c>
      <c r="H20" s="521"/>
    </row>
    <row r="21" spans="1:8" ht="15" customHeight="1">
      <c r="A21" s="578" t="s">
        <v>234</v>
      </c>
      <c r="B21" s="578"/>
      <c r="C21" s="578"/>
      <c r="D21" s="578"/>
      <c r="E21" s="578"/>
      <c r="F21" s="578"/>
      <c r="G21" s="578"/>
      <c r="H21" s="578"/>
    </row>
    <row r="22" spans="1:8" ht="51" customHeight="1">
      <c r="A22" s="37">
        <v>13</v>
      </c>
      <c r="B22" s="37" t="s">
        <v>235</v>
      </c>
      <c r="C22" s="43" t="s">
        <v>236</v>
      </c>
      <c r="D22" s="579">
        <v>1200000</v>
      </c>
      <c r="E22" s="39"/>
      <c r="F22" s="529" t="s">
        <v>237</v>
      </c>
      <c r="G22" s="44">
        <v>651</v>
      </c>
      <c r="H22" s="519" t="s">
        <v>238</v>
      </c>
    </row>
    <row r="23" spans="1:8" ht="34.5">
      <c r="A23" s="37">
        <v>14</v>
      </c>
      <c r="B23" s="37" t="s">
        <v>239</v>
      </c>
      <c r="C23" s="43" t="s">
        <v>240</v>
      </c>
      <c r="D23" s="580"/>
      <c r="E23" s="39"/>
      <c r="F23" s="539"/>
      <c r="G23" s="44">
        <v>695</v>
      </c>
      <c r="H23" s="520"/>
    </row>
    <row r="24" spans="1:8" ht="15">
      <c r="A24" s="37">
        <v>15</v>
      </c>
      <c r="B24" s="37" t="s">
        <v>241</v>
      </c>
      <c r="C24" s="43" t="s">
        <v>242</v>
      </c>
      <c r="D24" s="580"/>
      <c r="E24" s="39"/>
      <c r="F24" s="539"/>
      <c r="G24" s="44"/>
      <c r="H24" s="520"/>
    </row>
    <row r="25" spans="1:8" ht="22.5">
      <c r="A25" s="37">
        <v>16</v>
      </c>
      <c r="B25" s="37" t="s">
        <v>243</v>
      </c>
      <c r="C25" s="45" t="s">
        <v>244</v>
      </c>
      <c r="D25" s="581"/>
      <c r="E25" s="39"/>
      <c r="F25" s="539"/>
      <c r="G25" s="44">
        <v>580</v>
      </c>
      <c r="H25" s="520"/>
    </row>
    <row r="26" spans="1:8" ht="33" customHeight="1">
      <c r="A26" s="37">
        <v>17</v>
      </c>
      <c r="B26" s="549" t="s">
        <v>245</v>
      </c>
      <c r="C26" s="43" t="s">
        <v>246</v>
      </c>
      <c r="D26" s="80" t="s">
        <v>247</v>
      </c>
      <c r="E26" s="39"/>
      <c r="F26" s="539"/>
      <c r="G26" s="46">
        <v>1772</v>
      </c>
      <c r="H26" s="520"/>
    </row>
    <row r="27" spans="1:8" ht="34.5">
      <c r="A27" s="37">
        <v>18</v>
      </c>
      <c r="B27" s="550"/>
      <c r="C27" s="43" t="s">
        <v>248</v>
      </c>
      <c r="D27" s="80" t="s">
        <v>249</v>
      </c>
      <c r="E27" s="39"/>
      <c r="F27" s="530"/>
      <c r="G27" s="44" t="s">
        <v>840</v>
      </c>
      <c r="H27" s="520"/>
    </row>
    <row r="28" spans="1:8" ht="23.25">
      <c r="A28" s="37">
        <v>19</v>
      </c>
      <c r="B28" s="37" t="s">
        <v>250</v>
      </c>
      <c r="C28" s="43" t="s">
        <v>251</v>
      </c>
      <c r="D28" s="544">
        <v>60000</v>
      </c>
      <c r="E28" s="39"/>
      <c r="F28" s="47" t="s">
        <v>212</v>
      </c>
      <c r="G28" s="302" t="s">
        <v>840</v>
      </c>
      <c r="H28" s="520"/>
    </row>
    <row r="29" spans="1:8" ht="23.25">
      <c r="A29" s="37">
        <v>20</v>
      </c>
      <c r="B29" s="37" t="s">
        <v>252</v>
      </c>
      <c r="C29" s="43" t="s">
        <v>348</v>
      </c>
      <c r="D29" s="546"/>
      <c r="E29" s="39"/>
      <c r="F29" s="47" t="s">
        <v>253</v>
      </c>
      <c r="G29" s="46">
        <v>26168</v>
      </c>
      <c r="H29" s="520"/>
    </row>
    <row r="30" spans="1:8" ht="26.25" customHeight="1">
      <c r="A30" s="37">
        <v>21</v>
      </c>
      <c r="B30" s="37" t="s">
        <v>254</v>
      </c>
      <c r="C30" s="43" t="s">
        <v>992</v>
      </c>
      <c r="D30" s="81">
        <v>120000</v>
      </c>
      <c r="E30" s="39"/>
      <c r="F30" s="47" t="s">
        <v>255</v>
      </c>
      <c r="G30" s="44">
        <v>1267</v>
      </c>
      <c r="H30" s="521"/>
    </row>
    <row r="31" spans="1:14" ht="45.75">
      <c r="A31" s="37">
        <v>22</v>
      </c>
      <c r="B31" s="37" t="s">
        <v>256</v>
      </c>
      <c r="C31" s="50" t="s">
        <v>257</v>
      </c>
      <c r="D31" s="82" t="s">
        <v>258</v>
      </c>
      <c r="E31" s="51"/>
      <c r="F31" s="47" t="s">
        <v>255</v>
      </c>
      <c r="G31" s="40">
        <v>204314</v>
      </c>
      <c r="H31" s="52" t="s">
        <v>259</v>
      </c>
      <c r="N31">
        <f>560000/1700</f>
        <v>329.4117647058824</v>
      </c>
    </row>
    <row r="32" spans="1:8" ht="15">
      <c r="A32" s="568" t="s">
        <v>260</v>
      </c>
      <c r="B32" s="569"/>
      <c r="C32" s="569"/>
      <c r="D32" s="569"/>
      <c r="E32" s="569"/>
      <c r="F32" s="569"/>
      <c r="G32" s="569"/>
      <c r="H32" s="570"/>
    </row>
    <row r="33" spans="1:8" ht="57" customHeight="1">
      <c r="A33" s="37">
        <v>23</v>
      </c>
      <c r="B33" s="37" t="s">
        <v>261</v>
      </c>
      <c r="C33" s="50" t="s">
        <v>262</v>
      </c>
      <c r="D33" s="537">
        <v>40000</v>
      </c>
      <c r="E33" s="538"/>
      <c r="F33" s="47" t="s">
        <v>263</v>
      </c>
      <c r="G33" s="53">
        <v>91426</v>
      </c>
      <c r="H33" s="52" t="s">
        <v>264</v>
      </c>
    </row>
    <row r="34" spans="1:8" ht="18.75" customHeight="1">
      <c r="A34" s="571" t="s">
        <v>265</v>
      </c>
      <c r="B34" s="571"/>
      <c r="C34" s="571"/>
      <c r="D34" s="571"/>
      <c r="E34" s="571"/>
      <c r="F34" s="571"/>
      <c r="G34" s="571"/>
      <c r="H34" s="571"/>
    </row>
    <row r="35" spans="1:8" ht="38.25" customHeight="1">
      <c r="A35" s="54">
        <v>24</v>
      </c>
      <c r="B35" s="549" t="s">
        <v>266</v>
      </c>
      <c r="C35" s="50" t="s">
        <v>267</v>
      </c>
      <c r="D35" s="572"/>
      <c r="E35" s="55"/>
      <c r="F35" s="575"/>
      <c r="G35" s="56">
        <v>4586</v>
      </c>
      <c r="H35" s="519" t="s">
        <v>268</v>
      </c>
    </row>
    <row r="36" spans="1:8" ht="15">
      <c r="A36" s="54">
        <v>25</v>
      </c>
      <c r="B36" s="567"/>
      <c r="C36" s="50" t="s">
        <v>269</v>
      </c>
      <c r="D36" s="573"/>
      <c r="E36" s="57"/>
      <c r="F36" s="576"/>
      <c r="G36" s="56">
        <v>1273</v>
      </c>
      <c r="H36" s="520"/>
    </row>
    <row r="37" spans="1:8" ht="15">
      <c r="A37" s="54">
        <v>26</v>
      </c>
      <c r="B37" s="567"/>
      <c r="C37" s="50" t="s">
        <v>270</v>
      </c>
      <c r="D37" s="573"/>
      <c r="E37" s="57"/>
      <c r="F37" s="576"/>
      <c r="G37" s="56">
        <v>13893</v>
      </c>
      <c r="H37" s="520"/>
    </row>
    <row r="38" spans="1:8" ht="22.5">
      <c r="A38" s="54">
        <v>27</v>
      </c>
      <c r="B38" s="567"/>
      <c r="C38" s="50" t="s">
        <v>271</v>
      </c>
      <c r="D38" s="573"/>
      <c r="E38" s="57"/>
      <c r="F38" s="576"/>
      <c r="G38" s="56">
        <v>1975</v>
      </c>
      <c r="H38" s="520"/>
    </row>
    <row r="39" spans="1:8" ht="15">
      <c r="A39" s="54">
        <v>28</v>
      </c>
      <c r="B39" s="567"/>
      <c r="C39" s="50" t="s">
        <v>272</v>
      </c>
      <c r="D39" s="573"/>
      <c r="E39" s="57"/>
      <c r="F39" s="576"/>
      <c r="G39" s="56"/>
      <c r="H39" s="520"/>
    </row>
    <row r="40" spans="1:8" ht="22.5">
      <c r="A40" s="37">
        <v>29</v>
      </c>
      <c r="B40" s="567"/>
      <c r="C40" s="50" t="s">
        <v>273</v>
      </c>
      <c r="D40" s="573"/>
      <c r="E40" s="57"/>
      <c r="F40" s="576"/>
      <c r="G40" s="56">
        <v>1031</v>
      </c>
      <c r="H40" s="520"/>
    </row>
    <row r="41" spans="1:8" ht="33.75">
      <c r="A41" s="58">
        <v>30</v>
      </c>
      <c r="B41" s="567"/>
      <c r="C41" s="59" t="s">
        <v>274</v>
      </c>
      <c r="D41" s="573"/>
      <c r="E41" s="57"/>
      <c r="F41" s="576"/>
      <c r="G41" s="56">
        <v>415</v>
      </c>
      <c r="H41" s="520"/>
    </row>
    <row r="42" spans="1:8" ht="56.25">
      <c r="A42" s="54">
        <v>31</v>
      </c>
      <c r="B42" s="567"/>
      <c r="C42" s="50" t="s">
        <v>275</v>
      </c>
      <c r="D42" s="573"/>
      <c r="E42" s="57"/>
      <c r="F42" s="576"/>
      <c r="G42" s="56"/>
      <c r="H42" s="520"/>
    </row>
    <row r="43" spans="1:8" ht="61.5" customHeight="1" thickBot="1">
      <c r="A43" s="37">
        <v>32</v>
      </c>
      <c r="B43" s="550"/>
      <c r="C43" s="60" t="s">
        <v>276</v>
      </c>
      <c r="D43" s="574"/>
      <c r="E43" s="61"/>
      <c r="F43" s="577"/>
      <c r="G43" s="56">
        <v>698</v>
      </c>
      <c r="H43" s="521"/>
    </row>
    <row r="44" spans="1:8" ht="21" customHeight="1" thickBot="1" thickTop="1">
      <c r="A44" s="557" t="s">
        <v>278</v>
      </c>
      <c r="B44" s="557"/>
      <c r="C44" s="557"/>
      <c r="D44" s="557"/>
      <c r="E44" s="557"/>
      <c r="F44" s="557"/>
      <c r="G44" s="557"/>
      <c r="H44" s="557"/>
    </row>
    <row r="45" spans="1:8" ht="15.75" thickTop="1">
      <c r="A45" s="566" t="s">
        <v>321</v>
      </c>
      <c r="B45" s="566"/>
      <c r="C45" s="566"/>
      <c r="D45" s="566"/>
      <c r="E45" s="566"/>
      <c r="F45" s="566"/>
      <c r="G45" s="566"/>
      <c r="H45" s="566"/>
    </row>
    <row r="46" spans="1:8" ht="56.25">
      <c r="A46" s="37">
        <v>33</v>
      </c>
      <c r="B46" s="549" t="s">
        <v>284</v>
      </c>
      <c r="C46" s="50" t="s">
        <v>282</v>
      </c>
      <c r="D46" s="523" t="s">
        <v>280</v>
      </c>
      <c r="E46" s="524"/>
      <c r="F46" s="549" t="s">
        <v>281</v>
      </c>
      <c r="G46" s="46">
        <v>21074</v>
      </c>
      <c r="H46" s="519" t="s">
        <v>279</v>
      </c>
    </row>
    <row r="47" spans="1:8" ht="45.75" customHeight="1">
      <c r="A47" s="37">
        <v>34</v>
      </c>
      <c r="B47" s="550"/>
      <c r="C47" s="50" t="s">
        <v>283</v>
      </c>
      <c r="D47" s="527"/>
      <c r="E47" s="528"/>
      <c r="F47" s="550"/>
      <c r="G47" s="46">
        <v>4092</v>
      </c>
      <c r="H47" s="521"/>
    </row>
    <row r="48" spans="1:8" ht="45.75" customHeight="1">
      <c r="A48" s="37">
        <v>35</v>
      </c>
      <c r="B48" s="37" t="s">
        <v>285</v>
      </c>
      <c r="C48" s="50" t="s">
        <v>286</v>
      </c>
      <c r="D48" s="543" t="s">
        <v>291</v>
      </c>
      <c r="E48" s="534"/>
      <c r="F48" s="529" t="s">
        <v>255</v>
      </c>
      <c r="G48" s="49">
        <v>12699</v>
      </c>
      <c r="H48" s="63" t="s">
        <v>288</v>
      </c>
    </row>
    <row r="49" spans="1:8" ht="96.75" customHeight="1">
      <c r="A49" s="37">
        <v>36</v>
      </c>
      <c r="B49" s="549" t="s">
        <v>287</v>
      </c>
      <c r="C49" s="50" t="s">
        <v>313</v>
      </c>
      <c r="D49" s="544">
        <v>140000</v>
      </c>
      <c r="E49" s="545"/>
      <c r="F49" s="539"/>
      <c r="G49" s="49">
        <v>11348</v>
      </c>
      <c r="H49" s="548" t="s">
        <v>289</v>
      </c>
    </row>
    <row r="50" spans="1:8" ht="75" customHeight="1">
      <c r="A50" s="37">
        <v>37</v>
      </c>
      <c r="B50" s="550"/>
      <c r="C50" s="50" t="s">
        <v>312</v>
      </c>
      <c r="D50" s="546"/>
      <c r="E50" s="547"/>
      <c r="F50" s="539"/>
      <c r="G50" s="49">
        <v>121</v>
      </c>
      <c r="H50" s="548"/>
    </row>
    <row r="51" spans="1:8" ht="79.5" customHeight="1">
      <c r="A51" s="37">
        <v>38</v>
      </c>
      <c r="B51" s="549" t="s">
        <v>290</v>
      </c>
      <c r="C51" s="50" t="s">
        <v>293</v>
      </c>
      <c r="D51" s="523" t="s">
        <v>292</v>
      </c>
      <c r="E51" s="524"/>
      <c r="F51" s="539"/>
      <c r="G51" s="49">
        <v>13586</v>
      </c>
      <c r="H51" s="519" t="s">
        <v>288</v>
      </c>
    </row>
    <row r="52" spans="1:8" ht="84.75" customHeight="1">
      <c r="A52" s="37">
        <v>39</v>
      </c>
      <c r="B52" s="550"/>
      <c r="C52" s="50" t="s">
        <v>294</v>
      </c>
      <c r="D52" s="527"/>
      <c r="E52" s="528"/>
      <c r="F52" s="539"/>
      <c r="G52" s="49">
        <v>86</v>
      </c>
      <c r="H52" s="520"/>
    </row>
    <row r="53" spans="1:8" ht="57" customHeight="1">
      <c r="A53" s="37">
        <v>40</v>
      </c>
      <c r="B53" s="37" t="s">
        <v>296</v>
      </c>
      <c r="C53" s="64" t="s">
        <v>993</v>
      </c>
      <c r="D53" s="541" t="s">
        <v>295</v>
      </c>
      <c r="E53" s="542"/>
      <c r="F53" s="47" t="s">
        <v>237</v>
      </c>
      <c r="G53" s="49">
        <v>55</v>
      </c>
      <c r="H53" s="520"/>
    </row>
    <row r="54" spans="1:8" ht="51" customHeight="1">
      <c r="A54" s="37">
        <v>41</v>
      </c>
      <c r="B54" s="37" t="s">
        <v>298</v>
      </c>
      <c r="C54" s="64" t="s">
        <v>299</v>
      </c>
      <c r="D54" s="541" t="s">
        <v>300</v>
      </c>
      <c r="E54" s="542"/>
      <c r="F54" s="62" t="s">
        <v>297</v>
      </c>
      <c r="G54" s="49">
        <v>80000</v>
      </c>
      <c r="H54" s="520"/>
    </row>
    <row r="55" spans="1:8" ht="107.25" customHeight="1">
      <c r="A55" s="37">
        <v>42</v>
      </c>
      <c r="B55" s="37" t="s">
        <v>301</v>
      </c>
      <c r="C55" s="50" t="s">
        <v>994</v>
      </c>
      <c r="D55" s="541" t="s">
        <v>300</v>
      </c>
      <c r="E55" s="542"/>
      <c r="F55" s="62" t="s">
        <v>255</v>
      </c>
      <c r="G55" s="49">
        <v>1876</v>
      </c>
      <c r="H55" s="521"/>
    </row>
    <row r="56" spans="1:8" ht="46.5" customHeight="1">
      <c r="A56" s="37">
        <v>43</v>
      </c>
      <c r="B56" s="37" t="s">
        <v>302</v>
      </c>
      <c r="C56" s="64" t="s">
        <v>303</v>
      </c>
      <c r="D56" s="541" t="s">
        <v>304</v>
      </c>
      <c r="E56" s="542"/>
      <c r="F56" s="529" t="s">
        <v>212</v>
      </c>
      <c r="G56" s="49">
        <v>1</v>
      </c>
      <c r="H56" s="519" t="s">
        <v>289</v>
      </c>
    </row>
    <row r="57" spans="1:8" ht="59.25" customHeight="1">
      <c r="A57" s="37">
        <v>44</v>
      </c>
      <c r="B57" s="37" t="s">
        <v>305</v>
      </c>
      <c r="C57" s="42" t="s">
        <v>995</v>
      </c>
      <c r="D57" s="541">
        <v>150000</v>
      </c>
      <c r="E57" s="542"/>
      <c r="F57" s="530"/>
      <c r="G57" s="53">
        <v>287</v>
      </c>
      <c r="H57" s="521"/>
    </row>
    <row r="58" spans="1:8" ht="97.5" customHeight="1">
      <c r="A58" s="37">
        <v>45</v>
      </c>
      <c r="B58" s="37" t="s">
        <v>307</v>
      </c>
      <c r="C58" s="50" t="s">
        <v>310</v>
      </c>
      <c r="D58" s="541" t="s">
        <v>300</v>
      </c>
      <c r="E58" s="542"/>
      <c r="F58" s="62" t="s">
        <v>237</v>
      </c>
      <c r="G58" s="49">
        <v>198</v>
      </c>
      <c r="H58" s="519" t="s">
        <v>288</v>
      </c>
    </row>
    <row r="59" spans="1:8" ht="50.25" customHeight="1">
      <c r="A59" s="37">
        <v>46</v>
      </c>
      <c r="B59" s="37" t="s">
        <v>306</v>
      </c>
      <c r="C59" s="50" t="s">
        <v>314</v>
      </c>
      <c r="D59" s="543" t="s">
        <v>311</v>
      </c>
      <c r="E59" s="534"/>
      <c r="F59" s="529" t="s">
        <v>255</v>
      </c>
      <c r="G59" s="49">
        <v>310</v>
      </c>
      <c r="H59" s="521"/>
    </row>
    <row r="60" spans="1:8" ht="71.25" customHeight="1">
      <c r="A60" s="37">
        <v>47</v>
      </c>
      <c r="B60" s="37" t="s">
        <v>308</v>
      </c>
      <c r="C60" s="50" t="s">
        <v>996</v>
      </c>
      <c r="D60" s="531">
        <v>140000</v>
      </c>
      <c r="E60" s="532"/>
      <c r="F60" s="539"/>
      <c r="G60" s="49">
        <v>1887</v>
      </c>
      <c r="H60" s="52" t="s">
        <v>289</v>
      </c>
    </row>
    <row r="61" spans="1:8" ht="96" customHeight="1" thickBot="1">
      <c r="A61" s="37">
        <v>49</v>
      </c>
      <c r="B61" s="37" t="s">
        <v>309</v>
      </c>
      <c r="C61" s="64" t="s">
        <v>997</v>
      </c>
      <c r="D61" s="535" t="s">
        <v>998</v>
      </c>
      <c r="E61" s="536"/>
      <c r="F61" s="540"/>
      <c r="G61" s="53">
        <v>2750</v>
      </c>
      <c r="H61" s="66" t="s">
        <v>288</v>
      </c>
    </row>
    <row r="62" spans="1:8" ht="27.75" customHeight="1" thickBot="1" thickTop="1">
      <c r="A62" s="557" t="s">
        <v>315</v>
      </c>
      <c r="B62" s="557"/>
      <c r="C62" s="557"/>
      <c r="D62" s="557"/>
      <c r="E62" s="557"/>
      <c r="F62" s="557"/>
      <c r="G62" s="557"/>
      <c r="H62" s="557"/>
    </row>
    <row r="63" spans="1:8" ht="47.25" customHeight="1" thickBot="1" thickTop="1">
      <c r="A63" s="37">
        <v>50</v>
      </c>
      <c r="B63" s="67" t="s">
        <v>316</v>
      </c>
      <c r="C63" s="68" t="s">
        <v>999</v>
      </c>
      <c r="D63" s="564" t="s">
        <v>317</v>
      </c>
      <c r="E63" s="565"/>
      <c r="F63" s="65" t="s">
        <v>318</v>
      </c>
      <c r="G63" s="53">
        <v>1434</v>
      </c>
      <c r="H63" s="66" t="s">
        <v>319</v>
      </c>
    </row>
    <row r="64" spans="1:8" ht="15" customHeight="1" thickBot="1" thickTop="1">
      <c r="A64" s="557" t="s">
        <v>327</v>
      </c>
      <c r="B64" s="557"/>
      <c r="C64" s="557"/>
      <c r="D64" s="557"/>
      <c r="E64" s="557"/>
      <c r="F64" s="557"/>
      <c r="G64" s="557"/>
      <c r="H64" s="557"/>
    </row>
    <row r="65" spans="1:8" ht="15.75" thickTop="1">
      <c r="A65" s="566" t="s">
        <v>320</v>
      </c>
      <c r="B65" s="566"/>
      <c r="C65" s="566"/>
      <c r="D65" s="566"/>
      <c r="E65" s="566"/>
      <c r="F65" s="566"/>
      <c r="G65" s="566"/>
      <c r="H65" s="566"/>
    </row>
    <row r="66" spans="1:8" ht="22.5" customHeight="1">
      <c r="A66" s="37">
        <v>51</v>
      </c>
      <c r="B66" s="549" t="s">
        <v>328</v>
      </c>
      <c r="C66" s="50" t="s">
        <v>323</v>
      </c>
      <c r="D66" s="558" t="s">
        <v>322</v>
      </c>
      <c r="E66" s="559"/>
      <c r="F66" s="529" t="s">
        <v>255</v>
      </c>
      <c r="G66" s="49">
        <v>1876</v>
      </c>
      <c r="H66" s="519" t="s">
        <v>289</v>
      </c>
    </row>
    <row r="67" spans="1:8" ht="20.25" customHeight="1">
      <c r="A67" s="37">
        <v>52</v>
      </c>
      <c r="B67" s="567"/>
      <c r="C67" s="50" t="s">
        <v>345</v>
      </c>
      <c r="D67" s="560"/>
      <c r="E67" s="561"/>
      <c r="F67" s="539"/>
      <c r="G67" s="49">
        <v>2750</v>
      </c>
      <c r="H67" s="520"/>
    </row>
    <row r="68" spans="1:8" ht="21" customHeight="1">
      <c r="A68" s="37">
        <v>53</v>
      </c>
      <c r="B68" s="567"/>
      <c r="C68" s="50" t="s">
        <v>344</v>
      </c>
      <c r="D68" s="560"/>
      <c r="E68" s="561"/>
      <c r="F68" s="539"/>
      <c r="G68" s="49">
        <v>142</v>
      </c>
      <c r="H68" s="520"/>
    </row>
    <row r="69" spans="1:8" ht="38.25" customHeight="1">
      <c r="A69" s="37">
        <v>54</v>
      </c>
      <c r="B69" s="550"/>
      <c r="C69" s="50" t="s">
        <v>346</v>
      </c>
      <c r="D69" s="562"/>
      <c r="E69" s="563"/>
      <c r="F69" s="530"/>
      <c r="G69" s="49">
        <v>12615</v>
      </c>
      <c r="H69" s="521"/>
    </row>
    <row r="70" spans="1:8" ht="56.25" customHeight="1">
      <c r="A70" s="37">
        <v>55</v>
      </c>
      <c r="B70" s="99" t="s">
        <v>329</v>
      </c>
      <c r="C70" s="64" t="s">
        <v>324</v>
      </c>
      <c r="D70" s="523" t="s">
        <v>280</v>
      </c>
      <c r="E70" s="524"/>
      <c r="F70" s="62" t="s">
        <v>325</v>
      </c>
      <c r="G70" s="40">
        <v>876</v>
      </c>
      <c r="H70" s="519" t="s">
        <v>279</v>
      </c>
    </row>
    <row r="71" spans="1:8" ht="91.5" customHeight="1">
      <c r="A71" s="37">
        <v>56</v>
      </c>
      <c r="B71" s="37" t="s">
        <v>330</v>
      </c>
      <c r="C71" s="50" t="s">
        <v>1000</v>
      </c>
      <c r="D71" s="525"/>
      <c r="E71" s="526"/>
      <c r="F71" s="529" t="s">
        <v>347</v>
      </c>
      <c r="G71" s="40">
        <v>3400</v>
      </c>
      <c r="H71" s="520"/>
    </row>
    <row r="72" spans="1:8" ht="124.5" customHeight="1">
      <c r="A72" s="37">
        <v>57</v>
      </c>
      <c r="B72" s="99" t="s">
        <v>331</v>
      </c>
      <c r="C72" s="50" t="s">
        <v>349</v>
      </c>
      <c r="D72" s="527"/>
      <c r="E72" s="528"/>
      <c r="F72" s="530"/>
      <c r="G72" s="40">
        <v>8925</v>
      </c>
      <c r="H72" s="521"/>
    </row>
    <row r="73" spans="1:8" ht="69.75" customHeight="1">
      <c r="A73" s="37">
        <v>58</v>
      </c>
      <c r="B73" s="99" t="s">
        <v>332</v>
      </c>
      <c r="C73" s="50" t="s">
        <v>350</v>
      </c>
      <c r="D73" s="531">
        <v>200000</v>
      </c>
      <c r="E73" s="532"/>
      <c r="F73" s="529" t="s">
        <v>255</v>
      </c>
      <c r="G73" s="40">
        <v>316</v>
      </c>
      <c r="H73" s="52" t="s">
        <v>289</v>
      </c>
    </row>
    <row r="74" spans="1:8" ht="147.75" customHeight="1">
      <c r="A74" s="37">
        <v>59</v>
      </c>
      <c r="B74" s="37" t="s">
        <v>333</v>
      </c>
      <c r="C74" s="50" t="s">
        <v>1001</v>
      </c>
      <c r="D74" s="533" t="s">
        <v>351</v>
      </c>
      <c r="E74" s="534"/>
      <c r="F74" s="530"/>
      <c r="G74" s="49">
        <v>1773</v>
      </c>
      <c r="H74" s="519" t="s">
        <v>326</v>
      </c>
    </row>
    <row r="75" spans="1:8" ht="59.25" customHeight="1">
      <c r="A75" s="37">
        <v>60</v>
      </c>
      <c r="B75" s="37" t="s">
        <v>334</v>
      </c>
      <c r="C75" s="50" t="s">
        <v>352</v>
      </c>
      <c r="D75" s="535" t="s">
        <v>300</v>
      </c>
      <c r="E75" s="536"/>
      <c r="F75" s="62" t="s">
        <v>297</v>
      </c>
      <c r="G75" s="53">
        <v>44</v>
      </c>
      <c r="H75" s="521"/>
    </row>
    <row r="76" spans="1:8" ht="38.25" customHeight="1">
      <c r="A76" s="37">
        <v>61</v>
      </c>
      <c r="B76" s="37" t="s">
        <v>335</v>
      </c>
      <c r="C76" s="50" t="s">
        <v>353</v>
      </c>
      <c r="D76" s="537">
        <v>20000</v>
      </c>
      <c r="E76" s="538"/>
      <c r="F76" s="65" t="s">
        <v>212</v>
      </c>
      <c r="G76" s="53">
        <v>2241</v>
      </c>
      <c r="H76" s="52" t="s">
        <v>289</v>
      </c>
    </row>
    <row r="77" spans="1:8" ht="108.75" customHeight="1">
      <c r="A77" s="37">
        <v>62</v>
      </c>
      <c r="B77" s="37" t="s">
        <v>336</v>
      </c>
      <c r="C77" s="50" t="s">
        <v>1002</v>
      </c>
      <c r="D77" s="533" t="s">
        <v>355</v>
      </c>
      <c r="E77" s="534"/>
      <c r="F77" s="62" t="s">
        <v>354</v>
      </c>
      <c r="G77" s="40">
        <v>1069</v>
      </c>
      <c r="H77" s="519" t="s">
        <v>326</v>
      </c>
    </row>
    <row r="78" spans="1:8" ht="93" customHeight="1">
      <c r="A78" s="37">
        <v>63</v>
      </c>
      <c r="B78" s="37" t="s">
        <v>337</v>
      </c>
      <c r="C78" s="50" t="s">
        <v>356</v>
      </c>
      <c r="D78" s="535" t="s">
        <v>300</v>
      </c>
      <c r="E78" s="536"/>
      <c r="F78" s="62" t="s">
        <v>297</v>
      </c>
      <c r="G78" s="69">
        <v>6</v>
      </c>
      <c r="H78" s="520"/>
    </row>
    <row r="79" spans="1:8" ht="100.5" customHeight="1">
      <c r="A79" s="37">
        <v>64</v>
      </c>
      <c r="B79" s="37" t="s">
        <v>338</v>
      </c>
      <c r="C79" s="50" t="s">
        <v>1003</v>
      </c>
      <c r="D79" s="533" t="s">
        <v>358</v>
      </c>
      <c r="E79" s="534"/>
      <c r="F79" s="62" t="s">
        <v>357</v>
      </c>
      <c r="G79" s="40">
        <v>4</v>
      </c>
      <c r="H79" s="520"/>
    </row>
    <row r="80" spans="1:8" ht="62.25" customHeight="1">
      <c r="A80" s="37">
        <v>65</v>
      </c>
      <c r="B80" s="37" t="s">
        <v>339</v>
      </c>
      <c r="C80" s="50" t="s">
        <v>361</v>
      </c>
      <c r="D80" s="533" t="s">
        <v>359</v>
      </c>
      <c r="E80" s="534"/>
      <c r="F80" s="62" t="s">
        <v>360</v>
      </c>
      <c r="G80" s="40">
        <v>178</v>
      </c>
      <c r="H80" s="520"/>
    </row>
    <row r="81" spans="1:8" ht="105.75" customHeight="1">
      <c r="A81" s="37">
        <v>66</v>
      </c>
      <c r="B81" s="37" t="s">
        <v>340</v>
      </c>
      <c r="C81" s="50" t="s">
        <v>1004</v>
      </c>
      <c r="D81" s="541" t="s">
        <v>295</v>
      </c>
      <c r="E81" s="542"/>
      <c r="F81" s="62" t="s">
        <v>237</v>
      </c>
      <c r="G81" s="49">
        <v>79</v>
      </c>
      <c r="H81" s="520"/>
    </row>
    <row r="82" spans="1:8" ht="102.75" customHeight="1">
      <c r="A82" s="37">
        <v>67</v>
      </c>
      <c r="B82" s="37" t="s">
        <v>341</v>
      </c>
      <c r="C82" s="50" t="s">
        <v>1005</v>
      </c>
      <c r="D82" s="555" t="s">
        <v>362</v>
      </c>
      <c r="E82" s="556"/>
      <c r="F82" s="62" t="s">
        <v>237</v>
      </c>
      <c r="G82" s="49"/>
      <c r="H82" s="520"/>
    </row>
    <row r="83" spans="1:8" ht="67.5" customHeight="1" thickBot="1">
      <c r="A83" s="37">
        <v>68</v>
      </c>
      <c r="B83" s="37" t="s">
        <v>343</v>
      </c>
      <c r="C83" s="64" t="s">
        <v>363</v>
      </c>
      <c r="D83" s="535" t="s">
        <v>371</v>
      </c>
      <c r="E83" s="536"/>
      <c r="F83" s="65" t="s">
        <v>255</v>
      </c>
      <c r="G83" s="53">
        <v>13</v>
      </c>
      <c r="H83" s="522"/>
    </row>
    <row r="84" spans="1:8" ht="15" customHeight="1" thickBot="1" thickTop="1">
      <c r="A84" s="557" t="s">
        <v>364</v>
      </c>
      <c r="B84" s="557"/>
      <c r="C84" s="557"/>
      <c r="D84" s="557"/>
      <c r="E84" s="557"/>
      <c r="F84" s="557"/>
      <c r="G84" s="557"/>
      <c r="H84" s="557"/>
    </row>
    <row r="85" spans="1:8" ht="28.5" customHeight="1" thickTop="1">
      <c r="A85" s="85">
        <v>69</v>
      </c>
      <c r="B85" s="86" t="s">
        <v>365</v>
      </c>
      <c r="C85" s="70" t="s">
        <v>366</v>
      </c>
      <c r="D85" s="551">
        <v>20000</v>
      </c>
      <c r="E85" s="552"/>
      <c r="F85" s="71" t="s">
        <v>212</v>
      </c>
      <c r="G85" s="72">
        <v>896549</v>
      </c>
      <c r="H85" s="63" t="s">
        <v>1006</v>
      </c>
    </row>
    <row r="86" spans="1:8" ht="59.25" customHeight="1">
      <c r="A86" s="68">
        <v>70</v>
      </c>
      <c r="B86" s="84" t="s">
        <v>370</v>
      </c>
      <c r="C86" s="38" t="s">
        <v>368</v>
      </c>
      <c r="D86" s="537" t="s">
        <v>367</v>
      </c>
      <c r="E86" s="538"/>
      <c r="F86" s="71" t="s">
        <v>212</v>
      </c>
      <c r="G86" s="53">
        <v>98270</v>
      </c>
      <c r="H86" s="66" t="s">
        <v>369</v>
      </c>
    </row>
    <row r="87" spans="1:7" ht="15">
      <c r="A87" s="73"/>
      <c r="B87" s="73"/>
      <c r="C87" s="73"/>
      <c r="F87" s="75"/>
      <c r="G87" s="76"/>
    </row>
    <row r="88" spans="1:7" ht="15">
      <c r="A88" s="73"/>
      <c r="B88" s="73"/>
      <c r="C88" s="73"/>
      <c r="F88" s="75"/>
      <c r="G88" s="76"/>
    </row>
    <row r="89" spans="1:8" ht="15">
      <c r="A89" s="73"/>
      <c r="B89" s="73"/>
      <c r="C89" s="553"/>
      <c r="D89" s="553"/>
      <c r="E89" s="553"/>
      <c r="F89" s="553"/>
      <c r="G89" s="553"/>
      <c r="H89" s="553"/>
    </row>
    <row r="90" spans="1:8" ht="15">
      <c r="A90" s="73"/>
      <c r="B90" s="73"/>
      <c r="C90" s="554"/>
      <c r="D90" s="554"/>
      <c r="E90" s="554"/>
      <c r="F90" s="554"/>
      <c r="G90" s="554"/>
      <c r="H90" s="554"/>
    </row>
    <row r="91" spans="1:7" ht="15">
      <c r="A91" s="73"/>
      <c r="B91" s="73"/>
      <c r="C91" s="73"/>
      <c r="F91" s="75"/>
      <c r="G91" s="76"/>
    </row>
    <row r="92" spans="1:7" ht="15">
      <c r="A92" s="73"/>
      <c r="B92" s="73"/>
      <c r="C92" s="73"/>
      <c r="F92" s="75"/>
      <c r="G92" s="76"/>
    </row>
    <row r="93" spans="1:7" ht="15">
      <c r="A93" s="73"/>
      <c r="B93" s="73"/>
      <c r="C93" s="73"/>
      <c r="F93" s="75"/>
      <c r="G93" s="76"/>
    </row>
    <row r="94" spans="1:7" ht="15">
      <c r="A94" s="73"/>
      <c r="B94" s="73"/>
      <c r="C94" s="73"/>
      <c r="F94" s="75"/>
      <c r="G94" s="76"/>
    </row>
    <row r="95" spans="1:7" ht="15">
      <c r="A95" s="73"/>
      <c r="B95" s="73"/>
      <c r="C95" s="73"/>
      <c r="F95" s="75"/>
      <c r="G95" s="76"/>
    </row>
    <row r="96" spans="1:7" ht="15">
      <c r="A96" s="73"/>
      <c r="B96" s="73"/>
      <c r="C96" s="73"/>
      <c r="F96" s="75"/>
      <c r="G96" s="76"/>
    </row>
    <row r="97" spans="1:7" ht="15">
      <c r="A97" s="73"/>
      <c r="B97" s="73"/>
      <c r="C97" s="73"/>
      <c r="F97" s="75"/>
      <c r="G97" s="76"/>
    </row>
    <row r="98" spans="1:7" ht="15">
      <c r="A98" s="73"/>
      <c r="B98" s="73"/>
      <c r="C98" s="73"/>
      <c r="F98" s="75"/>
      <c r="G98" s="76"/>
    </row>
    <row r="99" spans="1:7" ht="15">
      <c r="A99" s="73"/>
      <c r="B99" s="73"/>
      <c r="C99" s="73"/>
      <c r="F99" s="75"/>
      <c r="G99" s="76"/>
    </row>
    <row r="100" spans="1:7" ht="15">
      <c r="A100" s="73"/>
      <c r="B100" s="73"/>
      <c r="C100" s="73"/>
      <c r="F100" s="75"/>
      <c r="G100" s="76"/>
    </row>
    <row r="101" spans="1:7" ht="15">
      <c r="A101" s="73"/>
      <c r="B101" s="73"/>
      <c r="C101" s="73"/>
      <c r="F101" s="75"/>
      <c r="G101" s="76"/>
    </row>
    <row r="102" spans="1:7" ht="15">
      <c r="A102" s="73"/>
      <c r="B102" s="73"/>
      <c r="C102" s="73"/>
      <c r="F102" s="75"/>
      <c r="G102" s="76"/>
    </row>
    <row r="103" spans="1:7" ht="15">
      <c r="A103" s="73"/>
      <c r="B103" s="73"/>
      <c r="C103" s="73"/>
      <c r="F103" s="75"/>
      <c r="G103" s="76"/>
    </row>
    <row r="104" spans="1:7" ht="15">
      <c r="A104" s="73"/>
      <c r="B104" s="73"/>
      <c r="C104" s="73"/>
      <c r="F104" s="75"/>
      <c r="G104" s="76"/>
    </row>
    <row r="105" spans="1:7" ht="15">
      <c r="A105" s="73"/>
      <c r="B105" s="73"/>
      <c r="C105" s="73"/>
      <c r="F105" s="75"/>
      <c r="G105" s="76"/>
    </row>
    <row r="106" spans="1:7" ht="15">
      <c r="A106" s="73"/>
      <c r="B106" s="73"/>
      <c r="C106" s="73"/>
      <c r="F106" s="75"/>
      <c r="G106" s="76"/>
    </row>
    <row r="107" spans="1:7" ht="15">
      <c r="A107" s="73"/>
      <c r="B107" s="73"/>
      <c r="C107" s="73"/>
      <c r="F107" s="75"/>
      <c r="G107" s="76"/>
    </row>
    <row r="108" spans="1:7" ht="15">
      <c r="A108" s="73"/>
      <c r="B108" s="73"/>
      <c r="C108" s="73"/>
      <c r="F108" s="75"/>
      <c r="G108" s="76"/>
    </row>
    <row r="109" spans="1:7" ht="15">
      <c r="A109" s="73"/>
      <c r="B109" s="73"/>
      <c r="C109" s="73"/>
      <c r="F109" s="75"/>
      <c r="G109" s="76"/>
    </row>
    <row r="110" spans="1:7" ht="15">
      <c r="A110" s="73"/>
      <c r="B110" s="73"/>
      <c r="C110" s="73"/>
      <c r="F110" s="75"/>
      <c r="G110" s="76"/>
    </row>
    <row r="111" spans="1:7" ht="15">
      <c r="A111" s="73"/>
      <c r="B111" s="73"/>
      <c r="C111" s="73"/>
      <c r="F111" s="75"/>
      <c r="G111" s="76"/>
    </row>
    <row r="112" spans="1:7" ht="15">
      <c r="A112" s="73"/>
      <c r="B112" s="73"/>
      <c r="C112" s="73"/>
      <c r="F112" s="75"/>
      <c r="G112" s="76"/>
    </row>
    <row r="113" spans="1:7" ht="15">
      <c r="A113" s="73"/>
      <c r="B113" s="73"/>
      <c r="C113" s="73"/>
      <c r="F113" s="75"/>
      <c r="G113" s="76"/>
    </row>
    <row r="114" spans="1:7" ht="15">
      <c r="A114" s="73"/>
      <c r="B114" s="73"/>
      <c r="C114" s="73"/>
      <c r="F114" s="75"/>
      <c r="G114" s="76"/>
    </row>
    <row r="115" spans="1:7" ht="15">
      <c r="A115" s="73"/>
      <c r="B115" s="73"/>
      <c r="F115" s="75"/>
      <c r="G115" s="76"/>
    </row>
    <row r="116" spans="1:7" ht="15">
      <c r="A116" s="73"/>
      <c r="B116" s="73"/>
      <c r="F116" s="75"/>
      <c r="G116" s="76"/>
    </row>
    <row r="117" spans="1:7" ht="15">
      <c r="A117" s="73"/>
      <c r="B117" s="73"/>
      <c r="C117" s="73"/>
      <c r="F117" s="75"/>
      <c r="G117" s="76"/>
    </row>
    <row r="118" spans="1:7" ht="15">
      <c r="A118" s="73"/>
      <c r="B118" s="73"/>
      <c r="C118" s="73"/>
      <c r="F118" s="75"/>
      <c r="G118" s="76"/>
    </row>
    <row r="119" spans="1:7" ht="15">
      <c r="A119" s="73"/>
      <c r="B119" s="73"/>
      <c r="C119" s="73"/>
      <c r="F119" s="75"/>
      <c r="G119" s="76"/>
    </row>
    <row r="120" spans="1:7" ht="15">
      <c r="A120" s="73"/>
      <c r="B120" s="73"/>
      <c r="C120" s="73"/>
      <c r="F120" s="75"/>
      <c r="G120" s="76"/>
    </row>
    <row r="121" spans="1:7" ht="15">
      <c r="A121" s="73"/>
      <c r="B121" s="73"/>
      <c r="C121" s="73"/>
      <c r="F121" s="75"/>
      <c r="G121" s="76"/>
    </row>
    <row r="122" spans="1:7" ht="15">
      <c r="A122" s="73"/>
      <c r="B122" s="73"/>
      <c r="C122" s="73"/>
      <c r="F122" s="75"/>
      <c r="G122" s="76"/>
    </row>
    <row r="123" spans="1:7" ht="15">
      <c r="A123" s="73"/>
      <c r="B123" s="73"/>
      <c r="C123" s="73"/>
      <c r="F123" s="75"/>
      <c r="G123" s="76"/>
    </row>
    <row r="124" spans="1:7" ht="15">
      <c r="A124" s="73"/>
      <c r="B124" s="73"/>
      <c r="C124" s="73"/>
      <c r="F124" s="75"/>
      <c r="G124" s="76"/>
    </row>
    <row r="125" spans="1:7" ht="15">
      <c r="A125" s="73"/>
      <c r="B125" s="73"/>
      <c r="C125" s="73"/>
      <c r="F125" s="75"/>
      <c r="G125" s="76"/>
    </row>
    <row r="126" spans="1:3" ht="15">
      <c r="A126" s="77"/>
      <c r="B126" s="77"/>
      <c r="C126" s="77"/>
    </row>
    <row r="127" spans="1:7" ht="15">
      <c r="A127" s="77"/>
      <c r="B127" s="77"/>
      <c r="C127" s="77"/>
      <c r="D127" s="83"/>
      <c r="E127" s="78"/>
      <c r="F127" s="75"/>
      <c r="G127" s="76"/>
    </row>
    <row r="128" spans="1:7" ht="15">
      <c r="A128" s="77"/>
      <c r="B128" s="77"/>
      <c r="C128" s="77"/>
      <c r="D128" s="83"/>
      <c r="E128" s="78"/>
      <c r="F128" s="75"/>
      <c r="G128" s="76"/>
    </row>
    <row r="129" spans="1:7" ht="15">
      <c r="A129" s="77"/>
      <c r="B129" s="77"/>
      <c r="C129" s="77"/>
      <c r="D129" s="83"/>
      <c r="E129" s="78"/>
      <c r="F129" s="75"/>
      <c r="G129" s="76"/>
    </row>
    <row r="130" spans="1:7" ht="15">
      <c r="A130" s="77"/>
      <c r="B130" s="77"/>
      <c r="C130" s="77"/>
      <c r="D130" s="83"/>
      <c r="E130" s="78"/>
      <c r="F130" s="75"/>
      <c r="G130" s="76"/>
    </row>
    <row r="131" spans="1:7" ht="15">
      <c r="A131" s="77"/>
      <c r="B131" s="77"/>
      <c r="C131" s="77"/>
      <c r="D131" s="83"/>
      <c r="E131" s="78"/>
      <c r="F131" s="75"/>
      <c r="G131" s="76"/>
    </row>
    <row r="132" spans="1:7" ht="15">
      <c r="A132" s="77"/>
      <c r="B132" s="77"/>
      <c r="C132" s="77"/>
      <c r="D132" s="83"/>
      <c r="E132" s="78"/>
      <c r="F132" s="75"/>
      <c r="G132" s="76"/>
    </row>
    <row r="133" spans="1:7" ht="15">
      <c r="A133" s="77"/>
      <c r="B133" s="77"/>
      <c r="C133" s="77"/>
      <c r="D133" s="83"/>
      <c r="E133" s="78"/>
      <c r="F133" s="75"/>
      <c r="G133" s="76"/>
    </row>
    <row r="134" spans="1:7" ht="15">
      <c r="A134" s="77"/>
      <c r="B134" s="77"/>
      <c r="C134" s="77"/>
      <c r="D134" s="83"/>
      <c r="E134" s="78"/>
      <c r="F134" s="75"/>
      <c r="G134" s="76"/>
    </row>
    <row r="136" spans="4:5" ht="15">
      <c r="D136" s="83"/>
      <c r="E136" s="78"/>
    </row>
    <row r="138" spans="4:7" ht="15">
      <c r="D138" s="83"/>
      <c r="E138" s="78"/>
      <c r="F138" s="75"/>
      <c r="G138" s="76"/>
    </row>
    <row r="139" spans="6:7" ht="15">
      <c r="F139" s="75"/>
      <c r="G139" s="76"/>
    </row>
  </sheetData>
  <mergeCells count="90">
    <mergeCell ref="A12:H12"/>
    <mergeCell ref="A1:H1"/>
    <mergeCell ref="A2:A3"/>
    <mergeCell ref="B2:B3"/>
    <mergeCell ref="C2:C3"/>
    <mergeCell ref="D2:E3"/>
    <mergeCell ref="F2:F3"/>
    <mergeCell ref="G2:G3"/>
    <mergeCell ref="H2:H3"/>
    <mergeCell ref="A5:H5"/>
    <mergeCell ref="A6:H6"/>
    <mergeCell ref="D7:D11"/>
    <mergeCell ref="F7:F11"/>
    <mergeCell ref="H7:H11"/>
    <mergeCell ref="A13:H13"/>
    <mergeCell ref="D14:D20"/>
    <mergeCell ref="F14:F20"/>
    <mergeCell ref="H14:H20"/>
    <mergeCell ref="B16:B17"/>
    <mergeCell ref="B18:B20"/>
    <mergeCell ref="A21:H21"/>
    <mergeCell ref="D22:D25"/>
    <mergeCell ref="F22:F27"/>
    <mergeCell ref="H22:H30"/>
    <mergeCell ref="B26:B27"/>
    <mergeCell ref="D28:D29"/>
    <mergeCell ref="A32:H32"/>
    <mergeCell ref="D33:E33"/>
    <mergeCell ref="A34:H34"/>
    <mergeCell ref="B35:B43"/>
    <mergeCell ref="D35:D43"/>
    <mergeCell ref="F35:F43"/>
    <mergeCell ref="H35:H43"/>
    <mergeCell ref="A44:H44"/>
    <mergeCell ref="A45:H45"/>
    <mergeCell ref="D48:E48"/>
    <mergeCell ref="H46:H47"/>
    <mergeCell ref="D46:E47"/>
    <mergeCell ref="F46:F47"/>
    <mergeCell ref="B46:B47"/>
    <mergeCell ref="D66:E69"/>
    <mergeCell ref="D61:E61"/>
    <mergeCell ref="A62:H62"/>
    <mergeCell ref="D63:E63"/>
    <mergeCell ref="A64:H64"/>
    <mergeCell ref="A65:H65"/>
    <mergeCell ref="H66:H69"/>
    <mergeCell ref="F66:F69"/>
    <mergeCell ref="B66:B69"/>
    <mergeCell ref="D85:E85"/>
    <mergeCell ref="D86:E86"/>
    <mergeCell ref="C89:H89"/>
    <mergeCell ref="C90:H90"/>
    <mergeCell ref="D79:E79"/>
    <mergeCell ref="D80:E80"/>
    <mergeCell ref="D81:E81"/>
    <mergeCell ref="D82:E82"/>
    <mergeCell ref="D83:E83"/>
    <mergeCell ref="A84:H84"/>
    <mergeCell ref="D49:E50"/>
    <mergeCell ref="H49:H50"/>
    <mergeCell ref="B49:B50"/>
    <mergeCell ref="D51:E52"/>
    <mergeCell ref="B51:B52"/>
    <mergeCell ref="F48:F52"/>
    <mergeCell ref="H51:H55"/>
    <mergeCell ref="D53:E53"/>
    <mergeCell ref="D54:E54"/>
    <mergeCell ref="D55:E55"/>
    <mergeCell ref="H56:H57"/>
    <mergeCell ref="H58:H59"/>
    <mergeCell ref="F59:F61"/>
    <mergeCell ref="F56:F57"/>
    <mergeCell ref="D60:E60"/>
    <mergeCell ref="D56:E56"/>
    <mergeCell ref="D57:E57"/>
    <mergeCell ref="D58:E58"/>
    <mergeCell ref="D59:E59"/>
    <mergeCell ref="H70:H72"/>
    <mergeCell ref="H74:H75"/>
    <mergeCell ref="H77:H83"/>
    <mergeCell ref="D70:E72"/>
    <mergeCell ref="F71:F72"/>
    <mergeCell ref="F73:F74"/>
    <mergeCell ref="D73:E73"/>
    <mergeCell ref="D74:E74"/>
    <mergeCell ref="D75:E75"/>
    <mergeCell ref="D76:E76"/>
    <mergeCell ref="D77:E77"/>
    <mergeCell ref="D78:E78"/>
  </mergeCells>
  <printOptions/>
  <pageMargins left="0.37" right="0.38" top="0.43"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Maurice</dc:creator>
  <cp:keywords/>
  <dc:description/>
  <cp:lastModifiedBy>Celine Peyron Bista</cp:lastModifiedBy>
  <cp:lastPrinted>2013-11-23T10:47:00Z</cp:lastPrinted>
  <dcterms:created xsi:type="dcterms:W3CDTF">2012-09-19T10:38:34Z</dcterms:created>
  <dcterms:modified xsi:type="dcterms:W3CDTF">2013-12-10T02:21:22Z</dcterms:modified>
  <cp:category/>
  <cp:version/>
  <cp:contentType/>
  <cp:contentStatus/>
</cp:coreProperties>
</file>