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5480" windowHeight="9240" firstSheet="6" activeTab="9"/>
  </bookViews>
  <sheets>
    <sheet name="Guarantee 1 HEALTH" sheetId="20" r:id="rId1"/>
    <sheet name="Guarantee 2 CHILDREN" sheetId="21" r:id="rId2"/>
    <sheet name="Guarantee 3 Working Age" sheetId="22" r:id="rId3"/>
    <sheet name="Guarantee 4 Old age" sheetId="23" r:id="rId4"/>
    <sheet name="Pre-Matrix (Eng)" sheetId="9" state="hidden" r:id="rId5"/>
    <sheet name="Pre-Matrix (Mon)" sheetId="18" state="hidden" r:id="rId6"/>
    <sheet name="Health Insurance" sheetId="12" r:id="rId7"/>
    <sheet name="SI" sheetId="10" r:id="rId8"/>
    <sheet name="SW " sheetId="13" r:id="rId9"/>
    <sheet name="Employment ALMPs" sheetId="14" r:id="rId10"/>
    <sheet name="BASE INDICATORS" sheetId="16" r:id="rId11"/>
    <sheet name="National Programmes on Health" sheetId="17" state="hidden" r:id="rId12"/>
  </sheets>
  <definedNames>
    <definedName name="_xlnm.Print_Area" localSheetId="0">'Guarantee 1 HEALTH'!$A$1:$M$6</definedName>
    <definedName name="_xlnm.Print_Area" localSheetId="1">'Guarantee 2 CHILDREN'!$A$1:$M$26</definedName>
    <definedName name="_xlnm.Print_Area" localSheetId="2">'Guarantee 3 Working Age'!$A$1:$M$48</definedName>
    <definedName name="_xlnm.Print_Area" localSheetId="3">'Guarantee 4 Old age'!$A$1:$M$16</definedName>
    <definedName name="_xlnm.Print_Area" localSheetId="4">'Pre-Matrix (Eng)'!$A$1:$M$84</definedName>
    <definedName name="_xlnm.Print_Area" localSheetId="5">'Pre-Matrix (Mon)'!$A$1:$M$84</definedName>
    <definedName name="_xlnm.Print_Titles" localSheetId="0">'Guarantee 1 HEALTH'!$1:$4</definedName>
    <definedName name="_xlnm.Print_Titles" localSheetId="1">'Guarantee 2 CHILDREN'!$1:$4</definedName>
    <definedName name="_xlnm.Print_Titles" localSheetId="2">'Guarantee 3 Working Age'!$1:$4</definedName>
    <definedName name="_xlnm.Print_Titles" localSheetId="3">'Guarantee 4 Old age'!$1:$4</definedName>
    <definedName name="_xlnm.Print_Titles" localSheetId="4">'Pre-Matrix (Eng)'!$1:$4</definedName>
    <definedName name="_xlnm.Print_Titles" localSheetId="5">'Pre-Matrix (Mon)'!$3:$4</definedName>
    <definedName name="_xlnm.Print_Titles" localSheetId="7">'SI'!$4:$4</definedName>
    <definedName name="_xlnm.Print_Titles" localSheetId="8">'SW '!$2:$3</definedName>
    <definedName name="_xlnm.Print_Titles" localSheetId="9">'Employment ALMPs'!$7:$7</definedName>
    <definedName name="_xlnm.Print_Titles" localSheetId="10">'BASE INDICATORS'!$4:$4</definedName>
  </definedNames>
  <calcPr calcId="152511"/>
</workbook>
</file>

<file path=xl/sharedStrings.xml><?xml version="1.0" encoding="utf-8"?>
<sst xmlns="http://schemas.openxmlformats.org/spreadsheetml/2006/main" count="2021" uniqueCount="1100">
  <si>
    <t>SPF Objectives</t>
  </si>
  <si>
    <t>Gaps</t>
  </si>
  <si>
    <t>Implementation Issues</t>
  </si>
  <si>
    <t>Health care for all residents</t>
  </si>
  <si>
    <t>“all residents have access to a nationally defined set of essential health care services including maternity care that meets the criteria of availability, accessibility, acceptability and quality”</t>
  </si>
  <si>
    <t>“all children enjoy basic income security at least at the level of the nationally defined poverty line, ensuring access to nutrition, education, care and any other necessary goods and services”</t>
  </si>
  <si>
    <t>Children</t>
  </si>
  <si>
    <t>Scheme</t>
  </si>
  <si>
    <t>Policy Gaps</t>
  </si>
  <si>
    <t>Guarantee</t>
  </si>
  <si>
    <t>"all those in active age groups who are unable to earn sufficient income, in particular in cases of sickness, unemployment, maternity and disability, enjoy basic income security at least at the level of the nationally defined poverty line”</t>
  </si>
  <si>
    <t>Elderly</t>
  </si>
  <si>
    <t>“all residents in old age enjoy basic income security at least at the level of the nationally defined poverty line”</t>
  </si>
  <si>
    <t>Recommendations</t>
  </si>
  <si>
    <t>Overview</t>
  </si>
  <si>
    <t>Actors involved</t>
  </si>
  <si>
    <t>Costing Scenarios</t>
  </si>
  <si>
    <t>Legal Framework</t>
  </si>
  <si>
    <t>Existing coverage</t>
  </si>
  <si>
    <t>Existing Social protection Provision</t>
  </si>
  <si>
    <t xml:space="preserve">Mandatory Health insurance </t>
  </si>
  <si>
    <t>Universal Child allowance</t>
  </si>
  <si>
    <t>Free education, primary and secondary</t>
  </si>
  <si>
    <t>Kindergarten</t>
  </si>
  <si>
    <t xml:space="preserve">Parents can receive an allowance for residing at the soum center to stay next to their children at the kindergarten or school. </t>
  </si>
  <si>
    <t>Allowance for parents residing at soum center</t>
  </si>
  <si>
    <t>Health care supply</t>
  </si>
  <si>
    <t>Contributions:</t>
  </si>
  <si>
    <t>Mini. Wage</t>
  </si>
  <si>
    <t>on 6 June 2013:</t>
  </si>
  <si>
    <t>140,040 MNT</t>
  </si>
  <si>
    <t>192,000 MNT</t>
  </si>
  <si>
    <t>Benefits</t>
  </si>
  <si>
    <t>Maternity</t>
  </si>
  <si>
    <t>Total contributions (per person, not per household)</t>
  </si>
  <si>
    <t>Voluntary SI working injury scheme</t>
  </si>
  <si>
    <t>Mandatory SI working injury scheme</t>
  </si>
  <si>
    <t>Mandatory SI allowances scheme: maternity, sickness and funeral</t>
  </si>
  <si>
    <t>Voluntary SI allowances scheme: maternity, sickness and funeral</t>
  </si>
  <si>
    <t>Working age : cash transfers</t>
  </si>
  <si>
    <t>Know about your business'</t>
  </si>
  <si>
    <t>Ministry of Education</t>
  </si>
  <si>
    <t>Soum governor</t>
  </si>
  <si>
    <t>Social Welfare Department, MPDSP</t>
  </si>
  <si>
    <t>SIGO, MPDSP</t>
  </si>
  <si>
    <t xml:space="preserve">limited. </t>
  </si>
  <si>
    <t>Social welfare pension (old-age and disability)</t>
  </si>
  <si>
    <t>Social welfare department, MPDSP</t>
  </si>
  <si>
    <t>Programme at soum level</t>
  </si>
  <si>
    <t>Contribution collected on a monthly basis, since the introduction of a new software in 2012. Contribution based on mini wage is too high for herders (12%). Mostly persons over 40 years old; young people, not interested.</t>
  </si>
  <si>
    <t>Use of the land</t>
  </si>
  <si>
    <t xml:space="preserve">Application at the aimag center. Need to introduce e-file. </t>
  </si>
  <si>
    <t>Coverage very limited due to restrictive qualifying conditions. Application at the SW office of the aimag center (cost of bus ticket: around 10,000 MNT).</t>
  </si>
  <si>
    <t xml:space="preserve">In practice, coverage very limited compared to those are meeting the criteria (have contributed less than 10 years to SI scheme). Application at the SW office of the aimag center  (cost of bus ticket: around 10,000 MNT). </t>
  </si>
  <si>
    <t xml:space="preserve">Very low coverage, mostly persons over 40 years old; young people, not interested, although it includes maternity protection. Contribution scheduled is not appropriate. Registrations and claims for benefits to be submitted at the SI office at the aimag center. Need to streamline the process and introduce e-file to avoid travels to aimag center  (cost of bus ticket: around 10,000 MNT). </t>
  </si>
  <si>
    <t>Dedication:</t>
  </si>
  <si>
    <t>5. Health Insurance Fund</t>
  </si>
  <si>
    <t xml:space="preserve">Ministry of Health for policy decisions. HI Fund managed by SIGO under MPDSP supervision  </t>
  </si>
  <si>
    <t>Targeted groups</t>
  </si>
  <si>
    <t>Government and business entities workers</t>
  </si>
  <si>
    <t>Guarantee: Health</t>
  </si>
  <si>
    <t xml:space="preserve">Legal Framework: Citizens Health Insuranse law (Article 8) </t>
  </si>
  <si>
    <t xml:space="preserve">HEALTH INSURANCE </t>
  </si>
  <si>
    <t xml:space="preserve">Self employed </t>
  </si>
  <si>
    <t>Who responsible the contribution payment</t>
  </si>
  <si>
    <t>2% employer,                       2% employee</t>
  </si>
  <si>
    <t>Themselves</t>
  </si>
  <si>
    <t>Monthly Contribution rate (2013)</t>
  </si>
  <si>
    <t>670 MNT</t>
  </si>
  <si>
    <t>Herders</t>
  </si>
  <si>
    <t>Unemployed</t>
  </si>
  <si>
    <t>Penal Institution   (Government)</t>
  </si>
  <si>
    <t>Human Devoleoment Fund (Government)</t>
  </si>
  <si>
    <t>Persons on regular military service</t>
  </si>
  <si>
    <t>Citizens involved with Community Based Welfare Services according to Social Assistance Law  art.18</t>
  </si>
  <si>
    <t xml:space="preserve">Foreign nationals and stateless persons </t>
  </si>
  <si>
    <t>8424 MNT</t>
  </si>
  <si>
    <t xml:space="preserve"> Residents  other than mongolian citizens</t>
  </si>
  <si>
    <t>Children below 16 years old</t>
  </si>
  <si>
    <t>If they studying in highschool -below 18  years old</t>
  </si>
  <si>
    <t xml:space="preserve">Contribution collected on a monthly basis, since the introduction of a new software in 2012. Contribution based on mini wage is too high for herders (total contribution non-divisible 12%). </t>
  </si>
  <si>
    <t>Herders hardly visit once a month the soum center. Contributions should be allowed twice a year with 6 months payment in advance. Or some IT system connecting cellphone providers and banks should be put in place. Contribution should be subsidized by government (under the HDF)</t>
  </si>
  <si>
    <t>on the basis of their tax statement to tax authority</t>
  </si>
  <si>
    <t>Students of Universities and Collages</t>
  </si>
  <si>
    <t xml:space="preserve">Students of Professional Training  Collages </t>
  </si>
  <si>
    <t>other than regular courses students and  Correspondence courses students</t>
  </si>
  <si>
    <t xml:space="preserve">S1:  Refund 670 MNT per month for 7 years /2006-2012/ for all non insured herders and workers in informal sector.     Financing: Human development fund </t>
  </si>
  <si>
    <t xml:space="preserve">Definition of Herdsman : People who aged 16  and above,  keeping stock in over four seasons  and their animal products may nearly becoms  their  living sourse.  </t>
  </si>
  <si>
    <t>Based on montly wage and salary</t>
  </si>
  <si>
    <t>Persons serving a prison sentence</t>
  </si>
  <si>
    <t>THE HEALTH CARE SERVICES PROVIDED THE INSURED</t>
  </si>
  <si>
    <t>neural system diseases</t>
  </si>
  <si>
    <t xml:space="preserve">internal diseases  </t>
  </si>
  <si>
    <r>
      <t>ophtalmic (eye)</t>
    </r>
    <r>
      <rPr>
        <sz val="11"/>
        <color theme="1"/>
        <rFont val="Calibri"/>
        <family val="2"/>
        <scheme val="minor"/>
      </rPr>
      <t xml:space="preserve"> disease</t>
    </r>
  </si>
  <si>
    <t>ototithic (ear)  disease</t>
  </si>
  <si>
    <t>skin disease</t>
  </si>
  <si>
    <t>bone,muscle and connection tissue system disease</t>
  </si>
  <si>
    <t>Notes</t>
  </si>
  <si>
    <t xml:space="preserve">b </t>
  </si>
  <si>
    <t xml:space="preserve">                                     Government Resolution #195,  2012 December</t>
  </si>
  <si>
    <t>non emergency injures and surgery*</t>
  </si>
  <si>
    <t>*emergency injury service is financed by state budget</t>
  </si>
  <si>
    <r>
      <t xml:space="preserve">Detialed groups are: elderly, disability person, children with chronic condition,  person  affected by domestic violence, convicts released from correctional service, alcohol and drug addicts,  homelesses, single mother/father family, person affected by cureless disease, poor </t>
    </r>
    <r>
      <rPr>
        <sz val="11"/>
        <color rgb="FFFF0000"/>
        <rFont val="Calibri"/>
        <family val="2"/>
        <scheme val="minor"/>
      </rPr>
      <t xml:space="preserve"> families-members and citizens migrated in a local, </t>
    </r>
    <r>
      <rPr>
        <sz val="11"/>
        <color theme="1"/>
        <rFont val="Calibri"/>
        <family val="2"/>
        <scheme val="minor"/>
      </rPr>
      <t xml:space="preserve"> and  parents of disabled children</t>
    </r>
  </si>
  <si>
    <t>MOH;  Health Development Centre, and Health Divisions at capital city and aimag level</t>
  </si>
  <si>
    <t>School dormitory</t>
  </si>
  <si>
    <t>Law on Education art 43.2.1</t>
  </si>
  <si>
    <t>The Constitution of Mongolia art 16.7 and Law on Education art 6.2</t>
  </si>
  <si>
    <t>Compensations</t>
  </si>
  <si>
    <t xml:space="preserve">Law on Education art 43.2.3; Government Resolution # </t>
  </si>
  <si>
    <t>Scholarship grant</t>
  </si>
  <si>
    <t>Law on Financing Higher education  and Students social guarantee   art 8.1</t>
  </si>
  <si>
    <t xml:space="preserve">E-education </t>
  </si>
  <si>
    <t>Old-age pension</t>
  </si>
  <si>
    <t xml:space="preserve">15 000 students </t>
  </si>
  <si>
    <r>
      <rPr>
        <b/>
        <sz val="11"/>
        <color theme="1"/>
        <rFont val="Calibri"/>
        <family val="2"/>
        <scheme val="minor"/>
      </rPr>
      <t>Legal Framework:  Coverage -</t>
    </r>
    <r>
      <rPr>
        <sz val="11"/>
        <color theme="1"/>
        <rFont val="Calibri"/>
        <family val="2"/>
        <scheme val="minor"/>
      </rPr>
      <t xml:space="preserve"> Law on Social Insurance (art 4.1, 4.2 and 4.3, 4.4) </t>
    </r>
  </si>
  <si>
    <t>Disability pension</t>
  </si>
  <si>
    <t xml:space="preserve"> Qualifying conditions</t>
  </si>
  <si>
    <r>
      <rPr>
        <b/>
        <sz val="11"/>
        <color theme="1"/>
        <rFont val="Calibri"/>
        <family val="2"/>
        <scheme val="minor"/>
      </rPr>
      <t>Y</t>
    </r>
    <r>
      <rPr>
        <b/>
        <sz val="11"/>
        <rFont val="Calibri"/>
        <family val="2"/>
        <scheme val="minor"/>
      </rPr>
      <t xml:space="preserve">ears of service : </t>
    </r>
    <r>
      <rPr>
        <i/>
        <u val="single"/>
        <sz val="11"/>
        <rFont val="Calibri"/>
        <family val="2"/>
        <scheme val="minor"/>
      </rPr>
      <t>regular:</t>
    </r>
    <r>
      <rPr>
        <sz val="11"/>
        <rFont val="Calibri"/>
        <family val="2"/>
        <scheme val="minor"/>
      </rPr>
      <t xml:space="preserve"> not less than 20 years of contribution;</t>
    </r>
    <r>
      <rPr>
        <b/>
        <sz val="11"/>
        <rFont val="Calibri"/>
        <family val="2"/>
        <scheme val="minor"/>
      </rPr>
      <t xml:space="preserve">  </t>
    </r>
    <r>
      <rPr>
        <i/>
        <u val="single"/>
        <sz val="11"/>
        <rFont val="Calibri"/>
        <family val="2"/>
        <scheme val="minor"/>
      </rPr>
      <t>minimum</t>
    </r>
    <r>
      <rPr>
        <u val="single"/>
        <sz val="11"/>
        <rFont val="Calibri"/>
        <family val="2"/>
        <scheme val="minor"/>
      </rPr>
      <t>:</t>
    </r>
    <r>
      <rPr>
        <b/>
        <sz val="11"/>
        <rFont val="Calibri"/>
        <family val="2"/>
        <scheme val="minor"/>
      </rPr>
      <t xml:space="preserve"> </t>
    </r>
    <r>
      <rPr>
        <sz val="11"/>
        <rFont val="Calibri"/>
        <family val="2"/>
        <scheme val="minor"/>
      </rPr>
      <t xml:space="preserve">at least 10 years of contribution.                               </t>
    </r>
    <r>
      <rPr>
        <b/>
        <sz val="11"/>
        <rFont val="Calibri"/>
        <family val="2"/>
        <scheme val="minor"/>
      </rPr>
      <t xml:space="preserve">                             Retirement age</t>
    </r>
    <r>
      <rPr>
        <sz val="11"/>
        <rFont val="Calibri"/>
        <family val="2"/>
        <scheme val="minor"/>
      </rPr>
      <t>: 55 for women (if they wish so) and 50 for women  raised 4 and more born or adopted children under 3 years old until the age of 6</t>
    </r>
    <r>
      <rPr>
        <sz val="11"/>
        <color theme="1"/>
        <rFont val="Calibri"/>
        <family val="2"/>
        <scheme val="minor"/>
      </rPr>
      <t>;  and 60 for men /regular labor condition/. Both men and women also applicable to early retirement /from 45 to 55 years old/  depending on their labor conditions</t>
    </r>
  </si>
  <si>
    <t>The current  SI system includes Five funds included Health Insurance Fund:</t>
  </si>
  <si>
    <t>Both employee and employer have to pay 0.5 % of reference salary (between minimum wage and 10 times mini wage)</t>
  </si>
  <si>
    <t>Both employee and employer have to pay 2 % of reference salary (between minimum wage and 10 times mini wage)</t>
  </si>
  <si>
    <t>Total contributions (employer)</t>
  </si>
  <si>
    <r>
      <rPr>
        <b/>
        <sz val="11"/>
        <color theme="1"/>
        <rFont val="Calibri"/>
        <family val="2"/>
        <scheme val="minor"/>
      </rPr>
      <t xml:space="preserve">Years of service: </t>
    </r>
    <r>
      <rPr>
        <sz val="11"/>
        <color theme="1"/>
        <rFont val="Calibri"/>
        <family val="2"/>
        <scheme val="minor"/>
      </rPr>
      <t xml:space="preserve">Not less than 20 years for the  service </t>
    </r>
    <r>
      <rPr>
        <b/>
        <u val="single"/>
        <sz val="11"/>
        <color theme="1"/>
        <rFont val="Calibri"/>
        <family val="2"/>
        <scheme val="minor"/>
      </rPr>
      <t>or</t>
    </r>
    <r>
      <rPr>
        <sz val="11"/>
        <color theme="1"/>
        <rFont val="Calibri"/>
        <family val="2"/>
        <scheme val="minor"/>
      </rPr>
      <t xml:space="preserve"> Insured at least 3 years out of five, </t>
    </r>
  </si>
  <si>
    <t>At least 36 continuous months but if insured person on death caused by a working injury or occupational disease, regardless of contribution period</t>
  </si>
  <si>
    <t>Sickness benefit</t>
  </si>
  <si>
    <t>Funeral grant</t>
  </si>
  <si>
    <t xml:space="preserve">Insured became invalid (regardless of contribution period) in the result of loosing working ability for long time or  not able to work anymore  due to working injury, occupational disease will be covered by the this fund. The medical, labor examination commission  determines the degree and the duration of the loss of working ability of the insured </t>
  </si>
  <si>
    <t xml:space="preserve">In case of death of the insured (regardless of contribution period) due to working injury, occupational disease the members of his family lacking working ability can be entitled.
        </t>
  </si>
  <si>
    <t xml:space="preserve"> Insured  (regardless of contribution period) temporarily lost his working ability due to
working injury, occupational disease can be entitled to the benefit. </t>
  </si>
  <si>
    <t xml:space="preserve"> 1/  price for making artificial organs, prosthetic appliances and orthopedics in Mongolia shall be paid 100%, the second time 50% ; 2/   mineral water therapy or special care payment may be made once in a year </t>
  </si>
  <si>
    <r>
      <t>Regardless of contribution period BUT eligible 30% loss of capacity</t>
    </r>
    <r>
      <rPr>
        <b/>
        <sz val="11"/>
        <color theme="1"/>
        <rFont val="Calibri"/>
        <family val="2"/>
        <scheme val="minor"/>
      </rPr>
      <t xml:space="preserve"> o</t>
    </r>
    <r>
      <rPr>
        <sz val="11"/>
        <color theme="1"/>
        <rFont val="Calibri"/>
        <family val="2"/>
        <scheme val="minor"/>
      </rPr>
      <t xml:space="preserve">r more </t>
    </r>
  </si>
  <si>
    <r>
      <rPr>
        <b/>
        <sz val="11"/>
        <color theme="1"/>
        <rFont val="Calibri"/>
        <family val="2"/>
        <scheme val="minor"/>
      </rPr>
      <t>Rate:</t>
    </r>
    <r>
      <rPr>
        <sz val="11"/>
        <color theme="1"/>
        <rFont val="Calibri"/>
        <family val="2"/>
        <scheme val="minor"/>
      </rPr>
      <t xml:space="preserve"> if number of dependents are 3 or more-100% of income reference;  2 =75%,  and  1 = 50% but minimum pension must be equals to mini old age pension </t>
    </r>
  </si>
  <si>
    <r>
      <rPr>
        <b/>
        <sz val="11"/>
        <color theme="1"/>
        <rFont val="Calibri"/>
        <family val="2"/>
        <scheme val="minor"/>
      </rPr>
      <t xml:space="preserve">Rate: </t>
    </r>
    <r>
      <rPr>
        <sz val="11"/>
        <color theme="1"/>
        <rFont val="Calibri"/>
        <family val="2"/>
        <scheme val="minor"/>
      </rPr>
      <t>Depending on the loss of capacity: 10% loss of capacity, 10% income replacement;  if over 10%  loss of capacity, proportion to the degree of the loss of working ability.   But  loss of  ability equals to or more than 30%,  the pension amount will be not less than 75% of the minimum salary or must be equals to old age mini.pension/180,300 MNT/ .                                                Also, Insured lost 30 per cent of his working ability for ever may be entitled to the pension for 6 years, or if the insured wishes, pension granted for the period defined by the medical, labor commission due to loss of working ability for long time may be paid once as a lump sum. In this case the entitlement to the in validity pension due to this reason shall terminate.</t>
    </r>
  </si>
  <si>
    <r>
      <rPr>
        <b/>
        <sz val="11"/>
        <color theme="1"/>
        <rFont val="Calibri"/>
        <family val="2"/>
        <scheme val="minor"/>
      </rPr>
      <t>Rate:</t>
    </r>
    <r>
      <rPr>
        <sz val="11"/>
        <color theme="1"/>
        <rFont val="Calibri"/>
        <family val="2"/>
        <scheme val="minor"/>
      </rPr>
      <t xml:space="preserve"> 300,000 MNT</t>
    </r>
  </si>
  <si>
    <r>
      <rPr>
        <b/>
        <sz val="11"/>
        <color theme="1"/>
        <rFont val="Calibri"/>
        <family val="2"/>
        <scheme val="minor"/>
      </rPr>
      <t>Rate:</t>
    </r>
    <r>
      <rPr>
        <sz val="11"/>
        <color theme="1"/>
        <rFont val="Calibri"/>
        <family val="2"/>
        <scheme val="minor"/>
      </rPr>
      <t xml:space="preserve"> if number of dependents are 3 or more-100% of income reference;  2 =75%,  and  1 = 50% but minimum pension must be equals to mini old age pension</t>
    </r>
  </si>
  <si>
    <r>
      <rPr>
        <b/>
        <sz val="11"/>
        <color theme="1"/>
        <rFont val="Calibri"/>
        <family val="2"/>
        <scheme val="minor"/>
      </rPr>
      <t>Rate:</t>
    </r>
    <r>
      <rPr>
        <sz val="11"/>
        <color theme="1"/>
        <rFont val="Calibri"/>
        <family val="2"/>
        <scheme val="minor"/>
      </rPr>
      <t xml:space="preserve"> if  insured person lost his capacity  for 75% or more, replacement rate would be 45 % of income reference and   increased by  1.5% of wages for each year additional to 20 years. If he/she lost  his/her capacity  not less than 50%, pension would calculated  at the rate of proportion to his/her wages as 45% or more. But both fully and partial disability pensions should not be less than old age mini pension        </t>
    </r>
  </si>
  <si>
    <r>
      <rPr>
        <b/>
        <sz val="11"/>
        <color theme="1"/>
        <rFont val="Calibri"/>
        <family val="2"/>
        <scheme val="minor"/>
      </rPr>
      <t>Rate</t>
    </r>
    <r>
      <rPr>
        <sz val="11"/>
        <color theme="1"/>
        <rFont val="Calibri"/>
        <family val="2"/>
        <scheme val="minor"/>
      </rPr>
      <t>: 100% of income reference and calculated by working days. The maximum period of the payment  during consecutive 12 months, not exceed 180 days.</t>
    </r>
  </si>
  <si>
    <t>Unemployment benefit and vocational training fee</t>
  </si>
  <si>
    <r>
      <rPr>
        <b/>
        <sz val="11"/>
        <color theme="1"/>
        <rFont val="Calibri"/>
        <family val="2"/>
        <scheme val="minor"/>
      </rPr>
      <t>Rate:</t>
    </r>
    <r>
      <rPr>
        <sz val="11"/>
        <color theme="1"/>
        <rFont val="Calibri"/>
        <family val="2"/>
        <scheme val="minor"/>
      </rPr>
      <t xml:space="preserve"> Following percentage from the wages of last 3 month full-time employment: up to 5 years-15%,  5-10 years-60%,  10-15 years-70%  and more than 15 years -100%  , for 126 working days and twice in a month                                                                </t>
    </r>
    <r>
      <rPr>
        <b/>
        <sz val="11"/>
        <color theme="1"/>
        <rFont val="Calibri"/>
        <family val="2"/>
        <scheme val="minor"/>
      </rPr>
      <t>Minimum</t>
    </r>
    <r>
      <rPr>
        <sz val="11"/>
        <color theme="1"/>
        <rFont val="Calibri"/>
        <family val="2"/>
        <scheme val="minor"/>
      </rPr>
      <t>: not less than 75% of the minimum wage</t>
    </r>
  </si>
  <si>
    <t>Transfers to hospitals for individual's health care services payment</t>
  </si>
  <si>
    <t>Government resolution # 194/2006</t>
  </si>
  <si>
    <t>School lunch Program</t>
  </si>
  <si>
    <t>"One Laptop per Child"  2008-2015 Program; Government resolution #92, 2008</t>
  </si>
  <si>
    <t xml:space="preserve">  275.0 thousand students of 1-5th grade of 723 general secondary schools, 1500 MNT for daily cost of lunch</t>
  </si>
  <si>
    <t>Law on Education; Law on Preschool Education</t>
  </si>
  <si>
    <t>Dormitory Coverage index 90</t>
  </si>
  <si>
    <t>Law on Education art 3.1.7; Non-formal Education National Program</t>
  </si>
  <si>
    <t xml:space="preserve">Ministry of Education, National Center Literacy Education </t>
  </si>
  <si>
    <t>Restore Education Program</t>
  </si>
  <si>
    <t>medicine price discount</t>
  </si>
  <si>
    <t xml:space="preserve">Description of the Social Insurance </t>
  </si>
  <si>
    <r>
      <rPr>
        <b/>
        <sz val="11"/>
        <color theme="1"/>
        <rFont val="Calibri"/>
        <family val="2"/>
        <scheme val="minor"/>
      </rPr>
      <t>Survivor pension</t>
    </r>
    <r>
      <rPr>
        <sz val="11"/>
        <color theme="1"/>
        <rFont val="Calibri"/>
        <family val="2"/>
        <scheme val="minor"/>
      </rPr>
      <t xml:space="preserve"> for orphans  below 16 years old, (19, if  they are student), and other elderly and working age dependents</t>
    </r>
  </si>
  <si>
    <r>
      <t xml:space="preserve">The insured person who has lost not less than 50% of his capacity for work permanently for not less than 20 years of service  </t>
    </r>
    <r>
      <rPr>
        <b/>
        <u val="single"/>
        <sz val="11"/>
        <color theme="1"/>
        <rFont val="Calibri"/>
        <family val="2"/>
        <scheme val="minor"/>
      </rPr>
      <t xml:space="preserve">or </t>
    </r>
    <r>
      <rPr>
        <sz val="11"/>
        <color theme="1"/>
        <rFont val="Calibri"/>
        <family val="2"/>
        <scheme val="minor"/>
      </rPr>
      <t xml:space="preserve">   at least 3 years out of five, immediately preceding the date of commencement  of  invalid;   If old-age pension is below disability pension, entitled to disability pension at retirement age. If disability occurs not during working age, Social welfare agency provides a social pension for persons with disability.</t>
    </r>
  </si>
  <si>
    <t>2. Allowances  Insurance Fund</t>
  </si>
  <si>
    <t xml:space="preserve">1/ At least 12 months of  contributions, of which six continuously prior to the maternity leave. 2/ Mothers also who give birth  prematurely before the expiry of 196 days of pregnancy, or who have an abortion  or interruption  of pregnancy through medical intervention, also who give birth to a baby able to survive, although it was born prior the expiry of  196 days.  3/ Mother who give birth while she was on a child care leave also can entitled and it only applicable to two births of a  mother remaining on leave.  </t>
  </si>
  <si>
    <t xml:space="preserve">At least 3  continuous months and also,  Insured women who give birth prematurely before the expiry of 196 days of pregnancy, or who have an abortion can be eligible for a sickness benefit.  The maximum length of a sickness benefit on one case must not exceed 78 days or 156 days  cases of illness by malignant tumor or tuberculosis contracted the first time. </t>
  </si>
  <si>
    <t>Survivor pension</t>
  </si>
  <si>
    <t>Payment for rehabilitation of working capacity</t>
  </si>
  <si>
    <t>4. Unemployment Insurance Fund</t>
  </si>
  <si>
    <t>At least 24 months of  contributions, of which six continuously prior to the unemployed</t>
  </si>
  <si>
    <t>Students aged over 19 years, herders and  unemployed persons WILL HAVE ENTITLEMENT OF BENEFITS AFTER HAVING PAID NOT LESS THAN 12 CONTINUOUSLY MONTHS</t>
  </si>
  <si>
    <t>10% (mini. 14,004 MTN/month)</t>
  </si>
  <si>
    <t xml:space="preserve">Costs of out-patient and in-patient health care services to insured to be paid according to monthly plan to the health facilities on the basis of prospective payment with adjustment at  not later 25th day of next month . 
-If a citizen insured with compulsory insurance other than those specified in Articles 6.1.3 /children/, 6.1.5 /pensioners/, 6.1.6 /parents looking after baby/, 6.1.7/army/, and 6.1.9/social welfare service dependent/ of  CHI law or voluntary insured pays 5% co-payment at soum level hospital, 10% co-payment at the aimag/distict hospitals and regional diagnostic and treatment centers and 15 percent co-payment at the tertiary level hospitals respectively of inpatient variable costs. 
-In case insured purchased from pharmacies drugs under prescription by the family (soum, bag) doctor in charge included in the list of essential drugs, certain percentage of its cost shall be provided from the insurance fund. </t>
  </si>
  <si>
    <t>11-13%  monthly payroll</t>
  </si>
  <si>
    <t>Coverage of drop-off children in Restore Education Program 2008-2009 s.y  67.4%,  2009-2010 s.y  41.1%</t>
  </si>
  <si>
    <t>Law on Pension  and Benefits provided by the Social insurance   art.</t>
  </si>
  <si>
    <t xml:space="preserve">3. Working injury, occupational disease Insurance Fund </t>
  </si>
  <si>
    <t>Law on Social Insurance (Article 4);  Law on  Working injury, occupational disease  Pension, Benefits and Payments provided by Insurance</t>
  </si>
  <si>
    <t>Mandatory SI allowances scheme: Unemployment allowance</t>
  </si>
  <si>
    <t>Law on Unemployment Benefits provided by the Social insurance   art.</t>
  </si>
  <si>
    <r>
      <rPr>
        <b/>
        <sz val="11"/>
        <color theme="1"/>
        <rFont val="Calibri"/>
        <family val="2"/>
        <scheme val="minor"/>
      </rPr>
      <t xml:space="preserve">Contracted employment or civil service workers: </t>
    </r>
    <r>
      <rPr>
        <sz val="11"/>
        <color theme="1"/>
        <rFont val="Calibri"/>
        <family val="2"/>
        <scheme val="minor"/>
      </rPr>
      <t xml:space="preserve"> </t>
    </r>
    <r>
      <rPr>
        <b/>
        <sz val="11"/>
        <color theme="1"/>
        <rFont val="Calibri"/>
        <family val="2"/>
        <scheme val="minor"/>
      </rPr>
      <t xml:space="preserve"> 100%</t>
    </r>
    <r>
      <rPr>
        <sz val="11"/>
        <color theme="1"/>
        <rFont val="Calibri"/>
        <family val="2"/>
        <scheme val="minor"/>
      </rPr>
      <t xml:space="preserve"> of last 12 month average wage  for a period of </t>
    </r>
    <r>
      <rPr>
        <b/>
        <sz val="11"/>
        <color theme="1"/>
        <rFont val="Calibri"/>
        <family val="2"/>
        <scheme val="minor"/>
      </rPr>
      <t>4</t>
    </r>
    <r>
      <rPr>
        <sz val="11"/>
        <color theme="1"/>
        <rFont val="Calibri"/>
        <family val="2"/>
        <scheme val="minor"/>
      </rPr>
      <t xml:space="preserve"> months.  For instance, before birth 280,000 MNT and 280.000 MNT after birth(in case of mini wage);            </t>
    </r>
    <r>
      <rPr>
        <b/>
        <sz val="11"/>
        <color theme="1"/>
        <rFont val="Calibri"/>
        <family val="2"/>
        <scheme val="minor"/>
      </rPr>
      <t>Mother voluntarily insured:  70%</t>
    </r>
    <r>
      <rPr>
        <sz val="11"/>
        <color theme="1"/>
        <rFont val="Calibri"/>
        <family val="2"/>
        <scheme val="minor"/>
      </rPr>
      <t xml:space="preserve"> of last 12 month average income  for a period of</t>
    </r>
    <r>
      <rPr>
        <b/>
        <sz val="11"/>
        <color theme="1"/>
        <rFont val="Calibri"/>
        <family val="2"/>
        <scheme val="minor"/>
      </rPr>
      <t xml:space="preserve"> 4</t>
    </r>
    <r>
      <rPr>
        <sz val="11"/>
        <color theme="1"/>
        <rFont val="Calibri"/>
        <family val="2"/>
        <scheme val="minor"/>
      </rPr>
      <t xml:space="preserve"> months;</t>
    </r>
    <r>
      <rPr>
        <b/>
        <sz val="11"/>
        <color theme="1"/>
        <rFont val="Calibri"/>
        <family val="2"/>
        <scheme val="minor"/>
      </rPr>
      <t xml:space="preserve">  </t>
    </r>
    <r>
      <rPr>
        <sz val="11"/>
        <color theme="1"/>
        <rFont val="Calibri"/>
        <family val="2"/>
        <scheme val="minor"/>
      </rPr>
      <t>For instance, before birth: 198,000 MNT, and  after birth: 198,000 MNT./in case of mini wage/                                                                          Note: The benefit provided for each day of work</t>
    </r>
  </si>
  <si>
    <t>Mandatory SI scheme: Disability  Pension</t>
  </si>
  <si>
    <t>Voluntary SI scheme: Disability  Pension</t>
  </si>
  <si>
    <t>Mandatory SI scheme: Survivor  Pension</t>
  </si>
  <si>
    <t>Voluntary SI scheme: Survivor  Pension</t>
  </si>
  <si>
    <t>Rate: Following percentage from the wages of last 3 month full-time employment: up to 5 years-45%,  5-14 years-55%, and 15 years and more 75%, and the benefit provided per each day of work. For instance, up to 5 years of contribution at mini wage and had 78 days of a sickness= 232,957 MNT or 156 days of a sickness equals to 465,915 MNT</t>
  </si>
  <si>
    <t xml:space="preserve"> Military Benefit scheme:   Pension for Lost Working Capacity /Invalidity/</t>
  </si>
  <si>
    <t xml:space="preserve"> Military Benefit scheme:   Sickness, Maternity and Funeral</t>
  </si>
  <si>
    <t>Law on Social Welfare art 12.1.1</t>
  </si>
  <si>
    <t>Law on Social Welfare      Article 13.2.3</t>
  </si>
  <si>
    <t>Law on Social Welfare      Article 13.2.4</t>
  </si>
  <si>
    <t>Social welfare Allowance    (elderly and disability care)</t>
  </si>
  <si>
    <t>Law on Social Welfare      Article 13.2.2   (child care)</t>
  </si>
  <si>
    <t xml:space="preserve">Social Welfare Allowance       </t>
  </si>
  <si>
    <t>Law on Social Welfare      Article 13.5.6        (permanent care)</t>
  </si>
  <si>
    <t xml:space="preserve">Social Welfare Service </t>
  </si>
  <si>
    <t xml:space="preserve">Social Welfare Pension </t>
  </si>
  <si>
    <t xml:space="preserve">Social welfare Allowance        </t>
  </si>
  <si>
    <t>Law on Social Welfare      Article 13.3                      (individual-member of household )</t>
  </si>
  <si>
    <t>Law on Social Welfare      Article 13.5.1         (emergency assistance)</t>
  </si>
  <si>
    <t>Law on Social Welfare      Article 13.5.2-13.5.5     (livelihood support )</t>
  </si>
  <si>
    <t xml:space="preserve">Social Insurance Pension </t>
  </si>
  <si>
    <t>Law on Social Welfare      Article 13.2.1 (child adoption)</t>
  </si>
  <si>
    <t>Law on Social Welfare      Article 13.2.4 (disabled child care)</t>
  </si>
  <si>
    <t>Law on Social Welfare      Article 17.1.2              (Institutional Care Service)</t>
  </si>
  <si>
    <t>Social Welfare Service</t>
  </si>
  <si>
    <t>Social Development Service</t>
  </si>
  <si>
    <t>Law on Social Welfare Article 20  (Education Support Services)</t>
  </si>
  <si>
    <t>MOE and MPDSP</t>
  </si>
  <si>
    <t>Law on Social Welfare      Article 22      (Food &amp; Nutrition Support Service  )</t>
  </si>
  <si>
    <t>Herders hardly visit once a month the soum center. For those with higher income, contributing at the mini wage will provide them only a mini pension. First time application for pension at retirement age at the SI office of the aimag center. Need to streamline the process and introduce e-files.  Cost of bus ticket: around 10,000 MNT.</t>
  </si>
  <si>
    <t>State Pension Scheme:      Military Pension</t>
  </si>
  <si>
    <t>Law on Pension and Benefits of Military Service Personnel</t>
  </si>
  <si>
    <t>Law on Social Welfare      Article 12.1.4  (Survivor)</t>
  </si>
  <si>
    <t>State owned schools covered 100%</t>
  </si>
  <si>
    <t>Law on Pension and Benefits of Military Service Personnel /Article 4.1/</t>
  </si>
  <si>
    <t xml:space="preserve"> Military Benefit scheme:   Survivor Pension</t>
  </si>
  <si>
    <t>Primary and secondary curricula for dropped-off youth and adults. Free of charge</t>
  </si>
  <si>
    <t xml:space="preserve">Used to have better coordination with the Social Welfare Department to avoid overlapping with support provided to those affected by dzuds. </t>
  </si>
  <si>
    <t>Employment Division for funds and identification of beneficiaries; Agriculture Extension Center for management; Soum herders training centers.</t>
  </si>
  <si>
    <t>136-elderly  182-disabled</t>
  </si>
  <si>
    <t>Law on Social Welfare      Article 13.5.8         (livelihood support )</t>
  </si>
  <si>
    <t>Law on Social Welfare      Article 13.5.7        (permanent care )</t>
  </si>
  <si>
    <t>Law on Social Welfare      Article 13.5.9         (livelihood support )</t>
  </si>
  <si>
    <t>Law on Social Welfare      Article 13.1.4, 13.7 and 13.8;        Parliamentary Decree #19/2012                           (Maternity )</t>
  </si>
  <si>
    <t xml:space="preserve">Social Welfare Pension  </t>
  </si>
  <si>
    <t>Law on Social Welfare      Article 12.1.5  and Government Resolution # 81/2012                                    (Single parent headed family)</t>
  </si>
  <si>
    <t>Law on Social Welfare      Article 12.1.3 and Government Resolution # 81/2012                            (Disability)</t>
  </si>
  <si>
    <t>Law on Social Welfare      Article 12.1.2  and Government Resolution # 81/2012                                     ( Dwarf individual)</t>
  </si>
  <si>
    <t>Law on Social Welfare      Article 17.1.2              (Institutional Care Service for Elderly)</t>
  </si>
  <si>
    <t>Law on Social Welfare      Article 17.1.1, 18.1 and 18.2.3            (Community Based Service for Children)</t>
  </si>
  <si>
    <t>Law on Social Welfare      Article   17.1.1 and 18.1  and 18.2.2, 18.2.4- 18.2.10         (Community Based Service for Working age)</t>
  </si>
  <si>
    <t>SOCIAL WELFARE TRANSFERS AND SERVICES</t>
  </si>
  <si>
    <t>#</t>
  </si>
  <si>
    <t xml:space="preserve">Legal Framework          /by Articles/ </t>
  </si>
  <si>
    <t>Types</t>
  </si>
  <si>
    <t xml:space="preserve">Legal Decisions determined benefit amounts and terms </t>
  </si>
  <si>
    <t>Social Welfare Pension</t>
  </si>
  <si>
    <t xml:space="preserve"> </t>
  </si>
  <si>
    <t>SW 12.1.1</t>
  </si>
  <si>
    <t xml:space="preserve"> Man aged 60 years and more, and woman aged 55 and more</t>
  </si>
  <si>
    <t>monthly</t>
  </si>
  <si>
    <t>Government Resolution # 81/2012</t>
  </si>
  <si>
    <t>SW 12.1.2</t>
  </si>
  <si>
    <t>Dwarf individual 16 years and more</t>
  </si>
  <si>
    <t>SW 12.1.3</t>
  </si>
  <si>
    <t>Disabled person 16 years and more, who lost labor capacity at 50  percent or more</t>
  </si>
  <si>
    <t>SW 12.1.4</t>
  </si>
  <si>
    <t>Child under 18 years old, whose foster was died</t>
  </si>
  <si>
    <t>SW 12.1.5</t>
  </si>
  <si>
    <t>Single mother aged 45  and more; a single father aged 50 years and more with  four or more children under 18</t>
  </si>
  <si>
    <t>Allowance for Care taking /SW 13.1.1/</t>
  </si>
  <si>
    <t>SW  13.2.1</t>
  </si>
  <si>
    <t xml:space="preserve">Citizen who adopted or took legal guardianship of double orphan child </t>
  </si>
  <si>
    <t>SW  13.2.2</t>
  </si>
  <si>
    <t xml:space="preserve">Citizen providing family  care, specified in Article 25.5 of the Family Law to a child victim of physiological and physical violence, who is in need for protection according to the Article  74 of the Family Law </t>
  </si>
  <si>
    <t>SW 13.2.3</t>
  </si>
  <si>
    <r>
      <t xml:space="preserve">Citizen  taking care of single </t>
    </r>
    <r>
      <rPr>
        <b/>
        <u val="single"/>
        <sz val="8"/>
        <color rgb="FF000000"/>
        <rFont val="Arial"/>
        <family val="2"/>
      </rPr>
      <t xml:space="preserve">elder </t>
    </r>
    <r>
      <rPr>
        <sz val="8"/>
        <color rgb="FF000000"/>
        <rFont val="Arial"/>
        <family val="2"/>
      </rPr>
      <t>person in their family, who has no children or relatives to take care of him\her</t>
    </r>
  </si>
  <si>
    <r>
      <t xml:space="preserve">Citizen  taking care of single </t>
    </r>
    <r>
      <rPr>
        <b/>
        <u val="single"/>
        <sz val="8"/>
        <color rgb="FF000000"/>
        <rFont val="Arial"/>
        <family val="2"/>
      </rPr>
      <t xml:space="preserve">disabled </t>
    </r>
    <r>
      <rPr>
        <sz val="8"/>
        <color rgb="FF000000"/>
        <rFont val="Arial"/>
        <family val="2"/>
      </rPr>
      <t>person in their family, who has no children or relatives to take care of him\her</t>
    </r>
  </si>
  <si>
    <t>SW 13.2.4</t>
  </si>
  <si>
    <r>
      <t xml:space="preserve">citizen taking </t>
    </r>
    <r>
      <rPr>
        <b/>
        <u val="single"/>
        <sz val="8"/>
        <rFont val="Arial"/>
        <family val="2"/>
      </rPr>
      <t>care of elders</t>
    </r>
    <r>
      <rPr>
        <sz val="8"/>
        <rFont val="Arial"/>
        <family val="2"/>
      </rPr>
      <t>, under medical control, requiring permanent care, and such</t>
    </r>
  </si>
  <si>
    <r>
      <t xml:space="preserve">citizen taking </t>
    </r>
    <r>
      <rPr>
        <b/>
        <u val="single"/>
        <sz val="8"/>
        <rFont val="Arial"/>
        <family val="2"/>
      </rPr>
      <t>care of disabled person</t>
    </r>
    <r>
      <rPr>
        <sz val="8"/>
        <rFont val="Arial"/>
        <family val="2"/>
      </rPr>
      <t xml:space="preserve"> under medical control, requiring permanent care, and such</t>
    </r>
  </si>
  <si>
    <r>
      <t xml:space="preserve">citizen taking </t>
    </r>
    <r>
      <rPr>
        <b/>
        <u val="single"/>
        <sz val="8"/>
        <rFont val="Arial"/>
        <family val="2"/>
      </rPr>
      <t xml:space="preserve">care of disabled child </t>
    </r>
    <r>
      <rPr>
        <sz val="8"/>
        <rFont val="Arial"/>
        <family val="2"/>
      </rPr>
      <t>under medical control, requiring permanent care, and such</t>
    </r>
  </si>
  <si>
    <t xml:space="preserve"> Allowance for Emergency and Livelihood support /SW 13.1.3 /</t>
  </si>
  <si>
    <t>SW 13.5.1</t>
  </si>
  <si>
    <t>Household became homeless or whose  home became unsuitable for living or lost livelihood due to sudden accident, disaster or unforeseen other reason</t>
  </si>
  <si>
    <t>one time</t>
  </si>
  <si>
    <t>Government Resolution # 136/2012</t>
  </si>
  <si>
    <t>SW 13.5.2</t>
  </si>
  <si>
    <t>Citizen of 18-24 years old who became a double orphan before he/she reached to 18</t>
  </si>
  <si>
    <t>SW 13.5.3</t>
  </si>
  <si>
    <t>citizen who released from prison</t>
  </si>
  <si>
    <t>SW 13.5.4</t>
  </si>
  <si>
    <t>homeless and wandering citizen or household</t>
  </si>
  <si>
    <t>SW 13.5.5</t>
  </si>
  <si>
    <t xml:space="preserve">Citizen or household that raising up and taking care of two and more twins </t>
  </si>
  <si>
    <t>1,000,000 for each children</t>
  </si>
  <si>
    <t>Citizen or household that raising up and taking care of triples and quadruplets</t>
  </si>
  <si>
    <t>3,000,000 for each children</t>
  </si>
  <si>
    <t>SW 13.5.6</t>
  </si>
  <si>
    <t>Child under 16 years old, who needs permanent care</t>
  </si>
  <si>
    <t>SW 13.5.7</t>
  </si>
  <si>
    <t>once in a quarter</t>
  </si>
  <si>
    <t>SW 13.5.8</t>
  </si>
  <si>
    <t>once in a year</t>
  </si>
  <si>
    <t>SW 13.5.9</t>
  </si>
  <si>
    <t>Mothers, who was honored 1st and 2nd rank  State medal of “Mother’s Glory”</t>
  </si>
  <si>
    <t>1st rank -200,000                                                           2nd rank-100,000</t>
  </si>
  <si>
    <t>Parliamentary Decree #54/2010</t>
  </si>
  <si>
    <t>Allowance for Pregnant women and Mothers with infants /SW 13.1.4/</t>
  </si>
  <si>
    <t>SW 13.7</t>
  </si>
  <si>
    <t>Pregnant women and mothers with infants  provided monthly allowance starting from the 5th month of pregnancy for 12 months</t>
  </si>
  <si>
    <t>12 months</t>
  </si>
  <si>
    <t>Parliamentary Decree #19/2012</t>
  </si>
  <si>
    <t>Community based Welfare service /SW 18/</t>
  </si>
  <si>
    <t>SW 18.1</t>
  </si>
  <si>
    <t>18.1.1 Organizing training for confidence building, self reliance, working skills talent development</t>
  </si>
  <si>
    <t xml:space="preserve">Order Authority of Social Welfare #189/2012 </t>
  </si>
  <si>
    <t>18.1.2. Counseling</t>
  </si>
  <si>
    <t>18.1.3. Rehabilitation</t>
  </si>
  <si>
    <t>18.1.4. Temporary accommodation and care</t>
  </si>
  <si>
    <t>18.1.5. Day care service</t>
  </si>
  <si>
    <t>18.1.6. Home based care  and service</t>
  </si>
  <si>
    <t>18.1.7.  Other social welfare services based on the needs of citizen and households.</t>
  </si>
  <si>
    <t>18.1.8. Support to homeless citizen and her/his family member in socializing, civil registration, and accommodating in a temporary shelter</t>
  </si>
  <si>
    <t>18.1.9. Socialize citizen and household requiring social welfare assistance, help in forming of a community group, implementing income generation project and provide life skills training.</t>
  </si>
  <si>
    <t>1. LAW ON SOCIAL WELFARE  /SW/ , 2012</t>
  </si>
  <si>
    <t>2. LAW ON  SOCIAL SECURITY OF SENIOR CITIZENS /SC/,  2005</t>
  </si>
  <si>
    <t>Government Resolution #153/2012</t>
  </si>
  <si>
    <t xml:space="preserve">quoted market price  </t>
  </si>
  <si>
    <t>once in 5 years</t>
  </si>
  <si>
    <t xml:space="preserve"> Reimbursement for cost of prosthetic correction of feet, hand and teeth (except those made of precious metal) that were purchased or made internally </t>
  </si>
  <si>
    <t xml:space="preserve"> Reimbursement for cost of  orthopedic ear trumpet or eye patch that were purchased or made internally </t>
  </si>
  <si>
    <t>SC 5.1.1</t>
  </si>
  <si>
    <t>SC 5.1.2</t>
  </si>
  <si>
    <t>Allowance of voucher to stay in nursing homes and sanatoriums for the elderly</t>
  </si>
  <si>
    <t>SC 5.1.3</t>
  </si>
  <si>
    <t>Law on SC</t>
  </si>
  <si>
    <t>Government Resolution #136/2012</t>
  </si>
  <si>
    <t>SC 5.1.4</t>
  </si>
  <si>
    <t>50% of voucher fee</t>
  </si>
  <si>
    <t xml:space="preserve">One-way transportation fee and 50% of voucher fee </t>
  </si>
  <si>
    <t>In the case of rest and treatment of  senior citizen in unavoidable need of medical treatment and care in the domestic sanatorium and nursing centers according to conclusion of a medical institution</t>
  </si>
  <si>
    <t>In the case of rest and treatment of an honored  blood donor senior citizen in unavoidable need of medical treatment and care in the domestic sanatorium and nursing centers according to conclusion of a medical institution</t>
  </si>
  <si>
    <t>equal to 75% of SI Funeral grant</t>
  </si>
  <si>
    <t>SC 5.1.5</t>
  </si>
  <si>
    <t>every occasion</t>
  </si>
  <si>
    <t>SC 5.1.6</t>
  </si>
  <si>
    <t xml:space="preserve">Traveling free of charge by all public transportation means(except taxi)of the capital city and aimag’s centers </t>
  </si>
  <si>
    <t>tariff price</t>
  </si>
  <si>
    <t>SC 5.1.8</t>
  </si>
  <si>
    <t>SC 5.1.9</t>
  </si>
  <si>
    <t>Allowance, veteran of war and spouse of a citizen who died fulfilling his duties in the war</t>
  </si>
  <si>
    <t>200,000</t>
  </si>
  <si>
    <t>SC 5.1.10</t>
  </si>
  <si>
    <t>SC 5.1.11.b</t>
  </si>
  <si>
    <t>SC 5.1.11.a</t>
  </si>
  <si>
    <t>SC 5.1.11.c</t>
  </si>
  <si>
    <t>SC  6.3</t>
  </si>
  <si>
    <t>Reimbursement  of two-way transportation fees from the capital city to aimag for: Hero of Mongolia, Hero of Labor, holder of people’s and honored titles, state prize winner, state nominee, veteran, Udarnik of the State, senior veteran of the revolutionary struggle</t>
  </si>
  <si>
    <t>100% of voucher fee and one-side transportation fee</t>
  </si>
  <si>
    <t>Apartment fee for honored blood donor senior citizen;  or  fuel compensation if this honored blood donor senior citizen lives in apartment without centralized heating or in ger</t>
  </si>
  <si>
    <t>Apartment fee, if a senior citizen does not have a child to take a care after him, or it is determined that his legal caretaker is not able to provide him needed support and assistance,  or fuel compensation  for if this senior citizen lives in apartment without centralized heating or in ger</t>
  </si>
  <si>
    <t>Reimbursement  of two-way transportation fees from the capital city to aimag for  senior citizens as SC 5.1.11.a</t>
  </si>
  <si>
    <t>3.LAW ON  SUPLEMENTARY ALLOWANCE FOR HONORED SENIOR CITIZENS /HSC/, 2008</t>
  </si>
  <si>
    <t xml:space="preserve">HSC 4.1 </t>
  </si>
  <si>
    <t xml:space="preserve">  150,000-200,000</t>
  </si>
  <si>
    <t>once in a month</t>
  </si>
  <si>
    <t>Parliamentary Decree #33/2008</t>
  </si>
  <si>
    <t>Allowance and benefit provided by Social Welfare Fund</t>
  </si>
  <si>
    <t>Allowance and assistance provided by Social Welfare Fund</t>
  </si>
  <si>
    <t>140,000</t>
  </si>
  <si>
    <t>for fully blind persons</t>
  </si>
  <si>
    <t xml:space="preserve">Reimbursement of children with disability, who is aged up to 18, for 100 % cost of prosthetic correction in the country </t>
  </si>
  <si>
    <t>once in two years</t>
  </si>
  <si>
    <t>Law on PD</t>
  </si>
  <si>
    <t>4. LAW ON SOCAIL  SECURITY PERSON WITH DISABILITY /PD/, 2005</t>
  </si>
  <si>
    <t>PD 5.1.1   apartment fee allowance or  fuel compensation if:</t>
  </si>
  <si>
    <t>PD 5.1.2</t>
  </si>
  <si>
    <t>PD 5.1.3</t>
  </si>
  <si>
    <t>PD 5.1.4</t>
  </si>
  <si>
    <t>PD 5.1.5</t>
  </si>
  <si>
    <t>PD 5.1.6</t>
  </si>
  <si>
    <t>PD 5.1.7</t>
  </si>
  <si>
    <t>PD 5.1.8</t>
  </si>
  <si>
    <t>PD 5.1.9</t>
  </si>
  <si>
    <t>PD 5.1.10</t>
  </si>
  <si>
    <t>PD 5.1.11</t>
  </si>
  <si>
    <t>PD 5.1.12</t>
  </si>
  <si>
    <t>PD 5.1.13</t>
  </si>
  <si>
    <t>PD 5.1.14</t>
  </si>
  <si>
    <t xml:space="preserve"> Amount                      /by MNT/</t>
  </si>
  <si>
    <t>PD 9.3.7</t>
  </si>
  <si>
    <t xml:space="preserve">for dwarf individuals </t>
  </si>
  <si>
    <t>for fully dumb-deaf persons</t>
  </si>
  <si>
    <t>persons with disabilities, who lost fully his/her labor capacity and is in need for permanent care</t>
  </si>
  <si>
    <t>once in three years</t>
  </si>
  <si>
    <t>Citizens over 16 years old, who needs permanent care</t>
  </si>
  <si>
    <r>
      <t xml:space="preserve">Reimbursement of </t>
    </r>
    <r>
      <rPr>
        <b/>
        <u val="single"/>
        <sz val="8"/>
        <color theme="1"/>
        <rFont val="Arial"/>
        <family val="2"/>
      </rPr>
      <t>children with disability aged up to 18,</t>
    </r>
    <r>
      <rPr>
        <sz val="8"/>
        <color theme="1"/>
        <rFont val="Arial"/>
        <family val="2"/>
      </rPr>
      <t xml:space="preserve"> who is not entitled to receive allowance regarding rehabilitation and prosthetic correction due to industrial accident and occupational diseases from the SI Fund, for 100% cost of purchased or made special care instruments like orthopedic tools, wheelchairs and other equipment made in the country</t>
    </r>
  </si>
  <si>
    <t>Allowance for two-way transports to/from school and kindergarten for a children with disability and his guardian or care-taker, or to provide a bus for them</t>
  </si>
  <si>
    <t>one-way transportation fee and 50% of voucher fee</t>
  </si>
  <si>
    <t>Provision of discount in payment of the price of kindergarten food of a children  with disability and one child of a person who lost fully his labor capacity</t>
  </si>
  <si>
    <t>Provision of discount in payment of communication expense of a blind aged over 18 years old</t>
  </si>
  <si>
    <t xml:space="preserve"> once per year </t>
  </si>
  <si>
    <t xml:space="preserve"> one-way transportation fee</t>
  </si>
  <si>
    <t>Reimbursement, free of charge postal delivery of written by a blind person Braille letter, postcard and Braille press parcel up to 10 kilogram, and equipment, devices or facilities for blind persons, in the country</t>
  </si>
  <si>
    <t xml:space="preserve">once per year </t>
  </si>
  <si>
    <t xml:space="preserve"> 75 percent of two-way transportation fee</t>
  </si>
  <si>
    <t>50 percent of voucher fee</t>
  </si>
  <si>
    <t>once per year</t>
  </si>
  <si>
    <t>Reimbursement for voucher fee, if children with disability stays in a summer camp</t>
  </si>
  <si>
    <t xml:space="preserve">equals to the pension per frequency term </t>
  </si>
  <si>
    <t>Expenditures for publishing books in Braille text or with big letters, printing textbooks, newspapers and magazines</t>
  </si>
  <si>
    <t>5. LAW ON HUMAN DEVELOPMENT FUND /HDF/</t>
  </si>
  <si>
    <t>HDF  17.1</t>
  </si>
  <si>
    <t>Children aged up to  0-18 years old</t>
  </si>
  <si>
    <t>aduld-10,000                                         children-5,000</t>
  </si>
  <si>
    <t xml:space="preserve">Food coupon for vulnerable people </t>
  </si>
  <si>
    <t>Ministerial Order (MoF &amp; MPDSP) # A/95/2012</t>
  </si>
  <si>
    <t>SW 22</t>
  </si>
  <si>
    <t>Cash based on case survey</t>
  </si>
  <si>
    <t>nearly 100,000 persons</t>
  </si>
  <si>
    <t xml:space="preserve">What is foreseen in the strategy/law reforms </t>
  </si>
  <si>
    <t>1 USD=1560 MNT</t>
  </si>
  <si>
    <t>Employment Promotion Program for Disability</t>
  </si>
  <si>
    <t>Employment Promotion Program for Herders</t>
  </si>
  <si>
    <t>"Inhabited Mongol" Program /Social Work/</t>
  </si>
  <si>
    <t>"Preparing  to Employment" Program</t>
  </si>
  <si>
    <t>Proposed amendment: 01 Jan 2014</t>
  </si>
  <si>
    <r>
      <rPr>
        <b/>
        <sz val="11"/>
        <color theme="1"/>
        <rFont val="Calibri"/>
        <family val="2"/>
        <scheme val="minor"/>
      </rPr>
      <t>Replacement rate</t>
    </r>
    <r>
      <rPr>
        <sz val="11"/>
        <color theme="1"/>
        <rFont val="Calibri"/>
        <family val="2"/>
        <scheme val="minor"/>
      </rPr>
      <t xml:space="preserve">: 45% of the monthly average wage  and increased by  1.5% of wages for each year additional to 20 years.        </t>
    </r>
    <r>
      <rPr>
        <b/>
        <sz val="11"/>
        <color theme="1"/>
        <rFont val="Calibri"/>
        <family val="2"/>
        <scheme val="minor"/>
      </rPr>
      <t xml:space="preserve">Minimum standard:  </t>
    </r>
    <r>
      <rPr>
        <sz val="11"/>
        <color theme="1"/>
        <rFont val="Calibri"/>
        <family val="2"/>
        <scheme val="minor"/>
      </rPr>
      <t xml:space="preserve">After 10 years of contributions: 145,200 MNT/month; 20 years: 180,300 MNT/month if contributed at the mini wage level;  </t>
    </r>
    <r>
      <rPr>
        <b/>
        <sz val="11"/>
        <color theme="1"/>
        <rFont val="Calibri"/>
        <family val="2"/>
        <scheme val="minor"/>
      </rPr>
      <t xml:space="preserve">Wage base for benefit determination: </t>
    </r>
    <r>
      <rPr>
        <sz val="11"/>
        <color theme="1"/>
        <rFont val="Calibri"/>
        <family val="2"/>
        <scheme val="minor"/>
      </rPr>
      <t>Best 5 years’ consecutive wages out of the final 20 years wages reported.</t>
    </r>
  </si>
  <si>
    <r>
      <rPr>
        <b/>
        <sz val="11"/>
        <color rgb="FFFF0000"/>
        <rFont val="Calibri"/>
        <family val="2"/>
        <scheme val="minor"/>
      </rPr>
      <t>Replacement rate</t>
    </r>
    <r>
      <rPr>
        <sz val="11"/>
        <color rgb="FFFF0000"/>
        <rFont val="Calibri"/>
        <family val="2"/>
        <scheme val="minor"/>
      </rPr>
      <t xml:space="preserve">: Based on notional account balance for 15% contribution rate for years of contributions, accrued notional returns for each year (average growth in the last three years’ average wages), and average life expectancy factor.       </t>
    </r>
    <r>
      <rPr>
        <b/>
        <sz val="11"/>
        <color rgb="FFFF0000"/>
        <rFont val="Calibri"/>
        <family val="2"/>
        <scheme val="minor"/>
      </rPr>
      <t xml:space="preserve">Minimum standard: </t>
    </r>
    <r>
      <rPr>
        <sz val="11"/>
        <color rgb="FFFF0000"/>
        <rFont val="Calibri"/>
        <family val="2"/>
        <scheme val="minor"/>
      </rPr>
      <t xml:space="preserve">20% of the national average wage, plus an additional 0.5 percent of the average wage for each additional service year beyond the minimum of 15 years; </t>
    </r>
    <r>
      <rPr>
        <b/>
        <sz val="11"/>
        <color rgb="FFFF0000"/>
        <rFont val="Calibri"/>
        <family val="2"/>
        <scheme val="minor"/>
      </rPr>
      <t xml:space="preserve">Wage base for benefit determination: </t>
    </r>
    <r>
      <rPr>
        <sz val="11"/>
        <color rgb="FFFF0000"/>
        <rFont val="Calibri"/>
        <family val="2"/>
        <scheme val="minor"/>
      </rPr>
      <t>N/A</t>
    </r>
  </si>
  <si>
    <t>Working age : Active Labour Market services</t>
  </si>
  <si>
    <t>Law on Pension  and Benefits provided by the Social insurance   (DB)</t>
  </si>
  <si>
    <r>
      <rPr>
        <b/>
        <sz val="11"/>
        <color theme="1"/>
        <rFont val="Calibri"/>
        <family val="2"/>
        <scheme val="minor"/>
      </rPr>
      <t>Survivor pension</t>
    </r>
    <r>
      <rPr>
        <sz val="11"/>
        <color theme="1"/>
        <rFont val="Calibri"/>
        <family val="2"/>
        <scheme val="minor"/>
      </rPr>
      <t xml:space="preserve"> </t>
    </r>
  </si>
  <si>
    <t>Law On Individual Pension Insurance Contribution Account 7/1/1999</t>
  </si>
  <si>
    <t xml:space="preserve">Mandatory SI:                               Old Age Pension (NDC) </t>
  </si>
  <si>
    <t xml:space="preserve">Law on Employment Promotion (Article 5.2)              1/  occupational and vocational orientation, counseling and information; 2/job mediation 3/vocational training and retraining  </t>
  </si>
  <si>
    <t xml:space="preserve">Law on Employment Promotion (Article 5.3)                                                1/promotion of self employed as well as citizens willing to run businesses in forms of partnership or cooperatives; 2/support to employers; 3/organize public works;  Decree # 01/2012 of the National Board of Employment promotion </t>
  </si>
  <si>
    <t xml:space="preserve">Applicability: All contract employees born after January 1, 1960.    Years of service: 15 years of service and contributions </t>
  </si>
  <si>
    <r>
      <t xml:space="preserve">
</t>
    </r>
    <r>
      <rPr>
        <b/>
        <sz val="11"/>
        <color rgb="FFFF0000"/>
        <rFont val="Calibri"/>
        <family val="2"/>
        <scheme val="minor"/>
      </rPr>
      <t xml:space="preserve">Rate: </t>
    </r>
    <r>
      <rPr>
        <sz val="11"/>
        <color rgb="FFFF0000"/>
        <rFont val="Calibri"/>
        <family val="2"/>
        <scheme val="minor"/>
      </rPr>
      <t xml:space="preserve">40% monthly average wage in the last three years for one dependent increased by 10% per each member over two and more. But pension should not exceed 60% monthly average wage;  </t>
    </r>
    <r>
      <rPr>
        <b/>
        <sz val="11"/>
        <color rgb="FFFF0000"/>
        <rFont val="Calibri"/>
        <family val="2"/>
        <scheme val="minor"/>
      </rPr>
      <t xml:space="preserve">Minimum standard: </t>
    </r>
    <r>
      <rPr>
        <sz val="11"/>
        <color rgb="FFFF0000"/>
        <rFont val="Calibri"/>
        <family val="2"/>
        <scheme val="minor"/>
      </rPr>
      <t>same as above</t>
    </r>
  </si>
  <si>
    <r>
      <rPr>
        <b/>
        <sz val="11"/>
        <color rgb="FFFF0000"/>
        <rFont val="Calibri"/>
        <family val="2"/>
        <scheme val="minor"/>
      </rPr>
      <t>Rate:</t>
    </r>
    <r>
      <rPr>
        <sz val="11"/>
        <color rgb="FFFF0000"/>
        <rFont val="Calibri"/>
        <family val="2"/>
        <scheme val="minor"/>
      </rPr>
      <t xml:space="preserve"> Total invalidity   =  monthly average wage in  the last three years*60%
Partial invalidity = (monthly average wage in  the last three years*60%) * (% of loss of capacity for work); </t>
    </r>
    <r>
      <rPr>
        <b/>
        <sz val="11"/>
        <color rgb="FFFF0000"/>
        <rFont val="Calibri"/>
        <family val="2"/>
        <scheme val="minor"/>
      </rPr>
      <t xml:space="preserve"> Minimum standard:</t>
    </r>
    <r>
      <rPr>
        <sz val="11"/>
        <color rgb="FFFF0000"/>
        <rFont val="Calibri"/>
        <family val="2"/>
        <scheme val="minor"/>
      </rPr>
      <t xml:space="preserve"> same as above
</t>
    </r>
  </si>
  <si>
    <t>1A. Pension Insurance Fund  for Pre-1960 Cohorts /Defined Benefit (DB) Contribution Scheme/</t>
  </si>
  <si>
    <t>1B. Pension Insurance Fund -Post 1960 cohorts                                       /Notional Defined Contribution (NDC) Scheme or Pension Indiviual Retirement Account /</t>
  </si>
  <si>
    <t>Voluntary SI:                                   Old Age Pension  (NDC)</t>
  </si>
  <si>
    <t>Survivor pension /both mandatory and voluntary/</t>
  </si>
  <si>
    <t>Disability pension /both mandatory and voluntary/</t>
  </si>
  <si>
    <t>Law on Social Welfare      Article 13.5.5        (permanent care)</t>
  </si>
  <si>
    <t xml:space="preserve">     897.0 thousand (99.6 %) children in 2012, spent 18.0 bln MNT   ,               </t>
  </si>
  <si>
    <t xml:space="preserve">0.8 thousand children in 2012 </t>
  </si>
  <si>
    <t>9.0 thousand children in 2013</t>
  </si>
  <si>
    <t>1.7 thousand  twins in 2012</t>
  </si>
  <si>
    <t>6.3 thousand children in 2012</t>
  </si>
  <si>
    <t>204,3 thousand in 2012, spent for 29.0 bln MNT</t>
  </si>
  <si>
    <t>114.1 thousand senior people in 2012, spent for 11.4 bln MNT from SWF</t>
  </si>
  <si>
    <t>23.0 thousand disabled people in 2012, spent for  4.0 bln MNT from SWF</t>
  </si>
  <si>
    <t>88.9 thousand in 2012, spent for  32.0 bln MNT</t>
  </si>
  <si>
    <t xml:space="preserve">Redemption Pension Insurance Contribution </t>
  </si>
  <si>
    <t xml:space="preserve">New Pension Scheme for Herders and Self employed under Layer 2 will be replaced current Voluntary Social Insurance Scheme </t>
  </si>
  <si>
    <t xml:space="preserve">504.0 thousand in 2013-2014 school year </t>
  </si>
  <si>
    <t>Conduct to Employment Training Program</t>
  </si>
  <si>
    <t>Employment Promotion Program for Self employed, cooperatives and small businesses</t>
  </si>
  <si>
    <t>Employment Promotion Program for aged over 40 and senior citizens</t>
  </si>
  <si>
    <t>TYPES</t>
  </si>
  <si>
    <t>FORMS</t>
  </si>
  <si>
    <t>organization of public works</t>
  </si>
  <si>
    <t>PROGRAMS</t>
  </si>
  <si>
    <t>Job medation</t>
  </si>
  <si>
    <t xml:space="preserve">"Inhabited Mongols" </t>
  </si>
  <si>
    <t>Conduct to Employment Training</t>
  </si>
  <si>
    <t>Preparing to Employment</t>
  </si>
  <si>
    <t>Employment Promotion Services</t>
  </si>
  <si>
    <t>Employment Promotion Measures</t>
  </si>
  <si>
    <t>Employment promotion for Herders</t>
  </si>
  <si>
    <t>Employment promotion for Disability</t>
  </si>
  <si>
    <t>Employment promotion for aged over 40 and senior people</t>
  </si>
  <si>
    <t xml:space="preserve">Employment promotion of Self employed </t>
  </si>
  <si>
    <t>Job mediation</t>
  </si>
  <si>
    <t>Vocational training and retraining</t>
  </si>
  <si>
    <t>Promotion of self employed as well as citizens willing to run businesses in forms of partnership or cooperatives</t>
  </si>
  <si>
    <t>KEY ACTIVITIES</t>
  </si>
  <si>
    <r>
      <t xml:space="preserve">Inform job places and occupations,  </t>
    </r>
    <r>
      <rPr>
        <b/>
        <sz val="11"/>
        <color theme="1"/>
        <rFont val="Calibri"/>
        <family val="2"/>
        <scheme val="minor"/>
      </rPr>
      <t xml:space="preserve"> </t>
    </r>
    <r>
      <rPr>
        <sz val="11"/>
        <color theme="1"/>
        <rFont val="Calibri"/>
        <family val="2"/>
        <scheme val="minor"/>
      </rPr>
      <t>10,000 MNT per person</t>
    </r>
  </si>
  <si>
    <t xml:space="preserve">COVERAGE </t>
  </si>
  <si>
    <t>counseling  and orientation to secondary schools, 5,000 MNT per student</t>
  </si>
  <si>
    <t>30.0 thousand students</t>
  </si>
  <si>
    <t>organizing Job Fare, 4 times in a year</t>
  </si>
  <si>
    <t>--</t>
  </si>
  <si>
    <t>1.9  thousand person in a year</t>
  </si>
  <si>
    <t>mobile and distance training, 100,000 MNT per case</t>
  </si>
  <si>
    <t>Pupil-centered teaching, 100,000 MNT per month</t>
  </si>
  <si>
    <t>Counseling  and orientation 50,000 MNT; training 50,000 MNT; and financial grant, 150,000 MNT per person</t>
  </si>
  <si>
    <t>-</t>
  </si>
  <si>
    <t>promote to disable persons for  new job places,  1,000,000 MNT per person</t>
  </si>
  <si>
    <t>promote to self-employed persons for  new job places,  1,000,000 MNT per person</t>
  </si>
  <si>
    <t>10.0 thousand  new job places</t>
  </si>
  <si>
    <t>Job place inventory and input data service, 1,000 MNT per case</t>
  </si>
  <si>
    <t>Small Loans : average amount for one borrower  3,000,000 MNT</t>
  </si>
  <si>
    <t>450 herder-family</t>
  </si>
  <si>
    <t>390 herder-employers and 290 herders</t>
  </si>
  <si>
    <r>
      <t xml:space="preserve">Business Incubation services                        </t>
    </r>
    <r>
      <rPr>
        <sz val="11"/>
        <rFont val="Calibri"/>
        <family val="2"/>
        <scheme val="minor"/>
      </rPr>
      <t>(Scope: Self employed and Herders and small business cooperatives and partnerships)</t>
    </r>
  </si>
  <si>
    <r>
      <rPr>
        <b/>
        <sz val="11"/>
        <color theme="1"/>
        <rFont val="Calibri"/>
        <family val="2"/>
        <scheme val="minor"/>
      </rPr>
      <t>Financial Support  to herder-family:</t>
    </r>
    <r>
      <rPr>
        <sz val="11"/>
        <color theme="1"/>
        <rFont val="Calibri"/>
        <family val="2"/>
        <scheme val="minor"/>
      </rPr>
      <t xml:space="preserve"> number of aimags: 18;  number of soums per each aimag covered under this program: 5,  number of herder-family per each soum covered under this program: 5, 5,000,000 MNT  per family for one time  </t>
    </r>
  </si>
  <si>
    <t>Business management training  services.  Training fee: 20,000- 45,000 MNT per person</t>
  </si>
  <si>
    <t>Counseling and provide information for developing business plans Fee: 90,500 MNT</t>
  </si>
  <si>
    <t>2.0 thousand</t>
  </si>
  <si>
    <t>10.0 thousand</t>
  </si>
  <si>
    <t>40 centers</t>
  </si>
  <si>
    <t>Compensations for persons who covered incubation service; 5,000,000 MNT average</t>
  </si>
  <si>
    <t>130 person</t>
  </si>
  <si>
    <t>supports to the employers</t>
  </si>
  <si>
    <t>Support for Employers</t>
  </si>
  <si>
    <t>Support for Employers' Program</t>
  </si>
  <si>
    <r>
      <rPr>
        <b/>
        <sz val="11"/>
        <color theme="1"/>
        <rFont val="Calibri"/>
        <family val="2"/>
        <scheme val="minor"/>
      </rPr>
      <t>Compensation for training cost:</t>
    </r>
    <r>
      <rPr>
        <sz val="11"/>
        <color theme="1"/>
        <rFont val="Calibri"/>
        <family val="2"/>
        <scheme val="minor"/>
      </rPr>
      <t xml:space="preserve">  Provided  workplace practice training  to the person who graduated by " Preparing to Employment" Program at least 1 year,  650,000 MNT* 3 months</t>
    </r>
  </si>
  <si>
    <t>30 person</t>
  </si>
  <si>
    <r>
      <rPr>
        <b/>
        <sz val="11"/>
        <color theme="1"/>
        <rFont val="Calibri"/>
        <family val="2"/>
        <scheme val="minor"/>
      </rPr>
      <t xml:space="preserve">Local government-public works </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</si>
  <si>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 xml:space="preserve">Time-work </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</si>
  <si>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Green work place</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</si>
  <si>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Scheme:</t>
    </r>
    <r>
      <rPr>
        <sz val="11"/>
        <color theme="1"/>
        <rFont val="Calibri"/>
        <family val="2"/>
        <scheme val="minor"/>
      </rPr>
      <t xml:space="preserve"> ACTIVE LABOUR MARKET POLICIES</t>
    </r>
  </si>
  <si>
    <r>
      <rPr>
        <b/>
        <sz val="11"/>
        <color theme="1"/>
        <rFont val="Calibri"/>
        <family val="2"/>
        <scheme val="minor"/>
      </rPr>
      <t>Legal Framework:</t>
    </r>
    <r>
      <rPr>
        <sz val="11"/>
        <color theme="1"/>
        <rFont val="Calibri"/>
        <family val="2"/>
        <scheme val="minor"/>
      </rPr>
      <t xml:space="preserve"> Law on Employment Promotion Law</t>
    </r>
  </si>
  <si>
    <r>
      <rPr>
        <b/>
        <sz val="11"/>
        <color theme="1"/>
        <rFont val="Calibri"/>
        <family val="2"/>
        <scheme val="minor"/>
      </rPr>
      <t>Funding:</t>
    </r>
    <r>
      <rPr>
        <sz val="11"/>
        <color theme="1"/>
        <rFont val="Calibri"/>
        <family val="2"/>
        <scheme val="minor"/>
      </rPr>
      <t xml:space="preserve"> Employment Promotion Fund/State Budget/</t>
    </r>
  </si>
  <si>
    <t>0.5 thousand people</t>
  </si>
  <si>
    <t>1.7 thousand people</t>
  </si>
  <si>
    <t>11.0 thousand people</t>
  </si>
  <si>
    <t>2.4 thousand people</t>
  </si>
  <si>
    <t>12.0 thousand people</t>
  </si>
  <si>
    <t>1.0 thousand people</t>
  </si>
  <si>
    <t>1.3 thousand people</t>
  </si>
  <si>
    <t>1.2  thousand people</t>
  </si>
  <si>
    <t>21.0 thousand people</t>
  </si>
  <si>
    <t>6.0 thousand people</t>
  </si>
  <si>
    <t>3.0 thousand people</t>
  </si>
  <si>
    <t>40 days vocational training for meal and transportation 3,000 MNT per day,   and counseling, job mediation</t>
  </si>
  <si>
    <t>Law on Government Special Funds;  Government Resolution #134/2011, Labour Minister's order #A/69/2012 and A/38/2013</t>
  </si>
  <si>
    <t xml:space="preserve">Law on Government Special Funds Article 5.4.6 and 14;  </t>
  </si>
  <si>
    <t xml:space="preserve"> MSE Development Fund, Local Employment Division under the MOL </t>
  </si>
  <si>
    <t>N/A</t>
  </si>
  <si>
    <t>Administrative and territorial units</t>
  </si>
  <si>
    <t>Aimags &amp; the Capital city</t>
  </si>
  <si>
    <t xml:space="preserve">Zavkhan </t>
  </si>
  <si>
    <t>Uvs</t>
  </si>
  <si>
    <t>Khovd</t>
  </si>
  <si>
    <t xml:space="preserve">Arkhangai </t>
  </si>
  <si>
    <t xml:space="preserve">Bulgan </t>
  </si>
  <si>
    <t xml:space="preserve">Bayankhongor </t>
  </si>
  <si>
    <t xml:space="preserve">Orkhon </t>
  </si>
  <si>
    <t>Khovsgol</t>
  </si>
  <si>
    <t>Ovorkhangai</t>
  </si>
  <si>
    <t>Govisumber</t>
  </si>
  <si>
    <t>Darkhan-Uul</t>
  </si>
  <si>
    <t>Dornogovi</t>
  </si>
  <si>
    <t>Govi-Altai</t>
  </si>
  <si>
    <t>Bayan-Olgii</t>
  </si>
  <si>
    <t>Dundgovi</t>
  </si>
  <si>
    <t>Omnogovi</t>
  </si>
  <si>
    <t>Selenge</t>
  </si>
  <si>
    <t>Tov</t>
  </si>
  <si>
    <t>Dornod</t>
  </si>
  <si>
    <t>Sukhbaatar</t>
  </si>
  <si>
    <t>Khentii</t>
  </si>
  <si>
    <t>Ulaanbaatar</t>
  </si>
  <si>
    <t>Soums &amp; Districts</t>
  </si>
  <si>
    <t>Baghs &amp; Khoroos</t>
  </si>
  <si>
    <t>Pop density per km2</t>
  </si>
  <si>
    <t xml:space="preserve">Territory thous.km2 </t>
  </si>
  <si>
    <t>F</t>
  </si>
  <si>
    <t>under 1 years old</t>
  </si>
  <si>
    <t>Total</t>
  </si>
  <si>
    <t xml:space="preserve">by age group </t>
  </si>
  <si>
    <t>.1-4.</t>
  </si>
  <si>
    <t>.5-9.</t>
  </si>
  <si>
    <t>.10-14.</t>
  </si>
  <si>
    <t>.15-19.</t>
  </si>
  <si>
    <t>.20-24.</t>
  </si>
  <si>
    <t>.25-29.</t>
  </si>
  <si>
    <t>.30-34.</t>
  </si>
  <si>
    <t>.35-39.</t>
  </si>
  <si>
    <t>.40-44.</t>
  </si>
  <si>
    <t>.45-49.</t>
  </si>
  <si>
    <t>.50-54.</t>
  </si>
  <si>
    <t>.55-59.</t>
  </si>
  <si>
    <t>.60-64.</t>
  </si>
  <si>
    <t>.65-69.</t>
  </si>
  <si>
    <t>.70+</t>
  </si>
  <si>
    <t>TOTAL</t>
  </si>
  <si>
    <t>Residents in Mongola /thous.persons/2012/</t>
  </si>
  <si>
    <t>Households</t>
  </si>
  <si>
    <t>persons per Houshold</t>
  </si>
  <si>
    <t>Double orphan children</t>
  </si>
  <si>
    <t>Half orphan children</t>
  </si>
  <si>
    <t>Households with 4 more children aged below 16</t>
  </si>
  <si>
    <t>Numder of females, who headed household</t>
  </si>
  <si>
    <t>Births per 1000 population</t>
  </si>
  <si>
    <t>Deaths per 1000 population</t>
  </si>
  <si>
    <t>Infant mortality rate /per 1000 live births/</t>
  </si>
  <si>
    <t>divorces per 1000 population</t>
  </si>
  <si>
    <t>marriges per 1000 population</t>
  </si>
  <si>
    <t xml:space="preserve">  Female</t>
  </si>
  <si>
    <t xml:space="preserve">  Male</t>
  </si>
  <si>
    <t>Life expectancy at birth, by sex</t>
  </si>
  <si>
    <t xml:space="preserve">Annual population growth rate </t>
  </si>
  <si>
    <t>Total fertility rate</t>
  </si>
  <si>
    <t>POPULATION</t>
  </si>
  <si>
    <t>A</t>
  </si>
  <si>
    <t>B</t>
  </si>
  <si>
    <t>LABOUR FORCE</t>
  </si>
  <si>
    <t>Agriculture</t>
  </si>
  <si>
    <t>Mining</t>
  </si>
  <si>
    <t>Construction</t>
  </si>
  <si>
    <t>Transportation</t>
  </si>
  <si>
    <t>Whole sale and retail trade</t>
  </si>
  <si>
    <t>Hotels, and food services</t>
  </si>
  <si>
    <t>Civil services(public administration, defence)</t>
  </si>
  <si>
    <t>Financial and insurance activities</t>
  </si>
  <si>
    <t>Education</t>
  </si>
  <si>
    <t>Arts, entertaiment and recreation</t>
  </si>
  <si>
    <t>other service activities</t>
  </si>
  <si>
    <t>activities of households as employers</t>
  </si>
  <si>
    <t>International organizations</t>
  </si>
  <si>
    <t>Information and communication</t>
  </si>
  <si>
    <t>Administrative and support services</t>
  </si>
  <si>
    <t>Health and Social welfare</t>
  </si>
  <si>
    <t>Manufacturing</t>
  </si>
  <si>
    <t>Electricity, gas</t>
  </si>
  <si>
    <t>Water supply, sewerage</t>
  </si>
  <si>
    <t>Scientific and technical activities</t>
  </si>
  <si>
    <t>of which: Female</t>
  </si>
  <si>
    <r>
      <rPr>
        <b/>
        <sz val="11"/>
        <color theme="1"/>
        <rFont val="Calibri"/>
        <family val="2"/>
        <scheme val="minor"/>
      </rPr>
      <t>Employees</t>
    </r>
    <r>
      <rPr>
        <sz val="11"/>
        <color theme="1"/>
        <rFont val="Calibri"/>
        <family val="2"/>
        <scheme val="minor"/>
      </rPr>
      <t xml:space="preserve">: </t>
    </r>
  </si>
  <si>
    <t>of which by sector:</t>
  </si>
  <si>
    <t>Unemployed /thous.persons/</t>
  </si>
  <si>
    <t>Unemployment rate</t>
  </si>
  <si>
    <t>Registered unemployed</t>
  </si>
  <si>
    <t>Economicly INACTIVE population /thous.persons/</t>
  </si>
  <si>
    <t>Economicly ACTIVE population /thous.persons/</t>
  </si>
  <si>
    <t>of which Government emplyees</t>
  </si>
  <si>
    <t>of which public Adminstration Government emplyees</t>
  </si>
  <si>
    <t>C</t>
  </si>
  <si>
    <t>GDP</t>
  </si>
  <si>
    <t>GDP per capita by USD /WB Atlas approach/</t>
  </si>
  <si>
    <t>annual change of GDP  /%/</t>
  </si>
  <si>
    <t>D</t>
  </si>
  <si>
    <t>PRICE</t>
  </si>
  <si>
    <t>Inflation rate, annual average /%/</t>
  </si>
  <si>
    <t>E</t>
  </si>
  <si>
    <t>FINANCIAL MARKET</t>
  </si>
  <si>
    <t xml:space="preserve">Money Supply </t>
  </si>
  <si>
    <t>Currency in circulation /bln MNT/</t>
  </si>
  <si>
    <t xml:space="preserve">of which: </t>
  </si>
  <si>
    <t>currency outside banks</t>
  </si>
  <si>
    <t>Money  1</t>
  </si>
  <si>
    <t>Money  2</t>
  </si>
  <si>
    <t>Reserve money</t>
  </si>
  <si>
    <t>Net international Reserves /mln USD/</t>
  </si>
  <si>
    <t>of which:</t>
  </si>
  <si>
    <t>Social Welfare Fund</t>
  </si>
  <si>
    <t xml:space="preserve">Total Revenue and Grants </t>
  </si>
  <si>
    <t xml:space="preserve">Tax revenue </t>
  </si>
  <si>
    <t>Central Government Budget  /bln.MNT/</t>
  </si>
  <si>
    <t xml:space="preserve">Total Expenditure and net Lending </t>
  </si>
  <si>
    <t>Local Government Budget  /bln.MNT/</t>
  </si>
  <si>
    <t xml:space="preserve">Total Revenue </t>
  </si>
  <si>
    <t>Social Insurance Contribution</t>
  </si>
  <si>
    <t xml:space="preserve">Subsidy from Central Government </t>
  </si>
  <si>
    <t xml:space="preserve">Total Expenditure </t>
  </si>
  <si>
    <t>Transfers(benefits)</t>
  </si>
  <si>
    <t>Human Development Fund Budget /bln.MNT/</t>
  </si>
  <si>
    <t>Social Insurance Fund Budget /bln.MNT/</t>
  </si>
  <si>
    <t>Royality</t>
  </si>
  <si>
    <t>Dividends</t>
  </si>
  <si>
    <t>Total expenditure</t>
  </si>
  <si>
    <t>Transfers(Child money, Health insuranse premium etc)</t>
  </si>
  <si>
    <t>GDP (billion MNT)</t>
  </si>
  <si>
    <t xml:space="preserve">GENERAL GOVERNMENT  BUDGET      </t>
  </si>
  <si>
    <t>TOTAL REVENUE AND GRANTS</t>
  </si>
  <si>
    <t>CONSOLIDATED BUDGET /1+2+3+4/ bln.MNT</t>
  </si>
  <si>
    <t>TOTAL EXPENDITURES AND NET LENDING</t>
  </si>
  <si>
    <t>Grants to the Local Government Budget</t>
  </si>
  <si>
    <t>% of GDP spent on total Expenditures</t>
  </si>
  <si>
    <t xml:space="preserve">%  of  Central Government Budget spent on SWFunds  </t>
  </si>
  <si>
    <t>% of Consolidated Budget spent on HDF cash transfers</t>
  </si>
  <si>
    <t>`</t>
  </si>
  <si>
    <t>AGRICULTURE</t>
  </si>
  <si>
    <t>horse</t>
  </si>
  <si>
    <t>cattle</t>
  </si>
  <si>
    <t>camel</t>
  </si>
  <si>
    <t>sheep</t>
  </si>
  <si>
    <t xml:space="preserve">goat </t>
  </si>
  <si>
    <t>Number of livestock  /mln.heads/</t>
  </si>
  <si>
    <t>H</t>
  </si>
  <si>
    <t>J</t>
  </si>
  <si>
    <t>Number of Herder households /thous.households/</t>
  </si>
  <si>
    <t xml:space="preserve"> Ovorkhangai aimag</t>
  </si>
  <si>
    <t xml:space="preserve"> Bayankhongor aimag</t>
  </si>
  <si>
    <t>Number of Herdsmen  /thous. persons/</t>
  </si>
  <si>
    <t>Age Composition of Herdsman</t>
  </si>
  <si>
    <t>.16-35.</t>
  </si>
  <si>
    <t>.36-55.</t>
  </si>
  <si>
    <t>.56-61.</t>
  </si>
  <si>
    <t>Total: (%)</t>
  </si>
  <si>
    <t>&lt;= 10</t>
  </si>
  <si>
    <t>.11-30.</t>
  </si>
  <si>
    <t>.31-50.</t>
  </si>
  <si>
    <t>.51-100.</t>
  </si>
  <si>
    <t>.101-200.</t>
  </si>
  <si>
    <t>.201-500.</t>
  </si>
  <si>
    <t>.501-999.</t>
  </si>
  <si>
    <t>.1000-1499.</t>
  </si>
  <si>
    <t>.1500-2000.</t>
  </si>
  <si>
    <t>.2001+</t>
  </si>
  <si>
    <t>Number of livestock</t>
  </si>
  <si>
    <r>
      <t xml:space="preserve"># of Herder Household </t>
    </r>
    <r>
      <rPr>
        <sz val="9"/>
        <color theme="1"/>
        <rFont val="Calibri"/>
        <family val="2"/>
        <scheme val="minor"/>
      </rPr>
      <t>/thous.household/</t>
    </r>
  </si>
  <si>
    <r>
      <t xml:space="preserve"># of Livestock in household </t>
    </r>
    <r>
      <rPr>
        <sz val="10"/>
        <color theme="1"/>
        <rFont val="Calibri"/>
        <family val="2"/>
        <scheme val="minor"/>
      </rPr>
      <t>/million heads/</t>
    </r>
  </si>
  <si>
    <t>K</t>
  </si>
  <si>
    <t>Wages and Salaries</t>
  </si>
  <si>
    <t>Pension benefits and Allowances</t>
  </si>
  <si>
    <t>Income from household business</t>
  </si>
  <si>
    <t>Other</t>
  </si>
  <si>
    <t>MONTHLY  NATIONAL AVERAGE INCOME PER HOUSEHOLD</t>
  </si>
  <si>
    <t>of which: Cash Income / thous. MNT/</t>
  </si>
  <si>
    <t>POVERTY MEASURES</t>
  </si>
  <si>
    <t>Urban</t>
  </si>
  <si>
    <t>Rural</t>
  </si>
  <si>
    <t>Poverty Gap (%) National  Average</t>
  </si>
  <si>
    <t>Incidence of Poverty  (%) National  Average</t>
  </si>
  <si>
    <t>Poverty Severity (%) National  Average</t>
  </si>
  <si>
    <t>WESTERN REGION</t>
  </si>
  <si>
    <t>KHANGAI REGION</t>
  </si>
  <si>
    <t>CENTRAL REGION</t>
  </si>
  <si>
    <t>EASTERN REGION</t>
  </si>
  <si>
    <t>ULAANBAATAR</t>
  </si>
  <si>
    <t>MINIMUM LIVING STANDART  /MNT/</t>
  </si>
  <si>
    <t>Western</t>
  </si>
  <si>
    <t>Khangai</t>
  </si>
  <si>
    <t>Central</t>
  </si>
  <si>
    <t>Eastern</t>
  </si>
  <si>
    <t>by Regions:</t>
  </si>
  <si>
    <t>National Average</t>
  </si>
  <si>
    <t>EDUCATION</t>
  </si>
  <si>
    <t>Primary</t>
  </si>
  <si>
    <t>Basic</t>
  </si>
  <si>
    <t>Public</t>
  </si>
  <si>
    <t>Vocational training centers</t>
  </si>
  <si>
    <t>Universities,</t>
  </si>
  <si>
    <t xml:space="preserve">Colleges </t>
  </si>
  <si>
    <t>Universities, colleges and Vocational training centers</t>
  </si>
  <si>
    <t>Private</t>
  </si>
  <si>
    <t>Foreing affliated schools</t>
  </si>
  <si>
    <t>SCHOOLS</t>
  </si>
  <si>
    <t>STUDENTS /thous.persons/</t>
  </si>
  <si>
    <t>of which VTC</t>
  </si>
  <si>
    <t>Total Enrollment in pre-school programs /thous.children/</t>
  </si>
  <si>
    <t>SOME INDICATORS OF GENERAL EDUCATION</t>
  </si>
  <si>
    <t>% of Consolidated Budget spent on SI Funds  benefits</t>
  </si>
  <si>
    <t>GROUPING OF HERDER HOSEHOLD /IN 2012/</t>
  </si>
  <si>
    <t>HOUSEHOLD INCOME,  MINIMUM LIVING STANDART AND POVERTY</t>
  </si>
  <si>
    <t>Number of disabled students /thous.children/</t>
  </si>
  <si>
    <t xml:space="preserve">Gross enrollment rate (GER) % </t>
  </si>
  <si>
    <t>Basic education</t>
  </si>
  <si>
    <t>Primary education</t>
  </si>
  <si>
    <t>Secondary education</t>
  </si>
  <si>
    <t>General Education</t>
  </si>
  <si>
    <t>General educational school with evening and extranate classes</t>
  </si>
  <si>
    <t>High or Secondary</t>
  </si>
  <si>
    <t>General educational schools-full time</t>
  </si>
  <si>
    <t>General educationa schools-evening &amp; externates</t>
  </si>
  <si>
    <t>Drop-out Rate</t>
  </si>
  <si>
    <t>Childrens dropped out of schools aged 6-14 /thous.children/</t>
  </si>
  <si>
    <t>Pupils live in dormitory /thous.children/</t>
  </si>
  <si>
    <t>of which alternative pre-school programs</t>
  </si>
  <si>
    <t>New entarance in the 1st grade/thous.children/</t>
  </si>
  <si>
    <t>Graduates of general secondary schools /thous. persons/</t>
  </si>
  <si>
    <t>of which: 11th grade</t>
  </si>
  <si>
    <t>% of Consolidated Budget spent on Education</t>
  </si>
  <si>
    <t>% of Central Government Budget spent on Education</t>
  </si>
  <si>
    <t>% of GDP spent on Education</t>
  </si>
  <si>
    <t>HEALTH</t>
  </si>
  <si>
    <t>EXPENDITURE ON EDUCATION /bln. MNT/</t>
  </si>
  <si>
    <t>State Health Institutions</t>
  </si>
  <si>
    <t>Aimag and District general hospitals</t>
  </si>
  <si>
    <t>Inter soum hospitals</t>
  </si>
  <si>
    <t>Soum hospitals</t>
  </si>
  <si>
    <t xml:space="preserve">Clinics and specialized hospitals &amp; centers </t>
  </si>
  <si>
    <t>Private Health Institutions</t>
  </si>
  <si>
    <t>Private Hospitals</t>
  </si>
  <si>
    <t>Family hospitals</t>
  </si>
  <si>
    <t>Drug stores</t>
  </si>
  <si>
    <t>Hospital beds /thous.beds/</t>
  </si>
  <si>
    <t>Beds per 1000 population</t>
  </si>
  <si>
    <t>Persons per physican /national average/</t>
  </si>
  <si>
    <t>of which: Ulaanbaatar city</t>
  </si>
  <si>
    <t>aimag level</t>
  </si>
  <si>
    <t>Infant mortality, per 1000 live births/national average/</t>
  </si>
  <si>
    <t>Under-five mortality, prt 1000 live births/national average/</t>
  </si>
  <si>
    <t>in the first 3 months of pregnancy</t>
  </si>
  <si>
    <t>pregnant womwn who attended to ANC for 6 and more times</t>
  </si>
  <si>
    <t>% of pregnant women who attend to Atenatal Care(ANC) Natioanal average, end of  2012</t>
  </si>
  <si>
    <t>% of 5 types of Immunization coverage for infants, national average  end of 2012</t>
  </si>
  <si>
    <t>Prevalence and Deaths of Malignant neoplasms, per 10 000 population, national average end of 2012</t>
  </si>
  <si>
    <t>prevalence of neoplasms</t>
  </si>
  <si>
    <t>deaths caused by neoplasms</t>
  </si>
  <si>
    <t>Maternal deaths,  total national level</t>
  </si>
  <si>
    <t>EXPENDITURE ON HEALTH SECTOR /bln. MNT/</t>
  </si>
  <si>
    <t>Per capita health expenditure /thous.MNT/</t>
  </si>
  <si>
    <t>% of GDP spent on Health</t>
  </si>
  <si>
    <t>% of Central Government Budget spent on Health</t>
  </si>
  <si>
    <t>% of Consolidated Budget spent on Health</t>
  </si>
  <si>
    <t>Per capita educational expenditure /thous.MNT/</t>
  </si>
  <si>
    <t>Total Residents /thous.persons/*</t>
  </si>
  <si>
    <t>SOCIAL SECURITY</t>
  </si>
  <si>
    <t>billion MNT</t>
  </si>
  <si>
    <t>pension</t>
  </si>
  <si>
    <t>allowances and benefits</t>
  </si>
  <si>
    <t>services and compensations</t>
  </si>
  <si>
    <t>Human Development Fund</t>
  </si>
  <si>
    <t>Total Expenditure:</t>
  </si>
  <si>
    <t>Number of beneficiaries /thous.persons/</t>
  </si>
  <si>
    <t>Social Insurance Fund</t>
  </si>
  <si>
    <t xml:space="preserve">Revenue of SI Fund </t>
  </si>
  <si>
    <t>Number of pensioners /thous.persons/</t>
  </si>
  <si>
    <t>Monthly average pension /thous.MNT/</t>
  </si>
  <si>
    <t>Number of Insured /thous.persons/</t>
  </si>
  <si>
    <t>Supporting ratio /Pensioners to Insured/</t>
  </si>
  <si>
    <t>EXPENDITURE ON SOCIAL SECURITY /bln. MNT/</t>
  </si>
  <si>
    <t>% of Consolidated Budget spent on SS</t>
  </si>
  <si>
    <t>% of GDP spent on SS</t>
  </si>
  <si>
    <t>Per capita SS expenditure /thous.MNT/</t>
  </si>
  <si>
    <t>Expenditures of SI Fund</t>
  </si>
  <si>
    <t>of which: voluntary insures</t>
  </si>
  <si>
    <t>of which: amount of  pensions /OA+Dis+Sur+Military/</t>
  </si>
  <si>
    <t>G</t>
  </si>
  <si>
    <t>I</t>
  </si>
  <si>
    <t xml:space="preserve">NUMBER OF PRE SCHOOLS </t>
  </si>
  <si>
    <t xml:space="preserve">of which: Public </t>
  </si>
  <si>
    <t>Proportion of births attended by skilled health personnel</t>
  </si>
  <si>
    <t>HIV prevalence among pregnant women /%/</t>
  </si>
  <si>
    <t>HIV prevalence among population aged 15-24 years /%/</t>
  </si>
  <si>
    <t>INDICATORS</t>
  </si>
  <si>
    <t>SOME SPF/ABND RELATED   INDICATORS OF MONGOILA /2009-2012/</t>
  </si>
  <si>
    <r>
      <rPr>
        <b/>
        <sz val="10"/>
        <color theme="1"/>
        <rFont val="Calibri"/>
        <family val="2"/>
        <scheme val="minor"/>
      </rPr>
      <t>Montly avarage wages and salaries of employee</t>
    </r>
    <r>
      <rPr>
        <sz val="10"/>
        <color theme="1"/>
        <rFont val="Calibri"/>
        <family val="2"/>
        <scheme val="minor"/>
      </rPr>
      <t>/thous.MNT/</t>
    </r>
  </si>
  <si>
    <t>MPDSP, MOF</t>
  </si>
  <si>
    <t>Ministry of Labour, aimag, district Employment Divisions</t>
  </si>
  <si>
    <t>Ministry of Labour, aimag, district Employment  Divisions</t>
  </si>
  <si>
    <t xml:space="preserve">Employment Division </t>
  </si>
  <si>
    <t xml:space="preserve">Citizens who has no income except pension </t>
  </si>
  <si>
    <t>All type of pensions   (old age, disability, suvivors ) in all of age groups- both SI and SW funds</t>
  </si>
  <si>
    <t xml:space="preserve">Only for full-time courses </t>
  </si>
  <si>
    <t>Coverage  2012 /thous.persons/</t>
  </si>
  <si>
    <t>Health personnel, per 10 000 population</t>
  </si>
  <si>
    <t>physican</t>
  </si>
  <si>
    <t>nurse</t>
  </si>
  <si>
    <t>Inpatients,  total, end of year /thous.persons/</t>
  </si>
  <si>
    <t xml:space="preserve"> ensuring integrated coordination and management of HIV/AIDS prevention
measures and facilitating intersectoral collaboration. </t>
  </si>
  <si>
    <t>Type of health facilities</t>
  </si>
  <si>
    <t>National Reproductive Health (Third) Programme</t>
  </si>
  <si>
    <t>2007–2011</t>
  </si>
  <si>
    <t>National Environmental Health Programme</t>
  </si>
  <si>
    <t>2006–2015</t>
  </si>
  <si>
    <t>National Communicable Disease Control Programme</t>
  </si>
  <si>
    <t>National Oral Health Programme</t>
  </si>
  <si>
    <t>2006-2015</t>
  </si>
  <si>
    <t>National Sport Development Programme</t>
  </si>
  <si>
    <t>2007-2012</t>
  </si>
  <si>
    <t>National Cancer Control Sub-Programme</t>
  </si>
  <si>
    <t>2008-2013</t>
  </si>
  <si>
    <t>National Noncommunicable Disease Control Programme</t>
  </si>
  <si>
    <t>2006-2013</t>
  </si>
  <si>
    <t>National Injury and Violence Prevention Programme</t>
  </si>
  <si>
    <t>2010-2016</t>
  </si>
  <si>
    <t>National Mental Health (Second) Programme</t>
  </si>
  <si>
    <t>2010-2019</t>
  </si>
  <si>
    <t>National Traditional Medicine Development Programme</t>
  </si>
  <si>
    <t>2010-2018</t>
  </si>
  <si>
    <t>National Programme to Combat Cardiovascular Illnesses</t>
  </si>
  <si>
    <t>2010-2021</t>
  </si>
  <si>
    <t>National Strategy on Maternal and Newborn Health</t>
  </si>
  <si>
    <t>2011-2015</t>
  </si>
  <si>
    <t>National Strategy on HIV/AIDS Prevention</t>
  </si>
  <si>
    <t>2010-2015</t>
  </si>
  <si>
    <t>National Strategy on Healthy Lifestyle and IEC</t>
  </si>
  <si>
    <t>National Strategy on TB Prevention and Fight</t>
  </si>
  <si>
    <t>National Strategy on Healthy Food and Physical Activity</t>
  </si>
  <si>
    <t>National Blindness and Poor Hearing Prevention and Control Programme</t>
  </si>
  <si>
    <t>National Strategy on Medical Waste Management</t>
  </si>
  <si>
    <t>2009-2013</t>
  </si>
  <si>
    <t>National Strategy on Health Education</t>
  </si>
  <si>
    <t>National Strategy Against Viral Hepatitis</t>
  </si>
  <si>
    <t>National Strategy on Congenital Syphilis</t>
  </si>
  <si>
    <t>National Strategy on Provision of RH Drugs and Devices</t>
  </si>
  <si>
    <t>E-Health Strategy</t>
  </si>
  <si>
    <t>2010-2014</t>
  </si>
  <si>
    <t>National health programmes and strategies implemented by MOH, 2011</t>
  </si>
  <si>
    <t>Implementation term</t>
  </si>
  <si>
    <t>National health programmes:</t>
  </si>
  <si>
    <t xml:space="preserve">Health strategies: </t>
  </si>
  <si>
    <t>Guarantee: Working Age</t>
  </si>
  <si>
    <t>13.1 thous.persons in 2012</t>
  </si>
  <si>
    <t>25.0 thous.children in 2012</t>
  </si>
  <si>
    <t>n/a</t>
  </si>
  <si>
    <t>1.7 thous. in 2013</t>
  </si>
  <si>
    <t>88 persons</t>
  </si>
  <si>
    <t xml:space="preserve">Preschool coverage 75% in 2011-2012 or 191.8 thousand children of which 134.4 thousands covered  by state owned kindergartens </t>
  </si>
  <si>
    <t>Source:  MOH, WHO 2012</t>
  </si>
  <si>
    <t>176.3 thous. Students          /100 %/</t>
  </si>
  <si>
    <t>761.9 thousand persons insured in 2012</t>
  </si>
  <si>
    <t>Both employee and employer have to pay 7% of reference salary (between minimum wage and 10 times mini. wage) Voluntary 10 % of reference income</t>
  </si>
  <si>
    <t xml:space="preserve"> Both employee and employer have to pay 0.5 % of reference salary (between minimum wage and 10 times mini wage) Voluntary 1 % of reference income</t>
  </si>
  <si>
    <t xml:space="preserve"> Only Employer has to pay  1%, 2% and 3% (depending on working condition) of its payroll (between minimum wage and 10 times mini wage)                     Voluntary 1 % of reference income</t>
  </si>
  <si>
    <t xml:space="preserve">761.9 thousand persons insured in 2012 </t>
  </si>
  <si>
    <t>101.3 thousand person insured in 2012</t>
  </si>
  <si>
    <t>101.3 thousand person insured in 2012.</t>
  </si>
  <si>
    <t>47.7 thousand persons in 2012</t>
  </si>
  <si>
    <t>26.1 thous.person in 2012</t>
  </si>
  <si>
    <t xml:space="preserve">1.2 thous. Person in 2012 </t>
  </si>
  <si>
    <t xml:space="preserve">Labour force participation rate </t>
  </si>
  <si>
    <t xml:space="preserve">Both employee and employer have to pay 7% of reference salary (between minimum wage and 10 times mini. wage) Voluntary 10 % of reference income.  </t>
  </si>
  <si>
    <t xml:space="preserve">Employer's Contribution </t>
  </si>
  <si>
    <t xml:space="preserve">Employee's Contribution </t>
  </si>
  <si>
    <t>Government Subsidy</t>
  </si>
  <si>
    <t xml:space="preserve">other </t>
  </si>
  <si>
    <t>SPENDING  2013 /million MNT/</t>
  </si>
  <si>
    <t>% of Labour force</t>
  </si>
  <si>
    <t>Mandatory SI:                               Old Age Pension  (DB)</t>
  </si>
  <si>
    <t xml:space="preserve">Voluntary SI: Old Age Pension (DB)  </t>
  </si>
  <si>
    <r>
      <t xml:space="preserve">Active contributors (Pre-1960 cohorts): 43.2 thousand or 5% of total insured  </t>
    </r>
    <r>
      <rPr>
        <b/>
        <sz val="11"/>
        <color theme="1"/>
        <rFont val="Calibri"/>
        <family val="2"/>
        <scheme val="minor"/>
      </rPr>
      <t>Number of Pensioners:  210.9 thousand in 2012</t>
    </r>
  </si>
  <si>
    <t xml:space="preserve"> Very few number of pre-1960 cohort.  At aimag: 3,800 active contributors out of 14,000 working population. At soum level: 308 out of 1,280 herders plus few self-employed or informal economy workers (24%)</t>
  </si>
  <si>
    <t>7.6 thousand person in 2012</t>
  </si>
  <si>
    <t>2.0 thousand in 2012</t>
  </si>
  <si>
    <t>15.0 thous. elderly and  8.3 thous. disabled</t>
  </si>
  <si>
    <t>15.4 thousand in 2012</t>
  </si>
  <si>
    <t>30.6 thousand person estimated in 2013 and  4.0 bln MNT will spend</t>
  </si>
  <si>
    <t>1.9  thousand person estimated in 2013 and 498.5   mln MNT will spend</t>
  </si>
  <si>
    <t xml:space="preserve">  Occupational and vocational orientation, counseling and information </t>
  </si>
  <si>
    <t>42.0 thousand  person estimated in 2013 and  612.0 mln MNT will spend</t>
  </si>
  <si>
    <t xml:space="preserve">15.0 thousand people </t>
  </si>
  <si>
    <t xml:space="preserve">Estimated  450 herder-family in 2013 for 2.3 bln MNT and  390 herder-employers and 290 herders for 700.0 mln MNT for FINAICIAL GRANTS . </t>
  </si>
  <si>
    <t>1.0 bln MNT in 2013</t>
  </si>
  <si>
    <t xml:space="preserve">1.3 thousand covering in 2013 and 1.3 bln MNT for financial support </t>
  </si>
  <si>
    <t>30.6 thousand person estimated in 2013 and  4.6 bln MNT will spend</t>
  </si>
  <si>
    <t>1.2 thousand person estimated in 2013 and  2.4 bln MNT will spend</t>
  </si>
  <si>
    <t>26.0 thousand person estimated in 2013 and  33.6 bln MNT will spend</t>
  </si>
  <si>
    <r>
      <rPr>
        <b/>
        <sz val="11"/>
        <rFont val="Calibri"/>
        <family val="2"/>
        <scheme val="minor"/>
      </rPr>
      <t>Applicability:</t>
    </r>
    <r>
      <rPr>
        <sz val="11"/>
        <rFont val="Calibri"/>
        <family val="2"/>
        <scheme val="minor"/>
      </rPr>
      <t xml:space="preserve"> All contract employees born after January 1, 1960.    </t>
    </r>
    <r>
      <rPr>
        <b/>
        <sz val="11"/>
        <rFont val="Calibri"/>
        <family val="2"/>
        <scheme val="minor"/>
      </rPr>
      <t>Years of service:</t>
    </r>
    <r>
      <rPr>
        <sz val="11"/>
        <rFont val="Calibri"/>
        <family val="2"/>
        <scheme val="minor"/>
      </rPr>
      <t xml:space="preserve"> 15 years of service and contributions </t>
    </r>
    <r>
      <rPr>
        <b/>
        <sz val="11"/>
        <rFont val="Calibri"/>
        <family val="2"/>
        <scheme val="minor"/>
      </rPr>
      <t xml:space="preserve">Retirement age: </t>
    </r>
    <r>
      <rPr>
        <sz val="11"/>
        <rFont val="Calibri"/>
        <family val="2"/>
        <scheme val="minor"/>
      </rPr>
      <t>Same as DB Old age scheme.  The interest rate for  balance of Indivudals account  annually 25.4% in 2011</t>
    </r>
  </si>
  <si>
    <r>
      <t xml:space="preserve">Law on Citizens Health insurance </t>
    </r>
    <r>
      <rPr>
        <sz val="11"/>
        <color theme="1"/>
        <rFont val="Calibri"/>
        <family val="2"/>
        <scheme val="minor"/>
      </rPr>
      <t>art. 6, 7, 8</t>
    </r>
  </si>
  <si>
    <r>
      <rPr>
        <b/>
        <sz val="11"/>
        <color theme="1"/>
        <rFont val="Calibri"/>
        <family val="2"/>
        <scheme val="minor"/>
      </rPr>
      <t xml:space="preserve">Legal framework: </t>
    </r>
    <r>
      <rPr>
        <sz val="11"/>
        <color theme="1"/>
        <rFont val="Calibri"/>
        <family val="2"/>
        <scheme val="minor"/>
      </rPr>
      <t xml:space="preserve">The coverage of HI decreasing from 95% to 92% in last decade  upon inadequate HI services  benefit packages, unmet needs and expectations of the insured regarding quality of health insurance services.  </t>
    </r>
  </si>
  <si>
    <r>
      <rPr>
        <b/>
        <sz val="11"/>
        <color theme="1"/>
        <rFont val="Calibri"/>
        <family val="2"/>
        <scheme val="minor"/>
      </rPr>
      <t xml:space="preserve">Target group: </t>
    </r>
    <r>
      <rPr>
        <sz val="11"/>
        <color theme="1"/>
        <rFont val="Calibri"/>
        <family val="2"/>
        <scheme val="minor"/>
      </rPr>
      <t xml:space="preserve">Low coverage among the herders. New regulation on contribution acceleration by SI National Counsel/ SIGO  began1 July 2006: a person has to clear all missing contributions (from 1 July to today) before being able to access health care. For instance, a person who has never contributed to the system and needs medical assistance on 1 July 2013, will have to pay 672*12*7 years before seeing a doctor. </t>
    </r>
  </si>
  <si>
    <r>
      <rPr>
        <b/>
        <sz val="11"/>
        <color theme="1"/>
        <rFont val="Calibri"/>
        <family val="2"/>
        <scheme val="minor"/>
      </rPr>
      <t>H1:</t>
    </r>
    <r>
      <rPr>
        <sz val="11"/>
        <color theme="1"/>
        <rFont val="Calibri"/>
        <family val="2"/>
        <scheme val="minor"/>
      </rPr>
      <t xml:space="preserve">Develop an inter-sector collaborative mechanism involving key stakeholders, improving the health management information system.                                          </t>
    </r>
    <r>
      <rPr>
        <b/>
        <sz val="11"/>
        <color theme="1"/>
        <rFont val="Calibri"/>
        <family val="2"/>
        <scheme val="minor"/>
      </rPr>
      <t>H3:</t>
    </r>
    <r>
      <rPr>
        <sz val="11"/>
        <color theme="1"/>
        <rFont val="Calibri"/>
        <family val="2"/>
        <scheme val="minor"/>
      </rPr>
      <t xml:space="preserve"> Refund passed or unpaid HI contribution of herders and informal sector workers from the HDF according art.17.1.1 HDF Law    </t>
    </r>
  </si>
  <si>
    <r>
      <t xml:space="preserve">Law on Health </t>
    </r>
    <r>
      <rPr>
        <sz val="11"/>
        <color theme="1"/>
        <rFont val="Calibri"/>
        <family val="2"/>
        <scheme val="minor"/>
      </rPr>
      <t xml:space="preserve">art. 15.1 </t>
    </r>
  </si>
  <si>
    <r>
      <rPr>
        <b/>
        <sz val="11"/>
        <color theme="1"/>
        <rFont val="Calibri"/>
        <family val="2"/>
        <scheme val="minor"/>
      </rPr>
      <t xml:space="preserve">Target group: </t>
    </r>
    <r>
      <rPr>
        <sz val="11"/>
        <color theme="1"/>
        <rFont val="Calibri"/>
        <family val="2"/>
        <scheme val="minor"/>
      </rPr>
      <t xml:space="preserve">20,000 MNT to all (970.0 thousand) children  0-18 years old (even  children under correctional service and  living abroad are possible to applicable) since  Oct. 2012                               </t>
    </r>
    <r>
      <rPr>
        <b/>
        <sz val="11"/>
        <color theme="1"/>
        <rFont val="Calibri"/>
        <family val="2"/>
        <scheme val="minor"/>
      </rPr>
      <t>Financing:</t>
    </r>
    <r>
      <rPr>
        <sz val="11"/>
        <color theme="1"/>
        <rFont val="Calibri"/>
        <family val="2"/>
        <scheme val="minor"/>
      </rPr>
      <t xml:space="preserve">  Mineral resource tax accumulated in Human Development Fund.  Currently spending  232.0 bln MNT annually</t>
    </r>
  </si>
  <si>
    <r>
      <rPr>
        <b/>
        <sz val="11"/>
        <color theme="1"/>
        <rFont val="Calibri"/>
        <family val="2"/>
        <scheme val="minor"/>
      </rPr>
      <t>Target group:  1)</t>
    </r>
    <r>
      <rPr>
        <sz val="11"/>
        <color theme="1"/>
        <rFont val="Calibri"/>
        <family val="2"/>
        <scheme val="minor"/>
      </rPr>
      <t xml:space="preserve"> born and adopted children(applicable to a child born after father's death) under 16 years old (19, if they are student) regardless whether there is another person legally maintenance;  </t>
    </r>
    <r>
      <rPr>
        <b/>
        <sz val="11"/>
        <color theme="1"/>
        <rFont val="Calibri"/>
        <family val="2"/>
        <scheme val="minor"/>
      </rPr>
      <t>2)</t>
    </r>
    <r>
      <rPr>
        <sz val="11"/>
        <color theme="1"/>
        <rFont val="Calibri"/>
        <family val="2"/>
        <scheme val="minor"/>
      </rPr>
      <t xml:space="preserve"> grandchildren and his/her younger sisters and brothers   under 16 years old who have no other person legally responsible for maintenance; </t>
    </r>
    <r>
      <rPr>
        <b/>
        <sz val="11"/>
        <color theme="1"/>
        <rFont val="Calibri"/>
        <family val="2"/>
        <scheme val="minor"/>
      </rPr>
      <t>3)</t>
    </r>
    <r>
      <rPr>
        <sz val="11"/>
        <color theme="1"/>
        <rFont val="Calibri"/>
        <family val="2"/>
        <scheme val="minor"/>
      </rPr>
      <t xml:space="preserve"> grandchildren and his/her younger sisters and brothers, who were under deceased, born incapacitated or incapacitated prior attaining 16 years old; and 4) a child who doesn't get any alimony from  its parents by judicial decision be treated like  his or her own child in the event of death of its step father or step mother                                                                      </t>
    </r>
    <r>
      <rPr>
        <b/>
        <sz val="11"/>
        <color theme="1"/>
        <rFont val="Calibri"/>
        <family val="2"/>
        <scheme val="minor"/>
      </rPr>
      <t xml:space="preserve">Financing: </t>
    </r>
    <r>
      <rPr>
        <sz val="11"/>
        <color theme="1"/>
        <rFont val="Calibri"/>
        <family val="2"/>
        <scheme val="minor"/>
      </rPr>
      <t xml:space="preserve">SI Pension Fund 
</t>
    </r>
  </si>
  <si>
    <r>
      <rPr>
        <b/>
        <sz val="11"/>
        <color theme="1"/>
        <rFont val="Calibri"/>
        <family val="2"/>
        <scheme val="minor"/>
      </rPr>
      <t>Qualifying conditions:</t>
    </r>
    <r>
      <rPr>
        <sz val="11"/>
        <color theme="1"/>
        <rFont val="Calibri"/>
        <family val="2"/>
        <scheme val="minor"/>
      </rPr>
      <t xml:space="preserve"> Children below 18  years old who lost their bread-winner.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</si>
  <si>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Qualifying conditions: </t>
    </r>
    <r>
      <rPr>
        <sz val="11"/>
        <color theme="1"/>
        <rFont val="Calibri"/>
        <family val="2"/>
        <scheme val="minor"/>
      </rPr>
      <t xml:space="preserve">A child under 16, who needs permanent care </t>
    </r>
    <r>
      <rPr>
        <b/>
        <sz val="11"/>
        <color theme="1"/>
        <rFont val="Calibri"/>
        <family val="2"/>
        <scheme val="minor"/>
      </rPr>
      <t>Benefits:</t>
    </r>
    <r>
      <rPr>
        <sz val="11"/>
        <color theme="1"/>
        <rFont val="Calibri"/>
        <family val="2"/>
        <scheme val="minor"/>
      </rPr>
      <t xml:space="preserve"> 60,000 MNT per month.</t>
    </r>
  </si>
  <si>
    <r>
      <rPr>
        <b/>
        <sz val="11"/>
        <color theme="1"/>
        <rFont val="Calibri"/>
        <family val="2"/>
        <scheme val="minor"/>
      </rPr>
      <t xml:space="preserve">Qualifying conditions: </t>
    </r>
    <r>
      <rPr>
        <sz val="11"/>
        <color theme="1"/>
        <rFont val="Calibri"/>
        <family val="2"/>
        <scheme val="minor"/>
      </rPr>
      <t xml:space="preserve"> and  citizen or household raising up and taking care of  twins (triples and quadruplets) other than foster care home  </t>
    </r>
    <r>
      <rPr>
        <b/>
        <sz val="11"/>
        <color theme="1"/>
        <rFont val="Calibri"/>
        <family val="2"/>
        <scheme val="minor"/>
      </rPr>
      <t>Benefits:</t>
    </r>
    <r>
      <rPr>
        <sz val="11"/>
        <color theme="1"/>
        <rFont val="Calibri"/>
        <family val="2"/>
        <scheme val="minor"/>
      </rPr>
      <t xml:space="preserve">  twin=1,000,000 MNT, and  triples or quadruplets=3,000,000 MNT  for each children for one time  </t>
    </r>
  </si>
  <si>
    <r>
      <rPr>
        <b/>
        <sz val="11"/>
        <color theme="1"/>
        <rFont val="Calibri"/>
        <family val="2"/>
        <scheme val="minor"/>
      </rPr>
      <t>Qualifying conditions</t>
    </r>
    <r>
      <rPr>
        <sz val="11"/>
        <color theme="1"/>
        <rFont val="Calibri"/>
        <family val="2"/>
        <scheme val="minor"/>
      </rPr>
      <t xml:space="preserve">: A citizen who adopted or took legal guardianship of double orphan child.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</si>
  <si>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A citizen providing family care, specified in Article 25.5 of Family Law, to a child victim of physiological and physical violence, who is in need for  protection according to the Article 74 of the Family Law.</t>
    </r>
    <r>
      <rPr>
        <b/>
        <sz val="11"/>
        <color theme="1"/>
        <rFont val="Calibri"/>
        <family val="2"/>
        <scheme val="minor"/>
      </rPr>
      <t xml:space="preserve"> Benefits</t>
    </r>
    <r>
      <rPr>
        <sz val="11"/>
        <color theme="1"/>
        <rFont val="Calibri"/>
        <family val="2"/>
        <scheme val="minor"/>
      </rPr>
      <t xml:space="preserve">: 48,000 MNT per month.  Plus training on caretaking and nursing skills </t>
    </r>
  </si>
  <si>
    <r>
      <rPr>
        <b/>
        <sz val="11"/>
        <color theme="1"/>
        <rFont val="Calibri"/>
        <family val="2"/>
        <scheme val="minor"/>
      </rPr>
      <t>Qualifying conditions:</t>
    </r>
    <r>
      <rPr>
        <sz val="11"/>
        <color theme="1"/>
        <rFont val="Calibri"/>
        <family val="2"/>
        <scheme val="minor"/>
      </rPr>
      <t xml:space="preserve"> A citizen taking care of disabled child under medical control, requiring permanent care, and such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</si>
  <si>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Reimbursement of children with disability, who is aged up to 18,  </t>
    </r>
    <r>
      <rPr>
        <b/>
        <sz val="11"/>
        <color theme="1"/>
        <rFont val="Calibri"/>
        <family val="2"/>
        <scheme val="minor"/>
      </rPr>
      <t xml:space="preserve"> Benefits: </t>
    </r>
    <r>
      <rPr>
        <sz val="11"/>
        <color theme="1"/>
        <rFont val="Calibri"/>
        <family val="2"/>
        <scheme val="minor"/>
      </rPr>
      <t>for 100 % cost of prosthetic correction in the country,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</si>
  <si>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Children with chronic condition </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</si>
  <si>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t>
    </r>
    <r>
      <rPr>
        <sz val="11"/>
        <color theme="1"/>
        <rFont val="Calibri"/>
        <family val="2"/>
        <scheme val="minor"/>
      </rPr>
      <t xml:space="preserve"> 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  child to the  care service. </t>
    </r>
  </si>
  <si>
    <r>
      <rPr>
        <b/>
        <sz val="11"/>
        <color theme="1"/>
        <rFont val="Calibri"/>
        <family val="2"/>
        <scheme val="minor"/>
      </rPr>
      <t xml:space="preserve">Target group: </t>
    </r>
    <r>
      <rPr>
        <sz val="11"/>
        <color theme="1"/>
        <rFont val="Calibri"/>
        <family val="2"/>
        <scheme val="minor"/>
      </rPr>
      <t xml:space="preserve"> Children aged from 2 up to 5 years.  Currently 181.0 thousand children covered preschool education of which 81% is kindergarten (free of charge) and  17.0 % is alternative pre-school programmes. Thanks to kindergarten meal payment release  for parents,  preschool coverage increased  by 4.5% in 2012. </t>
    </r>
  </si>
  <si>
    <r>
      <rPr>
        <b/>
        <sz val="11"/>
        <color theme="1"/>
        <rFont val="Calibri"/>
        <family val="2"/>
        <scheme val="minor"/>
      </rPr>
      <t xml:space="preserve">Target group: </t>
    </r>
    <r>
      <rPr>
        <sz val="11"/>
        <color theme="1"/>
        <rFont val="Calibri"/>
        <family val="2"/>
        <scheme val="minor"/>
      </rPr>
      <t>Primary and secondary education and boarding for all children. Primary education-5 years, basic education-9 years and  basic general-12 years, and the state provide it  free of charge</t>
    </r>
  </si>
  <si>
    <r>
      <rPr>
        <b/>
        <sz val="11"/>
        <color theme="1"/>
        <rFont val="Calibri"/>
        <family val="2"/>
        <scheme val="minor"/>
      </rPr>
      <t>Target group:</t>
    </r>
    <r>
      <rPr>
        <sz val="11"/>
        <color theme="1"/>
        <rFont val="Calibri"/>
        <family val="2"/>
        <scheme val="minor"/>
      </rPr>
      <t xml:space="preserve"> all Students of  2-5 grades of secondary school will have a connected laptop by end of 2015</t>
    </r>
  </si>
  <si>
    <r>
      <rPr>
        <b/>
        <sz val="11"/>
        <color theme="1"/>
        <rFont val="Calibri"/>
        <family val="2"/>
        <scheme val="minor"/>
      </rPr>
      <t xml:space="preserve">Target group: </t>
    </r>
    <r>
      <rPr>
        <sz val="11"/>
        <color theme="1"/>
        <rFont val="Calibri"/>
        <family val="2"/>
        <scheme val="minor"/>
      </rPr>
      <t xml:space="preserve">Students who is  an orphan or whose life is below the living standard and unable to attend school from the place of location, provided with dormitory room. </t>
    </r>
    <r>
      <rPr>
        <b/>
        <sz val="11"/>
        <color theme="1"/>
        <rFont val="Calibri"/>
        <family val="2"/>
        <scheme val="minor"/>
      </rPr>
      <t>Benefits:</t>
    </r>
    <r>
      <rPr>
        <sz val="11"/>
        <color theme="1"/>
        <rFont val="Calibri"/>
        <family val="2"/>
        <scheme val="minor"/>
      </rPr>
      <t xml:space="preserve"> Students provided with assurance to reside in the dormitories of secondary school or vocational training center free of charge.    In 2009,  42.1 thousand students  were settling in the 505 dormitory . </t>
    </r>
  </si>
  <si>
    <r>
      <rPr>
        <b/>
        <sz val="11"/>
        <color theme="1"/>
        <rFont val="Calibri"/>
        <family val="2"/>
        <scheme val="minor"/>
      </rPr>
      <t>Target group:</t>
    </r>
    <r>
      <rPr>
        <sz val="11"/>
        <color theme="1"/>
        <rFont val="Calibri"/>
        <family val="2"/>
        <scheme val="minor"/>
      </rPr>
      <t xml:space="preserve"> The transportation tariff for students who study in different aimag and city,  compensate both side tariff- twice in a year.  Collage and university students  can use free of charge public transportation with their Student Visa card during working days of  study session.</t>
    </r>
  </si>
  <si>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</si>
  <si>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r>
      <rPr>
        <b/>
        <sz val="11"/>
        <color theme="1"/>
        <rFont val="Calibri"/>
        <family val="2"/>
        <scheme val="minor"/>
      </rPr>
      <t>Target group:</t>
    </r>
    <r>
      <rPr>
        <sz val="11"/>
        <color theme="1"/>
        <rFont val="Calibri"/>
        <family val="2"/>
        <scheme val="minor"/>
      </rPr>
      <t xml:space="preserve"> National scholarship for all students regular courses of Collage and Universities of all ownership.  70 000 MNT for 10 months and annual grant shall not be less than 50 % of min. wage </t>
    </r>
  </si>
  <si>
    <r>
      <rPr>
        <b/>
        <sz val="11"/>
        <color theme="1"/>
        <rFont val="Calibri"/>
        <family val="2"/>
        <scheme val="minor"/>
      </rPr>
      <t>Target group:</t>
    </r>
    <r>
      <rPr>
        <sz val="11"/>
        <color theme="1"/>
        <rFont val="Calibri"/>
        <family val="2"/>
        <scheme val="minor"/>
      </rPr>
      <t xml:space="preserve"> Individuals who were not able to work due to reasons  to their un-attributable manner  or were in difficulties to find job between 1990-1995(before DB scheme);  and,  individuals who have missed  SI contribution payment  between 1995-2000  same reason as above .</t>
    </r>
    <r>
      <rPr>
        <b/>
        <sz val="11"/>
        <color theme="1"/>
        <rFont val="Calibri"/>
        <family val="2"/>
        <scheme val="minor"/>
      </rPr>
      <t xml:space="preserve"> Activity: </t>
    </r>
    <r>
      <rPr>
        <sz val="11"/>
        <color theme="1"/>
        <rFont val="Calibri"/>
        <family val="2"/>
        <scheme val="minor"/>
      </rPr>
      <t xml:space="preserve">Redempt for service years between 1990-1995 and contribution payment between 1995-2000.  Deadline of registration: 2013, Oct.01   </t>
    </r>
  </si>
  <si>
    <r>
      <rPr>
        <b/>
        <sz val="11"/>
        <color theme="1"/>
        <rFont val="Calibri"/>
        <family val="2"/>
        <scheme val="minor"/>
      </rPr>
      <t>Target group: Article 4.2-</t>
    </r>
    <r>
      <rPr>
        <sz val="11"/>
        <color theme="1"/>
        <rFont val="Calibri"/>
        <family val="2"/>
        <scheme val="minor"/>
      </rPr>
      <t xml:space="preserve"> workers who (both Mongolians and foreigners or stateless person)  working in Mongolian business entities, NGOs and other organizations /4.2.1/;  workers who (both Mongolians and foreigners or stateless person)  working in Foreign  business entities , NGOs, PMUs and International organizations in Mongolian territory /4.2.2/; Government workers/4.2.3/; and labor contracted Mongolian workers in abroad /4.2.4/,     </t>
    </r>
    <r>
      <rPr>
        <b/>
        <sz val="11"/>
        <color theme="1"/>
        <rFont val="Calibri"/>
        <family val="2"/>
        <scheme val="minor"/>
      </rPr>
      <t xml:space="preserve"> Contribution:</t>
    </r>
    <r>
      <rPr>
        <sz val="11"/>
        <color theme="1"/>
        <rFont val="Calibri"/>
        <family val="2"/>
        <scheme val="minor"/>
      </rPr>
      <t xml:space="preserve"> covered only by employers  by 1%, 2% and 3% (depending on working condition) of its payroll salary (between minimum wage and 10 times mini wage) </t>
    </r>
    <r>
      <rPr>
        <b/>
        <sz val="11"/>
        <color theme="1"/>
        <rFont val="Calibri"/>
        <family val="2"/>
        <scheme val="minor"/>
      </rPr>
      <t>Benefits:</t>
    </r>
    <r>
      <rPr>
        <sz val="11"/>
        <color theme="1"/>
        <rFont val="Calibri"/>
        <family val="2"/>
        <scheme val="minor"/>
      </rPr>
      <t xml:space="preserve"> disability pension, survivor pension, compensation; </t>
    </r>
    <r>
      <rPr>
        <b/>
        <sz val="11"/>
        <color theme="1"/>
        <rFont val="Calibri"/>
        <family val="2"/>
        <scheme val="minor"/>
      </rPr>
      <t xml:space="preserve">Criteria: </t>
    </r>
    <r>
      <rPr>
        <sz val="11"/>
        <color theme="1"/>
        <rFont val="Calibri"/>
        <family val="2"/>
        <scheme val="minor"/>
      </rPr>
      <t>not required  years of service</t>
    </r>
  </si>
  <si>
    <r>
      <rPr>
        <b/>
        <sz val="11"/>
        <color theme="1"/>
        <rFont val="Calibri"/>
        <family val="2"/>
        <scheme val="minor"/>
      </rPr>
      <t xml:space="preserve"> Target group: Article 4.3</t>
    </r>
    <r>
      <rPr>
        <sz val="11"/>
        <color theme="1"/>
        <rFont val="Calibri"/>
        <family val="2"/>
        <scheme val="minor"/>
      </rPr>
      <t xml:space="preserve">-residents other than  art 4.2 which not working formal sector and unemployed people.   </t>
    </r>
    <r>
      <rPr>
        <b/>
        <sz val="11"/>
        <color theme="1"/>
        <rFont val="Calibri"/>
        <family val="2"/>
        <scheme val="minor"/>
      </rPr>
      <t xml:space="preserve">Contribution: </t>
    </r>
    <r>
      <rPr>
        <sz val="11"/>
        <color theme="1"/>
        <rFont val="Calibri"/>
        <family val="2"/>
        <scheme val="minor"/>
      </rPr>
      <t>1% of the reference income, by insured only. Reference income is declared on a voluntary basis: between minimum wage and 10 times the minimum wage. Income replacement depending on level of incapacity: 10% incapacity, 10% income replacement;</t>
    </r>
    <r>
      <rPr>
        <b/>
        <sz val="11"/>
        <color theme="1"/>
        <rFont val="Calibri"/>
        <family val="2"/>
        <scheme val="minor"/>
      </rPr>
      <t xml:space="preserve">  Benefits:</t>
    </r>
    <r>
      <rPr>
        <sz val="11"/>
        <color theme="1"/>
        <rFont val="Calibri"/>
        <family val="2"/>
        <scheme val="minor"/>
      </rPr>
      <t xml:space="preserve"> disability pension, survivor pension, compensation  </t>
    </r>
    <r>
      <rPr>
        <b/>
        <sz val="11"/>
        <color theme="1"/>
        <rFont val="Calibri"/>
        <family val="2"/>
        <scheme val="minor"/>
      </rPr>
      <t>Criteria:</t>
    </r>
    <r>
      <rPr>
        <sz val="11"/>
        <color theme="1"/>
        <rFont val="Calibri"/>
        <family val="2"/>
        <scheme val="minor"/>
      </rPr>
      <t xml:space="preserve"> not required  years of service</t>
    </r>
  </si>
  <si>
    <r>
      <rPr>
        <b/>
        <sz val="11"/>
        <color theme="1"/>
        <rFont val="Calibri"/>
        <family val="2"/>
        <scheme val="minor"/>
      </rPr>
      <t xml:space="preserve">Target group: </t>
    </r>
    <r>
      <rPr>
        <sz val="11"/>
        <color theme="1"/>
        <rFont val="Calibri"/>
        <family val="2"/>
        <scheme val="minor"/>
      </rPr>
      <t xml:space="preserve">Article 4.2 (Contracted employment and civil service workers) </t>
    </r>
    <r>
      <rPr>
        <b/>
        <sz val="11"/>
        <color theme="1"/>
        <rFont val="Calibri"/>
        <family val="2"/>
        <scheme val="minor"/>
      </rPr>
      <t>Contribution</t>
    </r>
    <r>
      <rPr>
        <sz val="11"/>
        <color theme="1"/>
        <rFont val="Calibri"/>
        <family val="2"/>
        <scheme val="minor"/>
      </rPr>
      <t xml:space="preserve">: Employer 0.5%  and employee 0.5%  of the payroll salary.   </t>
    </r>
    <r>
      <rPr>
        <b/>
        <sz val="11"/>
        <color theme="1"/>
        <rFont val="Calibri"/>
        <family val="2"/>
        <scheme val="minor"/>
      </rPr>
      <t xml:space="preserve">Benefits:  </t>
    </r>
    <r>
      <rPr>
        <i/>
        <u val="single"/>
        <sz val="11"/>
        <color theme="1"/>
        <rFont val="Calibri"/>
        <family val="2"/>
        <scheme val="minor"/>
      </rPr>
      <t>Maternity:</t>
    </r>
    <r>
      <rPr>
        <b/>
        <sz val="11"/>
        <color theme="1"/>
        <rFont val="Calibri"/>
        <family val="2"/>
        <scheme val="minor"/>
      </rPr>
      <t xml:space="preserve"> </t>
    </r>
    <r>
      <rPr>
        <sz val="11"/>
        <color theme="1"/>
        <rFont val="Calibri"/>
        <family val="2"/>
        <scheme val="minor"/>
      </rPr>
      <t xml:space="preserve">100% of last 12 month average wage  for a period of 4 months.  before birth 280,000 MNT and 280.000 MNT after birth (in case of mini wage) and calculated by working days; </t>
    </r>
    <r>
      <rPr>
        <i/>
        <u val="single"/>
        <sz val="11"/>
        <color theme="1"/>
        <rFont val="Calibri"/>
        <family val="2"/>
        <scheme val="minor"/>
      </rPr>
      <t>Sickness:</t>
    </r>
    <r>
      <rPr>
        <i/>
        <sz val="11"/>
        <color theme="1"/>
        <rFont val="Calibri"/>
        <family val="2"/>
        <scheme val="minor"/>
      </rPr>
      <t xml:space="preserve">  </t>
    </r>
    <r>
      <rPr>
        <sz val="11"/>
        <color theme="1"/>
        <rFont val="Calibri"/>
        <family val="2"/>
        <scheme val="minor"/>
      </rPr>
      <t xml:space="preserve">up to 5 years of contribution at mini wage and had 78 days of a sickness= 232,957 MNT or 156 days of a sickness equals to 465,915 MNT; </t>
    </r>
    <r>
      <rPr>
        <i/>
        <u val="single"/>
        <sz val="11"/>
        <color theme="1"/>
        <rFont val="Calibri"/>
        <family val="2"/>
        <scheme val="minor"/>
      </rPr>
      <t>Funeral grant:</t>
    </r>
    <r>
      <rPr>
        <sz val="11"/>
        <color theme="1"/>
        <rFont val="Calibri"/>
        <family val="2"/>
        <scheme val="minor"/>
      </rPr>
      <t xml:space="preserve">  300,000 MNT     </t>
    </r>
    <r>
      <rPr>
        <b/>
        <sz val="11"/>
        <color theme="1"/>
        <rFont val="Calibri"/>
        <family val="2"/>
        <scheme val="minor"/>
      </rPr>
      <t>Criteria:</t>
    </r>
    <r>
      <rPr>
        <sz val="11"/>
        <color theme="1"/>
        <rFont val="Calibri"/>
        <family val="2"/>
        <scheme val="minor"/>
      </rPr>
      <t xml:space="preserve"> At least 3-36 months</t>
    </r>
  </si>
  <si>
    <r>
      <rPr>
        <b/>
        <sz val="11"/>
        <color theme="1"/>
        <rFont val="Calibri"/>
        <family val="2"/>
        <scheme val="minor"/>
      </rPr>
      <t xml:space="preserve">Target group: </t>
    </r>
    <r>
      <rPr>
        <sz val="11"/>
        <color theme="1"/>
        <rFont val="Calibri"/>
        <family val="2"/>
        <scheme val="minor"/>
      </rPr>
      <t>Article 4.3</t>
    </r>
    <r>
      <rPr>
        <b/>
        <sz val="11"/>
        <color theme="1"/>
        <rFont val="Calibri"/>
        <family val="2"/>
        <scheme val="minor"/>
      </rPr>
      <t xml:space="preserve">  Contribution:</t>
    </r>
    <r>
      <rPr>
        <sz val="11"/>
        <color theme="1"/>
        <rFont val="Calibri"/>
        <family val="2"/>
        <scheme val="minor"/>
      </rPr>
      <t xml:space="preserve">   1% of the reference income. </t>
    </r>
    <r>
      <rPr>
        <b/>
        <sz val="11"/>
        <color theme="1"/>
        <rFont val="Calibri"/>
        <family val="2"/>
        <scheme val="minor"/>
      </rPr>
      <t xml:space="preserve">Benefits: </t>
    </r>
    <r>
      <rPr>
        <sz val="11"/>
        <color theme="1"/>
        <rFont val="Calibri"/>
        <family val="2"/>
        <scheme val="minor"/>
      </rPr>
      <t xml:space="preserve">  </t>
    </r>
    <r>
      <rPr>
        <i/>
        <u val="single"/>
        <sz val="11"/>
        <color theme="1"/>
        <rFont val="Calibri"/>
        <family val="2"/>
        <scheme val="minor"/>
      </rPr>
      <t>Maternity:</t>
    </r>
    <r>
      <rPr>
        <sz val="11"/>
        <color theme="1"/>
        <rFont val="Calibri"/>
        <family val="2"/>
        <scheme val="minor"/>
      </rPr>
      <t xml:space="preserve"> 70% of last 12 month average income  for a period of 4 months;   before birth: 198,000 MNT, and  after birth: 198,000 MNT./in case of mini wage/  The benefit provided for each day of work  </t>
    </r>
    <r>
      <rPr>
        <i/>
        <u val="single"/>
        <sz val="11"/>
        <color theme="1"/>
        <rFont val="Calibri"/>
        <family val="2"/>
        <scheme val="minor"/>
      </rPr>
      <t xml:space="preserve">Sickness: </t>
    </r>
    <r>
      <rPr>
        <sz val="11"/>
        <color theme="1"/>
        <rFont val="Calibri"/>
        <family val="2"/>
        <scheme val="minor"/>
      </rPr>
      <t xml:space="preserve"> up to 5 years of contribution at mini wage and had 78 days of a sickness= 232,957 MNT or 156 days of a sickness equals to 465,915 MNT;</t>
    </r>
    <r>
      <rPr>
        <i/>
        <sz val="11"/>
        <color theme="1"/>
        <rFont val="Calibri"/>
        <family val="2"/>
        <scheme val="minor"/>
      </rPr>
      <t xml:space="preserve"> Funeral grant:</t>
    </r>
    <r>
      <rPr>
        <sz val="11"/>
        <color theme="1"/>
        <rFont val="Calibri"/>
        <family val="2"/>
        <scheme val="minor"/>
      </rPr>
      <t xml:space="preserve">  300,000 MNT    </t>
    </r>
    <r>
      <rPr>
        <b/>
        <sz val="11"/>
        <color theme="1"/>
        <rFont val="Calibri"/>
        <family val="2"/>
        <scheme val="minor"/>
      </rPr>
      <t xml:space="preserve"> Criteria:</t>
    </r>
    <r>
      <rPr>
        <sz val="11"/>
        <color theme="1"/>
        <rFont val="Calibri"/>
        <family val="2"/>
        <scheme val="minor"/>
      </rPr>
      <t xml:space="preserve"> At least 3-36 months</t>
    </r>
  </si>
  <si>
    <r>
      <rPr>
        <b/>
        <sz val="11"/>
        <color theme="1"/>
        <rFont val="Calibri"/>
        <family val="2"/>
        <scheme val="minor"/>
      </rPr>
      <t>Target group:</t>
    </r>
    <r>
      <rPr>
        <sz val="11"/>
        <color theme="1"/>
        <rFont val="Calibri"/>
        <family val="2"/>
        <scheme val="minor"/>
      </rPr>
      <t xml:space="preserve"> Article 4.2  </t>
    </r>
    <r>
      <rPr>
        <b/>
        <sz val="11"/>
        <color theme="1"/>
        <rFont val="Calibri"/>
        <family val="2"/>
        <scheme val="minor"/>
      </rPr>
      <t xml:space="preserve"> Contribution</t>
    </r>
    <r>
      <rPr>
        <sz val="11"/>
        <color theme="1"/>
        <rFont val="Calibri"/>
        <family val="2"/>
        <scheme val="minor"/>
      </rPr>
      <t xml:space="preserve">:  Employers 0.5%  and employee 0.5%  of the payroll salary.  </t>
    </r>
    <r>
      <rPr>
        <b/>
        <sz val="11"/>
        <color theme="1"/>
        <rFont val="Calibri"/>
        <family val="2"/>
        <scheme val="minor"/>
      </rPr>
      <t xml:space="preserve">Benefits:  </t>
    </r>
    <r>
      <rPr>
        <sz val="11"/>
        <color theme="1"/>
        <rFont val="Calibri"/>
        <family val="2"/>
        <scheme val="minor"/>
      </rPr>
      <t xml:space="preserve">Lump sum from the wages of last 3 month full-time employment, depending on years of service: up to 5 years-15%,  5-10 years-60%,  10-15 years-70%  and more than 15 years -100%  , for 126 working days but  twice in a month                                                   </t>
    </r>
    <r>
      <rPr>
        <b/>
        <sz val="11"/>
        <color theme="1"/>
        <rFont val="Calibri"/>
        <family val="2"/>
        <scheme val="minor"/>
      </rPr>
      <t>Minimum:</t>
    </r>
    <r>
      <rPr>
        <sz val="11"/>
        <color theme="1"/>
        <rFont val="Calibri"/>
        <family val="2"/>
        <scheme val="minor"/>
      </rPr>
      <t xml:space="preserve"> not less than 75% of the minimum wage</t>
    </r>
    <r>
      <rPr>
        <b/>
        <sz val="11"/>
        <color theme="1"/>
        <rFont val="Calibri"/>
        <family val="2"/>
        <scheme val="minor"/>
      </rPr>
      <t xml:space="preserve">;  Criteria: </t>
    </r>
    <r>
      <rPr>
        <sz val="11"/>
        <color theme="1"/>
        <rFont val="Calibri"/>
        <family val="2"/>
        <scheme val="minor"/>
      </rPr>
      <t>At least 24 months of  contributions, of which six continuously prior to the unemployed</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</si>
  <si>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t>
    </r>
    <r>
      <rPr>
        <b/>
        <sz val="11"/>
        <color theme="1"/>
        <rFont val="Calibri"/>
        <family val="2"/>
        <scheme val="minor"/>
      </rPr>
      <t xml:space="preserve">Benefits: </t>
    </r>
    <r>
      <rPr>
        <sz val="11"/>
        <color theme="1"/>
        <rFont val="Calibri"/>
        <family val="2"/>
        <scheme val="minor"/>
      </rPr>
      <t xml:space="preserve">  if  insured person lost his capacity  for 75% or more, replacement rate would be 45 % of payroll salary and   increased by  1.5% of wages for each year additional to 20 years. If insured lost  his capacity  not less than 50%, pension would calculated  at the rate of proportion to his wages as 45% or more. But both fully and partially disability pensions should not be less than old age mini pension;   </t>
    </r>
    <r>
      <rPr>
        <b/>
        <sz val="11"/>
        <color theme="1"/>
        <rFont val="Calibri"/>
        <family val="2"/>
        <scheme val="minor"/>
      </rPr>
      <t>Criteria</t>
    </r>
    <r>
      <rPr>
        <sz val="11"/>
        <color theme="1"/>
        <rFont val="Calibri"/>
        <family val="2"/>
        <scheme val="minor"/>
      </rPr>
      <t xml:space="preserve">: The insured person who has lost not less than 50% of his capacity for work permanently for not less than 20 years of service  or   at least 3 years out of five, immediately preceding the date of commencement  of  invalid;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</si>
  <si>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7 %  of the reference income.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 Criteria:</t>
    </r>
    <r>
      <rPr>
        <sz val="11"/>
        <color theme="1"/>
        <rFont val="Calibri"/>
        <family val="2"/>
        <scheme val="minor"/>
      </rPr>
      <t xml:space="preserve">  same and years of service at least 3 years out of five.</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</si>
  <si>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t>
    </r>
    <r>
      <rPr>
        <b/>
        <sz val="11"/>
        <color theme="1"/>
        <rFont val="Calibri"/>
        <family val="2"/>
        <scheme val="minor"/>
      </rPr>
      <t>Benefits:</t>
    </r>
    <r>
      <rPr>
        <sz val="11"/>
        <color theme="1"/>
        <rFont val="Calibri"/>
        <family val="2"/>
        <scheme val="minor"/>
      </rPr>
      <t xml:space="preserve"> if number of dependents are 3 or more-100% of income reference;  2 =75%,  and  1 = 50% but minimum pension must be equals to mini old age pension   </t>
    </r>
    <r>
      <rPr>
        <b/>
        <sz val="11"/>
        <color theme="1"/>
        <rFont val="Calibri"/>
        <family val="2"/>
        <scheme val="minor"/>
      </rPr>
      <t xml:space="preserve">Criteria: </t>
    </r>
    <r>
      <rPr>
        <sz val="11"/>
        <color theme="1"/>
        <rFont val="Calibri"/>
        <family val="2"/>
        <scheme val="minor"/>
      </rPr>
      <t xml:space="preserve">Not less than 20 years for the  service or Insured at least 3 years out of five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</si>
  <si>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7 %  of the reference income.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Criteria: </t>
    </r>
    <r>
      <rPr>
        <sz val="11"/>
        <color theme="1"/>
        <rFont val="Calibri"/>
        <family val="2"/>
        <scheme val="minor"/>
      </rPr>
      <t xml:space="preserve">same above and at least 3 years out of five. </t>
    </r>
  </si>
  <si>
    <r>
      <rPr>
        <b/>
        <sz val="11"/>
        <color theme="1"/>
        <rFont val="Calibri"/>
        <family val="2"/>
        <scheme val="minor"/>
      </rPr>
      <t xml:space="preserve">Scope: </t>
    </r>
    <r>
      <rPr>
        <sz val="11"/>
        <color theme="1"/>
        <rFont val="Calibri"/>
        <family val="2"/>
        <scheme val="minor"/>
      </rPr>
      <t xml:space="preserve">All contract employees born after January 1, 1960.    Years of service: 15 years of service and contributions </t>
    </r>
    <r>
      <rPr>
        <b/>
        <sz val="11"/>
        <color theme="1"/>
        <rFont val="Calibri"/>
        <family val="2"/>
        <scheme val="minor"/>
      </rPr>
      <t xml:space="preserve">Rate: </t>
    </r>
    <r>
      <rPr>
        <sz val="11"/>
        <color theme="1"/>
        <rFont val="Calibri"/>
        <family val="2"/>
        <scheme val="minor"/>
      </rPr>
      <t xml:space="preserve">40% monthly average wage in the last three years for one dependent increased by 10% per each member over two and more. But pension should not exceed 60% monthly average wage;  </t>
    </r>
  </si>
  <si>
    <r>
      <rPr>
        <b/>
        <sz val="11"/>
        <color theme="1"/>
        <rFont val="Calibri"/>
        <family val="2"/>
        <scheme val="minor"/>
      </rPr>
      <t>Scope:</t>
    </r>
    <r>
      <rPr>
        <sz val="11"/>
        <color theme="1"/>
        <rFont val="Calibri"/>
        <family val="2"/>
        <scheme val="minor"/>
      </rPr>
      <t xml:space="preserve"> same as above;</t>
    </r>
    <r>
      <rPr>
        <b/>
        <sz val="11"/>
        <color theme="1"/>
        <rFont val="Calibri"/>
        <family val="2"/>
        <scheme val="minor"/>
      </rPr>
      <t xml:space="preserve">  Rate:</t>
    </r>
    <r>
      <rPr>
        <sz val="11"/>
        <color theme="1"/>
        <rFont val="Calibri"/>
        <family val="2"/>
        <scheme val="minor"/>
      </rPr>
      <t xml:space="preserve"> Total invalidity   =  monthly average wage in  the last three years*60%
Partial invalidity = (monthly average wage in  the last three years*60%) * (% of loss of capacity for work);</t>
    </r>
  </si>
  <si>
    <r>
      <rPr>
        <b/>
        <sz val="11"/>
        <color theme="1"/>
        <rFont val="Calibri"/>
        <family val="2"/>
        <scheme val="minor"/>
      </rPr>
      <t>Scope:</t>
    </r>
    <r>
      <rPr>
        <sz val="11"/>
        <color theme="1"/>
        <rFont val="Calibri"/>
        <family val="2"/>
        <scheme val="minor"/>
      </rPr>
      <t xml:space="preserve"> Article 4.1  cadet, 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Qualifying conditions:</t>
    </r>
    <r>
      <rPr>
        <sz val="11"/>
        <color theme="1"/>
        <rFont val="Calibri"/>
        <family val="2"/>
        <scheme val="minor"/>
      </rPr>
      <t xml:space="preserve">   1. if personnel lost his capacity  in a battle field, peacekeeping  operation, attending special or emergency operations ... etc.;  2. activities other than (1);   3. illness not related to personnel's duties; and 4. lost capacity during demobilizing from army      </t>
    </r>
    <r>
      <rPr>
        <b/>
        <sz val="11"/>
        <color theme="1"/>
        <rFont val="Calibri"/>
        <family val="2"/>
        <scheme val="minor"/>
      </rPr>
      <t xml:space="preserve"> Replacement rate:</t>
    </r>
    <r>
      <rPr>
        <sz val="11"/>
        <color theme="1"/>
        <rFont val="Calibri"/>
        <family val="2"/>
        <scheme val="minor"/>
      </rPr>
      <t xml:space="preserve">  Case 1 and 2:  10% loss of capacity, 10% income replacement;  if over 10%  loss of capacity, proportion to the degree of the loss of working ability and plus 10-15% additional benefit calculated of payroll salary;  Case 3:  if personnel lost  his capacity  for 75% and more -would be 60 % of income reference and   increased by  1.5% of wages for each year additional to 20 years. If he lost his capacity partially then rep.rate would be at the rate of proportion to 60% of income; and  Case 4. rep.rate 10-60% of prior income of an army or mini.wage    </t>
    </r>
    <r>
      <rPr>
        <b/>
        <sz val="11"/>
        <color theme="1"/>
        <rFont val="Calibri"/>
        <family val="2"/>
        <scheme val="minor"/>
      </rPr>
      <t>Financing:</t>
    </r>
    <r>
      <rPr>
        <sz val="11"/>
        <color theme="1"/>
        <rFont val="Calibri"/>
        <family val="2"/>
        <scheme val="minor"/>
      </rPr>
      <t xml:space="preserve">  State Budget but delivered through SI facilities.  </t>
    </r>
    <r>
      <rPr>
        <b/>
        <sz val="11"/>
        <color theme="1"/>
        <rFont val="Calibri"/>
        <family val="2"/>
        <scheme val="minor"/>
      </rPr>
      <t xml:space="preserve">Guarantee: </t>
    </r>
    <r>
      <rPr>
        <sz val="11"/>
        <color theme="1"/>
        <rFont val="Calibri"/>
        <family val="2"/>
        <scheme val="minor"/>
      </rPr>
      <t xml:space="preserve">The pension should not less than 75% of minimum wage  </t>
    </r>
  </si>
  <si>
    <r>
      <rPr>
        <b/>
        <sz val="11"/>
        <color theme="1"/>
        <rFont val="Calibri"/>
        <family val="2"/>
        <scheme val="minor"/>
      </rPr>
      <t>Scope:</t>
    </r>
    <r>
      <rPr>
        <sz val="11"/>
        <color theme="1"/>
        <rFont val="Calibri"/>
        <family val="2"/>
        <scheme val="minor"/>
      </rPr>
      <t xml:space="preserve"> Article 4.1.  </t>
    </r>
    <r>
      <rPr>
        <b/>
        <sz val="11"/>
        <color theme="1"/>
        <rFont val="Calibri"/>
        <family val="2"/>
        <scheme val="minor"/>
      </rPr>
      <t xml:space="preserve">Qualifying conditions: </t>
    </r>
    <r>
      <rPr>
        <sz val="11"/>
        <color theme="1"/>
        <rFont val="Calibri"/>
        <family val="2"/>
        <scheme val="minor"/>
      </rPr>
      <t xml:space="preserve">Bread-winner died same above 1, 2, 3 and 4 </t>
    </r>
    <r>
      <rPr>
        <b/>
        <sz val="11"/>
        <color theme="1"/>
        <rFont val="Calibri"/>
        <family val="2"/>
        <scheme val="minor"/>
      </rPr>
      <t xml:space="preserve"> Rate:</t>
    </r>
    <r>
      <rPr>
        <sz val="11"/>
        <color theme="1"/>
        <rFont val="Calibri"/>
        <family val="2"/>
        <scheme val="minor"/>
      </rPr>
      <t xml:space="preserve"> if number of dependents are 3 or more-100% of income reference;  2 =75%,  and  1 = 50% and plus 10-15% additional benefit. </t>
    </r>
  </si>
  <si>
    <r>
      <t xml:space="preserve">Scope: Article 4.1. Benefits: </t>
    </r>
    <r>
      <rPr>
        <u val="single"/>
        <sz val="11"/>
        <color theme="1"/>
        <rFont val="Calibri"/>
        <family val="2"/>
        <scheme val="minor"/>
      </rPr>
      <t xml:space="preserve"> Maternity:</t>
    </r>
    <r>
      <rPr>
        <sz val="11"/>
        <color theme="1"/>
        <rFont val="Calibri"/>
        <family val="2"/>
        <scheme val="minor"/>
      </rPr>
      <t xml:space="preserve"> 100% of last 12 month average wage  for a period of 4 months. </t>
    </r>
    <r>
      <rPr>
        <u val="single"/>
        <sz val="11"/>
        <color theme="1"/>
        <rFont val="Calibri"/>
        <family val="2"/>
        <scheme val="minor"/>
      </rPr>
      <t xml:space="preserve"> Sickness:</t>
    </r>
    <r>
      <rPr>
        <sz val="11"/>
        <color theme="1"/>
        <rFont val="Calibri"/>
        <family val="2"/>
        <scheme val="minor"/>
      </rPr>
      <t xml:space="preserve">  depending on years of service- up to 5 years-50% of wage, 5-14 years 60% and more than 15 is 80% </t>
    </r>
    <r>
      <rPr>
        <u val="single"/>
        <sz val="11"/>
        <color theme="1"/>
        <rFont val="Calibri"/>
        <family val="2"/>
        <scheme val="minor"/>
      </rPr>
      <t>Funeral grant</t>
    </r>
    <r>
      <rPr>
        <sz val="11"/>
        <color theme="1"/>
        <rFont val="Calibri"/>
        <family val="2"/>
        <scheme val="minor"/>
      </rPr>
      <t>: 300,000 MNT</t>
    </r>
  </si>
  <si>
    <r>
      <rPr>
        <b/>
        <sz val="11"/>
        <color theme="1"/>
        <rFont val="Calibri"/>
        <family val="2"/>
        <scheme val="minor"/>
      </rPr>
      <t>Qualifying conditions:</t>
    </r>
    <r>
      <rPr>
        <sz val="11"/>
        <color theme="1"/>
        <rFont val="Calibri"/>
        <family val="2"/>
        <scheme val="minor"/>
      </rPr>
      <t xml:space="preserve">  45 years old single mother  (or father 50) headed family ,  with at least 4 children until age of 18.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</si>
  <si>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Residents aged years of 16 and more  who lost his/her working capacity for 50% and over.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</si>
  <si>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 Qualifying conditions</t>
    </r>
    <r>
      <rPr>
        <sz val="11"/>
        <color theme="1"/>
        <rFont val="Calibri"/>
        <family val="2"/>
        <scheme val="minor"/>
      </rPr>
      <t xml:space="preserve">:  A dwarf individual aged 16 years and more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</si>
  <si>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citizen-member of household selected from households with living standard lower than the poverty line then and  that are entered into a central database of households  </t>
    </r>
    <r>
      <rPr>
        <b/>
        <sz val="11"/>
        <color theme="1"/>
        <rFont val="Calibri"/>
        <family val="2"/>
        <scheme val="minor"/>
      </rPr>
      <t xml:space="preserve"> Benefits:</t>
    </r>
    <r>
      <rPr>
        <sz val="11"/>
        <color theme="1"/>
        <rFont val="Calibri"/>
        <family val="2"/>
        <scheme val="minor"/>
      </rPr>
      <t xml:space="preserve"> 48,000 MNT per month.</t>
    </r>
  </si>
  <si>
    <r>
      <rPr>
        <b/>
        <sz val="11"/>
        <color theme="1"/>
        <rFont val="Calibri"/>
        <family val="2"/>
        <scheme val="minor"/>
      </rPr>
      <t xml:space="preserve">Qualifying conditions: </t>
    </r>
    <r>
      <rPr>
        <sz val="11"/>
        <color theme="1"/>
        <rFont val="Calibri"/>
        <family val="2"/>
        <scheme val="minor"/>
      </rPr>
      <t xml:space="preserve">households became homeless or whose home became unsuitable for living or lost livelihood due to sudden accident, disaster-dzuds (harsh winters) or other unforeseen reasons;    </t>
    </r>
    <r>
      <rPr>
        <b/>
        <sz val="11"/>
        <color theme="1"/>
        <rFont val="Calibri"/>
        <family val="2"/>
        <scheme val="minor"/>
      </rPr>
      <t>Benefits:</t>
    </r>
    <r>
      <rPr>
        <sz val="11"/>
        <color theme="1"/>
        <rFont val="Calibri"/>
        <family val="2"/>
        <scheme val="minor"/>
      </rPr>
      <t xml:space="preserve"> 1,200,000 MNT  one time.</t>
    </r>
  </si>
  <si>
    <r>
      <rPr>
        <b/>
        <sz val="11"/>
        <color theme="1"/>
        <rFont val="Calibri"/>
        <family val="2"/>
        <scheme val="minor"/>
      </rPr>
      <t xml:space="preserve">Qualifying conditions: </t>
    </r>
    <r>
      <rPr>
        <sz val="11"/>
        <color theme="1"/>
        <rFont val="Calibri"/>
        <family val="2"/>
        <scheme val="minor"/>
      </rPr>
      <t xml:space="preserve">citizen of 18-24 years old who became a double orphan before he/she turned 18;  homeless citizen released from prison; homeless and wandering citizen or household;  </t>
    </r>
    <r>
      <rPr>
        <b/>
        <sz val="11"/>
        <color theme="1"/>
        <rFont val="Calibri"/>
        <family val="2"/>
        <scheme val="minor"/>
      </rPr>
      <t xml:space="preserve">Benefits: </t>
    </r>
    <r>
      <rPr>
        <sz val="11"/>
        <color theme="1"/>
        <rFont val="Calibri"/>
        <family val="2"/>
        <scheme val="minor"/>
      </rPr>
      <t>1,200,000 MNT  one time.</t>
    </r>
  </si>
  <si>
    <r>
      <rPr>
        <b/>
        <sz val="11"/>
        <color theme="1"/>
        <rFont val="Calibri"/>
        <family val="2"/>
        <scheme val="minor"/>
      </rPr>
      <t xml:space="preserve">Qualifying conditions: </t>
    </r>
    <r>
      <rPr>
        <sz val="11"/>
        <color theme="1"/>
        <rFont val="Calibri"/>
        <family val="2"/>
        <scheme val="minor"/>
      </rPr>
      <t xml:space="preserve">A citizen aged 16 and more, who needs permanent care  </t>
    </r>
    <r>
      <rPr>
        <b/>
        <sz val="11"/>
        <color theme="1"/>
        <rFont val="Calibri"/>
        <family val="2"/>
        <scheme val="minor"/>
      </rPr>
      <t>Benefits: 60</t>
    </r>
    <r>
      <rPr>
        <sz val="11"/>
        <color theme="1"/>
        <rFont val="Calibri"/>
        <family val="2"/>
        <scheme val="minor"/>
      </rPr>
      <t>,000 MNT  once in a quarter</t>
    </r>
  </si>
  <si>
    <r>
      <rPr>
        <b/>
        <sz val="11"/>
        <color theme="1"/>
        <rFont val="Calibri"/>
        <family val="2"/>
        <scheme val="minor"/>
      </rPr>
      <t xml:space="preserve">Qualifying conditions: </t>
    </r>
    <r>
      <rPr>
        <sz val="11"/>
        <color theme="1"/>
        <rFont val="Calibri"/>
        <family val="2"/>
        <scheme val="minor"/>
      </rPr>
      <t xml:space="preserve"> single mothers /fathers/ with 3 or more children under 14;  </t>
    </r>
    <r>
      <rPr>
        <b/>
        <sz val="11"/>
        <color theme="1"/>
        <rFont val="Calibri"/>
        <family val="2"/>
        <scheme val="minor"/>
      </rPr>
      <t>Benefits:</t>
    </r>
    <r>
      <rPr>
        <sz val="11"/>
        <color theme="1"/>
        <rFont val="Calibri"/>
        <family val="2"/>
        <scheme val="minor"/>
      </rPr>
      <t xml:space="preserve"> 120,000 MNT  once in a year</t>
    </r>
  </si>
  <si>
    <r>
      <rPr>
        <b/>
        <sz val="11"/>
        <color theme="1"/>
        <rFont val="Calibri"/>
        <family val="2"/>
        <scheme val="minor"/>
      </rPr>
      <t>Qualifying conditions:</t>
    </r>
    <r>
      <rPr>
        <sz val="11"/>
        <color theme="1"/>
        <rFont val="Calibri"/>
        <family val="2"/>
        <scheme val="minor"/>
      </rPr>
      <t xml:space="preserve">  Disabled people; Benefits:  15 types of allowances, reimbursements and assistance services. See detailed info in the next worksheet of "PD"</t>
    </r>
  </si>
  <si>
    <r>
      <rPr>
        <b/>
        <sz val="11"/>
        <color theme="1"/>
        <rFont val="Calibri"/>
        <family val="2"/>
        <scheme val="minor"/>
      </rPr>
      <t>Qualifying conditions: P</t>
    </r>
    <r>
      <rPr>
        <sz val="11"/>
        <color theme="1"/>
        <rFont val="Calibri"/>
        <family val="2"/>
        <scheme val="minor"/>
      </rPr>
      <t xml:space="preserve">regnant women and mothers with infants   starting from the 5th month of pregnancy;  </t>
    </r>
    <r>
      <rPr>
        <b/>
        <sz val="11"/>
        <color theme="1"/>
        <rFont val="Calibri"/>
        <family val="2"/>
        <scheme val="minor"/>
      </rPr>
      <t xml:space="preserve">Benefits: </t>
    </r>
    <r>
      <rPr>
        <sz val="11"/>
        <color theme="1"/>
        <rFont val="Calibri"/>
        <family val="2"/>
        <scheme val="minor"/>
      </rPr>
      <t xml:space="preserve">40,000 MNT *12 months.   If a mother  died after giving a birth to a child, father of the child or legally authorized person, or adopted mother/father/ can be entitled to receive the allowance   </t>
    </r>
  </si>
  <si>
    <r>
      <t>Qualifying conditions:</t>
    </r>
    <r>
      <rPr>
        <sz val="11"/>
        <color theme="1"/>
        <rFont val="Calibri"/>
        <family val="2"/>
        <scheme val="minor"/>
      </rPr>
      <t xml:space="preserve">  Persons having difficulties find a job, unemployed person </t>
    </r>
    <r>
      <rPr>
        <b/>
        <sz val="11"/>
        <color theme="1"/>
        <rFont val="Calibri"/>
        <family val="2"/>
        <scheme val="minor"/>
      </rPr>
      <t xml:space="preserve"> Activities:  </t>
    </r>
    <r>
      <rPr>
        <sz val="11"/>
        <color theme="1"/>
        <rFont val="Calibri"/>
        <family val="2"/>
        <scheme val="minor"/>
      </rPr>
      <t xml:space="preserve">Inform job places and occupations, counseling  and orientation to secondary schools, organizing Job Fare  </t>
    </r>
    <r>
      <rPr>
        <b/>
        <sz val="11"/>
        <color theme="1"/>
        <rFont val="Calibri"/>
        <family val="2"/>
        <scheme val="minor"/>
      </rPr>
      <t>Financing:</t>
    </r>
    <r>
      <rPr>
        <sz val="11"/>
        <color theme="1"/>
        <rFont val="Calibri"/>
        <family val="2"/>
        <scheme val="minor"/>
      </rPr>
      <t xml:space="preserve"> Employment Promotion Fund (EPF)</t>
    </r>
  </si>
  <si>
    <r>
      <rPr>
        <b/>
        <sz val="11"/>
        <color theme="1"/>
        <rFont val="Calibri"/>
        <family val="2"/>
        <scheme val="minor"/>
      </rPr>
      <t>Target group</t>
    </r>
    <r>
      <rPr>
        <sz val="11"/>
        <color theme="1"/>
        <rFont val="Calibri"/>
        <family val="2"/>
        <scheme val="minor"/>
      </rPr>
      <t xml:space="preserve">: business enterprises in all sizes;   </t>
    </r>
    <r>
      <rPr>
        <b/>
        <sz val="11"/>
        <color theme="1"/>
        <rFont val="Calibri"/>
        <family val="2"/>
        <scheme val="minor"/>
      </rPr>
      <t>Activities:</t>
    </r>
    <r>
      <rPr>
        <sz val="11"/>
        <color theme="1"/>
        <rFont val="Calibri"/>
        <family val="2"/>
        <scheme val="minor"/>
      </rPr>
      <t xml:space="preserve">  Financial incentives, compensations for expenses (training cost and salary) related to preparing new job places  for unemployed person who seeking a job over 6 months and disabilities;  </t>
    </r>
    <r>
      <rPr>
        <b/>
        <sz val="11"/>
        <color theme="1"/>
        <rFont val="Calibri"/>
        <family val="2"/>
        <scheme val="minor"/>
      </rPr>
      <t xml:space="preserve"> Financing:</t>
    </r>
    <r>
      <rPr>
        <sz val="11"/>
        <color theme="1"/>
        <rFont val="Calibri"/>
        <family val="2"/>
        <scheme val="minor"/>
      </rPr>
      <t xml:space="preserve"> Employment Promotion Fund (EPF)</t>
    </r>
  </si>
  <si>
    <r>
      <t xml:space="preserve">Loans to support development and/or improvement of SME (preferably improvement), from 1 up to 200 million MNT .   </t>
    </r>
    <r>
      <rPr>
        <b/>
        <sz val="11"/>
        <color theme="1"/>
        <rFont val="Calibri"/>
        <family val="2"/>
        <scheme val="minor"/>
      </rPr>
      <t xml:space="preserve">Qualifying conditions: </t>
    </r>
    <r>
      <rPr>
        <sz val="11"/>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BUT MINISTRY OF LABOUR SELLS  HADBOOK OF BUSINESS PLAN WITH 43 SAMPLE PROJECTS . </t>
    </r>
    <r>
      <rPr>
        <b/>
        <sz val="11"/>
        <color theme="1"/>
        <rFont val="Calibri"/>
        <family val="2"/>
        <scheme val="minor"/>
      </rPr>
      <t>Funding:</t>
    </r>
    <r>
      <rPr>
        <sz val="11"/>
        <color theme="1"/>
        <rFont val="Calibri"/>
        <family val="2"/>
        <scheme val="minor"/>
      </rPr>
      <t xml:space="preserve"> 'SME fund (at aimag level, but open to soum projects)</t>
    </r>
  </si>
  <si>
    <r>
      <t xml:space="preserve">Loans from 2 up to 8 million MNT. 60 million MNT/year available in total for this soum, for 3 years. Loans for projects submitted by herders' association, cooperatives. Interest rate: 3%. Managed by soum governor, no intermediaries to deliver and recover the loan.  </t>
    </r>
    <r>
      <rPr>
        <b/>
        <sz val="11"/>
        <color theme="1"/>
        <rFont val="Calibri"/>
        <family val="2"/>
        <scheme val="minor"/>
      </rPr>
      <t xml:space="preserve">Funding: </t>
    </r>
    <r>
      <rPr>
        <sz val="11"/>
        <color theme="1"/>
        <rFont val="Calibri"/>
        <family val="2"/>
        <scheme val="minor"/>
      </rPr>
      <t>'Soum Development Fund</t>
    </r>
  </si>
  <si>
    <r>
      <rPr>
        <b/>
        <sz val="11"/>
        <color theme="1"/>
        <rFont val="Calibri"/>
        <family val="2"/>
        <scheme val="minor"/>
      </rPr>
      <t xml:space="preserve"> Target group: </t>
    </r>
    <r>
      <rPr>
        <sz val="11"/>
        <color theme="1"/>
        <rFont val="Calibri"/>
        <family val="2"/>
        <scheme val="minor"/>
      </rPr>
      <t xml:space="preserve"> Disabled person; Victims of violence; citizens released from a prison; Alcohol and drug addicted citizen;  citizens with incurable disease; Homeless and wandering household and citizen;  migrated citizen or citizen-member of poor  household; Single mother /or father/.</t>
    </r>
    <r>
      <rPr>
        <b/>
        <sz val="11"/>
        <color theme="1"/>
        <rFont val="Calibri"/>
        <family val="2"/>
        <scheme val="minor"/>
      </rPr>
      <t xml:space="preserve">
 Services:</t>
    </r>
    <r>
      <rPr>
        <sz val="11"/>
        <color theme="1"/>
        <rFont val="Calibri"/>
        <family val="2"/>
        <scheme val="minor"/>
      </rPr>
      <t xml:space="preserve">  Support to homeless citizen and her/his family member in socializing, civil registration, and accommodating in a temporary shelter; Socialize citizen and household requiring social welfare assistance, to help in forming of a community group, implementing income generation project and provide life skills training ;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</si>
  <si>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 </t>
    </r>
    <r>
      <rPr>
        <sz val="11"/>
        <color theme="1"/>
        <rFont val="Calibri"/>
        <family val="2"/>
        <scheme val="minor"/>
      </rPr>
      <t xml:space="preserve"> Single disabled citizen incapable to live independently, with no child  to support, and requiring professional service and special conditions;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</si>
  <si>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t xml:space="preserve">
</t>
    </r>
    <r>
      <rPr>
        <b/>
        <sz val="11"/>
        <color theme="1"/>
        <rFont val="Calibri"/>
        <family val="2"/>
        <scheme val="minor"/>
      </rPr>
      <t xml:space="preserve">Target group: </t>
    </r>
    <r>
      <rPr>
        <sz val="11"/>
        <color theme="1"/>
        <rFont val="Calibri"/>
        <family val="2"/>
        <scheme val="minor"/>
      </rPr>
      <t xml:space="preserve">A member of poor household as requiring necessary food supply ; Homelessness .
</t>
    </r>
    <r>
      <rPr>
        <b/>
        <sz val="11"/>
        <color theme="1"/>
        <rFont val="Calibri"/>
        <family val="2"/>
        <scheme val="minor"/>
      </rPr>
      <t xml:space="preserve">Service deliverable: </t>
    </r>
    <r>
      <rPr>
        <sz val="11"/>
        <color theme="1"/>
        <rFont val="Calibri"/>
        <family val="2"/>
        <scheme val="minor"/>
      </rPr>
      <t xml:space="preserve">Provision of food products or provision of vouchers/food stamp eligible to purchase food products; and Provision of hot meal or tea.   aduld-10,000 MNT , children-5,000 MNT for every month
The food  amount  approved by the MPDSP and MOF
</t>
    </r>
  </si>
  <si>
    <r>
      <t xml:space="preserve">Preparing youth for employment. Training programme prepared with the support of </t>
    </r>
    <r>
      <rPr>
        <b/>
        <sz val="11"/>
        <color theme="1"/>
        <rFont val="Calibri"/>
        <family val="2"/>
        <scheme val="minor"/>
      </rPr>
      <t>IPEC.</t>
    </r>
  </si>
  <si>
    <r>
      <rPr>
        <b/>
        <sz val="11"/>
        <color theme="1"/>
        <rFont val="Calibri"/>
        <family val="2"/>
        <scheme val="minor"/>
      </rPr>
      <t>Scope</t>
    </r>
    <r>
      <rPr>
        <sz val="11"/>
        <color theme="1"/>
        <rFont val="Calibri"/>
        <family val="2"/>
        <scheme val="minor"/>
      </rPr>
      <t xml:space="preserve">: art. 4(2). </t>
    </r>
    <r>
      <rPr>
        <b/>
        <sz val="11"/>
        <color theme="1"/>
        <rFont val="Calibri"/>
        <family val="2"/>
        <scheme val="minor"/>
      </rPr>
      <t>Contribution:</t>
    </r>
    <r>
      <rPr>
        <sz val="11"/>
        <color theme="1"/>
        <rFont val="Calibri"/>
        <family val="2"/>
        <scheme val="minor"/>
      </rPr>
      <t xml:space="preserve"> Employer 7% and Employee 7% of pay-roll salary for Pension fund.</t>
    </r>
    <r>
      <rPr>
        <b/>
        <sz val="11"/>
        <color theme="1"/>
        <rFont val="Calibri"/>
        <family val="2"/>
        <scheme val="minor"/>
      </rPr>
      <t xml:space="preserve">  Benefits:</t>
    </r>
    <r>
      <rPr>
        <sz val="11"/>
        <color theme="1"/>
        <rFont val="Calibri"/>
        <family val="2"/>
        <scheme val="minor"/>
      </rPr>
      <t xml:space="preserve">  45% of the monthly average wage  and increased by  1.5% of wages for each year additional to 20 years. After 10 years of contributions: 145,200 MNT/month; 20 years: 180,300 MNT/month if contributed at the mini wage level.</t>
    </r>
    <r>
      <rPr>
        <b/>
        <sz val="11"/>
        <color theme="1"/>
        <rFont val="Calibri"/>
        <family val="2"/>
        <scheme val="minor"/>
      </rPr>
      <t xml:space="preserve"> Qualifying conditions:</t>
    </r>
    <r>
      <rPr>
        <sz val="11"/>
        <color theme="1"/>
        <rFont val="Calibri"/>
        <family val="2"/>
        <scheme val="minor"/>
      </rPr>
      <t xml:space="preserve"> regular: not less than 20 years of contribution;  minimum: at least 10 years of contribution. </t>
    </r>
    <r>
      <rPr>
        <b/>
        <sz val="11"/>
        <color theme="1"/>
        <rFont val="Calibri"/>
        <family val="2"/>
        <scheme val="minor"/>
      </rPr>
      <t xml:space="preserve"> Retirement age:</t>
    </r>
    <r>
      <rPr>
        <sz val="11"/>
        <color theme="1"/>
        <rFont val="Calibri"/>
        <family val="2"/>
        <scheme val="minor"/>
      </rPr>
      <t xml:space="preserve"> 55 for women (if they wish so) and 50 for women  raised 4 and more born or adopted children under 3 years old until the age of 6;  and 60 for men /regular labor condition/. Both men and women also applicable to early retirement /from 45 to 55 years old/  depending on their labor conditions. </t>
    </r>
    <r>
      <rPr>
        <b/>
        <sz val="11"/>
        <color theme="1"/>
        <rFont val="Calibri"/>
        <family val="2"/>
        <scheme val="minor"/>
      </rPr>
      <t>Financing:</t>
    </r>
    <r>
      <rPr>
        <sz val="11"/>
        <color theme="1"/>
        <rFont val="Calibri"/>
        <family val="2"/>
        <scheme val="minor"/>
      </rPr>
      <t xml:space="preserve"> SI Pension Fund</t>
    </r>
  </si>
  <si>
    <r>
      <rPr>
        <b/>
        <sz val="11"/>
        <color theme="1"/>
        <rFont val="Calibri"/>
        <family val="2"/>
        <scheme val="minor"/>
      </rPr>
      <t>Scope:</t>
    </r>
    <r>
      <rPr>
        <sz val="11"/>
        <color theme="1"/>
        <rFont val="Calibri"/>
        <family val="2"/>
        <scheme val="minor"/>
      </rPr>
      <t xml:space="preserve"> art. 4(3).</t>
    </r>
    <r>
      <rPr>
        <b/>
        <sz val="11"/>
        <color theme="1"/>
        <rFont val="Calibri"/>
        <family val="2"/>
        <scheme val="minor"/>
      </rPr>
      <t xml:space="preserve"> Contribution: 7</t>
    </r>
    <r>
      <rPr>
        <sz val="11"/>
        <color theme="1"/>
        <rFont val="Calibri"/>
        <family val="2"/>
        <scheme val="minor"/>
      </rPr>
      <t xml:space="preserve">% of reference salary (between minimum wage and 10 times mini wage) for Pension fund.  </t>
    </r>
    <r>
      <rPr>
        <b/>
        <sz val="11"/>
        <color theme="1"/>
        <rFont val="Calibri"/>
        <family val="2"/>
        <scheme val="minor"/>
      </rPr>
      <t xml:space="preserve">Benefits: </t>
    </r>
    <r>
      <rPr>
        <sz val="11"/>
        <color theme="1"/>
        <rFont val="Calibri"/>
        <family val="2"/>
        <scheme val="minor"/>
      </rPr>
      <t xml:space="preserve">Replacement rate: 45%. After 10 years of contributions: 145,200 MNT/month; 20 years: 180,300 MNT/month if contributed at the mini wage level. </t>
    </r>
    <r>
      <rPr>
        <b/>
        <sz val="11"/>
        <color theme="1"/>
        <rFont val="Calibri"/>
        <family val="2"/>
        <scheme val="minor"/>
      </rPr>
      <t>Qualifying conditions:</t>
    </r>
    <r>
      <rPr>
        <sz val="11"/>
        <color theme="1"/>
        <rFont val="Calibri"/>
        <family val="2"/>
        <scheme val="minor"/>
      </rPr>
      <t xml:space="preserve"> regular: not less than 20 years of contribution;  minimum: at least 10 years of contribution.  </t>
    </r>
    <r>
      <rPr>
        <b/>
        <sz val="11"/>
        <color theme="1"/>
        <rFont val="Calibri"/>
        <family val="2"/>
        <scheme val="minor"/>
      </rPr>
      <t xml:space="preserve">Retirement age: </t>
    </r>
    <r>
      <rPr>
        <sz val="11"/>
        <color theme="1"/>
        <rFont val="Calibri"/>
        <family val="2"/>
        <scheme val="minor"/>
      </rPr>
      <t xml:space="preserve">same above   </t>
    </r>
    <r>
      <rPr>
        <b/>
        <sz val="11"/>
        <color theme="1"/>
        <rFont val="Calibri"/>
        <family val="2"/>
        <scheme val="minor"/>
      </rPr>
      <t>Financing</t>
    </r>
    <r>
      <rPr>
        <sz val="11"/>
        <color theme="1"/>
        <rFont val="Calibri"/>
        <family val="2"/>
        <scheme val="minor"/>
      </rPr>
      <t xml:space="preserve">: SI Pension Fund.  </t>
    </r>
  </si>
  <si>
    <r>
      <t xml:space="preserve">Herders hardly visit once a month the soum center. </t>
    </r>
    <r>
      <rPr>
        <b/>
        <sz val="11"/>
        <color theme="1"/>
        <rFont val="Calibri"/>
        <family val="2"/>
        <scheme val="minor"/>
      </rPr>
      <t>Contributions should be allowed twice a year</t>
    </r>
    <r>
      <rPr>
        <sz val="11"/>
        <color theme="1"/>
        <rFont val="Calibri"/>
        <family val="2"/>
        <scheme val="minor"/>
      </rPr>
      <t xml:space="preserve"> (spring and fall) with 6 months payment in advance. Or some IT system connecting cellphone providers and banks should be put in place. Contribution should be </t>
    </r>
    <r>
      <rPr>
        <b/>
        <sz val="11"/>
        <color theme="1"/>
        <rFont val="Calibri"/>
        <family val="2"/>
        <scheme val="minor"/>
      </rPr>
      <t>subsidized by government</t>
    </r>
    <r>
      <rPr>
        <sz val="11"/>
        <color theme="1"/>
        <rFont val="Calibri"/>
        <family val="2"/>
        <scheme val="minor"/>
      </rPr>
      <t xml:space="preserve"> (under the HDF) for art.4(3). Extension of a minimum pension to all (SW pension) should be explored at part of a national SPF. In complement, more </t>
    </r>
    <r>
      <rPr>
        <b/>
        <sz val="11"/>
        <color theme="1"/>
        <rFont val="Calibri"/>
        <family val="2"/>
        <scheme val="minor"/>
      </rPr>
      <t>awareness raising</t>
    </r>
    <r>
      <rPr>
        <sz val="11"/>
        <color theme="1"/>
        <rFont val="Calibri"/>
        <family val="2"/>
        <scheme val="minor"/>
      </rPr>
      <t xml:space="preserve"> campaign to increase SI coverage among young people. Registration at the SI or SW office of the aimag center. Need to </t>
    </r>
    <r>
      <rPr>
        <b/>
        <sz val="11"/>
        <color theme="1"/>
        <rFont val="Calibri"/>
        <family val="2"/>
        <scheme val="minor"/>
      </rPr>
      <t xml:space="preserve">streamline the process and introduce e-files, </t>
    </r>
    <r>
      <rPr>
        <sz val="11"/>
        <color theme="1"/>
        <rFont val="Calibri"/>
        <family val="2"/>
        <scheme val="minor"/>
      </rPr>
      <t xml:space="preserve">rather than traveling physically to aimag center. </t>
    </r>
  </si>
  <si>
    <r>
      <rPr>
        <b/>
        <sz val="11"/>
        <color theme="1"/>
        <rFont val="Calibri"/>
        <family val="2"/>
        <scheme val="minor"/>
      </rPr>
      <t xml:space="preserve">Scope: </t>
    </r>
    <r>
      <rPr>
        <sz val="11"/>
        <color theme="1"/>
        <rFont val="Calibri"/>
        <family val="2"/>
        <scheme val="minor"/>
      </rPr>
      <t>All contract employees born after January 1, 1960.    Years of service: 15 years of service and contributions</t>
    </r>
    <r>
      <rPr>
        <b/>
        <sz val="11"/>
        <color theme="1"/>
        <rFont val="Calibri"/>
        <family val="2"/>
        <scheme val="minor"/>
      </rPr>
      <t xml:space="preserve"> Retirement age: </t>
    </r>
    <r>
      <rPr>
        <sz val="11"/>
        <color theme="1"/>
        <rFont val="Calibri"/>
        <family val="2"/>
        <scheme val="minor"/>
      </rPr>
      <t xml:space="preserve">Same as DB Old age scheme </t>
    </r>
    <r>
      <rPr>
        <b/>
        <sz val="11"/>
        <color theme="1"/>
        <rFont val="Calibri"/>
        <family val="2"/>
        <scheme val="minor"/>
      </rPr>
      <t>Replacement rate:</t>
    </r>
    <r>
      <rPr>
        <sz val="11"/>
        <color theme="1"/>
        <rFont val="Calibri"/>
        <family val="2"/>
        <scheme val="minor"/>
      </rPr>
      <t xml:space="preserve"> Based on notional account balance for 15% contribution rate for years of contributions, accrued notional returns for each year (average growth in the last three years’ average wages), and average life expectancy factor.      </t>
    </r>
    <r>
      <rPr>
        <b/>
        <sz val="11"/>
        <color theme="1"/>
        <rFont val="Calibri"/>
        <family val="2"/>
        <scheme val="minor"/>
      </rPr>
      <t xml:space="preserve"> Minimum standard:</t>
    </r>
    <r>
      <rPr>
        <sz val="11"/>
        <color theme="1"/>
        <rFont val="Calibri"/>
        <family val="2"/>
        <scheme val="minor"/>
      </rPr>
      <t xml:space="preserve"> 20% of the national average wage, plus an additional 0.5 percent of the average wage for each additional service year beyond the minimum of 15 years;    </t>
    </r>
  </si>
  <si>
    <r>
      <rPr>
        <b/>
        <sz val="11"/>
        <color theme="1"/>
        <rFont val="Calibri"/>
        <family val="2"/>
        <scheme val="minor"/>
      </rPr>
      <t>Active contributors (Post-1960 cohorts):</t>
    </r>
    <r>
      <rPr>
        <sz val="11"/>
        <color theme="1"/>
        <rFont val="Calibri"/>
        <family val="2"/>
        <scheme val="minor"/>
      </rPr>
      <t xml:space="preserve"> 101.3  thousand in 2012</t>
    </r>
  </si>
  <si>
    <r>
      <t>Scope: Art 4.1 :</t>
    </r>
    <r>
      <rPr>
        <sz val="11"/>
        <color theme="1"/>
        <rFont val="Calibri"/>
        <family val="2"/>
        <scheme val="minor"/>
      </rPr>
      <t xml:space="preserve"> cadet,</t>
    </r>
    <r>
      <rPr>
        <b/>
        <sz val="11"/>
        <color theme="1"/>
        <rFont val="Calibri"/>
        <family val="2"/>
        <scheme val="minor"/>
      </rPr>
      <t xml:space="preserve"> </t>
    </r>
    <r>
      <rPr>
        <sz val="11"/>
        <color theme="1"/>
        <rFont val="Calibri"/>
        <family val="2"/>
        <scheme val="minor"/>
      </rPr>
      <t xml:space="preserve">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Contribution: </t>
    </r>
    <r>
      <rPr>
        <u val="single"/>
        <sz val="11"/>
        <color theme="1"/>
        <rFont val="Calibri"/>
        <family val="2"/>
        <scheme val="minor"/>
      </rPr>
      <t>none contributory.</t>
    </r>
    <r>
      <rPr>
        <sz val="11"/>
        <color theme="1"/>
        <rFont val="Calibri"/>
        <family val="2"/>
        <scheme val="minor"/>
      </rPr>
      <t xml:space="preserve">  </t>
    </r>
    <r>
      <rPr>
        <b/>
        <sz val="11"/>
        <color theme="1"/>
        <rFont val="Calibri"/>
        <family val="2"/>
        <scheme val="minor"/>
      </rPr>
      <t xml:space="preserve"> Retirement age:  </t>
    </r>
    <r>
      <rPr>
        <sz val="11"/>
        <color theme="1"/>
        <rFont val="Calibri"/>
        <family val="2"/>
        <scheme val="minor"/>
      </rPr>
      <t xml:space="preserve">not required </t>
    </r>
    <r>
      <rPr>
        <b/>
        <sz val="11"/>
        <color theme="1"/>
        <rFont val="Calibri"/>
        <family val="2"/>
        <scheme val="minor"/>
      </rPr>
      <t xml:space="preserve"> Replacement rate</t>
    </r>
    <r>
      <rPr>
        <sz val="11"/>
        <color theme="1"/>
        <rFont val="Calibri"/>
        <family val="2"/>
        <scheme val="minor"/>
      </rPr>
      <t xml:space="preserve">: 80% of the monthly average wage  and increased by  1.5% of wages for each year additional to 20-23 years. </t>
    </r>
    <r>
      <rPr>
        <b/>
        <sz val="11"/>
        <color theme="1"/>
        <rFont val="Calibri"/>
        <family val="2"/>
        <scheme val="minor"/>
      </rPr>
      <t xml:space="preserve"> Qualifying conditions: </t>
    </r>
    <r>
      <rPr>
        <sz val="11"/>
        <color theme="1"/>
        <rFont val="Calibri"/>
        <family val="2"/>
        <scheme val="minor"/>
      </rPr>
      <t xml:space="preserve">men-not less than 25 years of service, women- not less than 20 years of service, pilots of war craft-not less than 20 years of service. OR All should be at least 10 years of service.  </t>
    </r>
    <r>
      <rPr>
        <b/>
        <sz val="11"/>
        <color theme="1"/>
        <rFont val="Calibri"/>
        <family val="2"/>
        <scheme val="minor"/>
      </rPr>
      <t xml:space="preserve">Options:  </t>
    </r>
    <r>
      <rPr>
        <sz val="11"/>
        <color theme="1"/>
        <rFont val="Calibri"/>
        <family val="2"/>
        <scheme val="minor"/>
      </rPr>
      <t xml:space="preserve">if a personnel executed his service up to 10 years in army, if he wish so, he can shift to the SI scheme and his  military 10 years of service recovered by 16 civil years.     </t>
    </r>
    <r>
      <rPr>
        <b/>
        <sz val="11"/>
        <color theme="1"/>
        <rFont val="Calibri"/>
        <family val="2"/>
        <scheme val="minor"/>
      </rPr>
      <t xml:space="preserve">Financing:  </t>
    </r>
    <r>
      <rPr>
        <sz val="11"/>
        <color theme="1"/>
        <rFont val="Calibri"/>
        <family val="2"/>
        <scheme val="minor"/>
      </rPr>
      <t>State Budget but delivered through SI facilities</t>
    </r>
  </si>
  <si>
    <r>
      <rPr>
        <b/>
        <sz val="11"/>
        <color theme="1"/>
        <rFont val="Calibri"/>
        <family val="2"/>
        <scheme val="minor"/>
      </rPr>
      <t>Coverage</t>
    </r>
    <r>
      <rPr>
        <sz val="11"/>
        <color theme="1"/>
        <rFont val="Calibri"/>
        <family val="2"/>
        <scheme val="minor"/>
      </rPr>
      <t xml:space="preserve"> 100%.  </t>
    </r>
    <r>
      <rPr>
        <b/>
        <sz val="11"/>
        <color theme="1"/>
        <rFont val="Calibri"/>
        <family val="2"/>
        <scheme val="minor"/>
      </rPr>
      <t>Number of Pensioners:</t>
    </r>
    <r>
      <rPr>
        <sz val="11"/>
        <color theme="1"/>
        <rFont val="Calibri"/>
        <family val="2"/>
        <scheme val="minor"/>
      </rPr>
      <t xml:space="preserve"> 14.9 thous.person for 61.7 bln MNT in 2012</t>
    </r>
  </si>
  <si>
    <r>
      <rPr>
        <b/>
        <sz val="11"/>
        <color theme="1"/>
        <rFont val="Calibri"/>
        <family val="2"/>
        <scheme val="minor"/>
      </rPr>
      <t>Qualifying conditions:</t>
    </r>
    <r>
      <rPr>
        <sz val="11"/>
        <color theme="1"/>
        <rFont val="Calibri"/>
        <family val="2"/>
        <scheme val="minor"/>
      </rPr>
      <t xml:space="preserve"> have reached men 60 (women 55) years old, have never worked, or have less than 10 years of contribution to the voluntary SI scheme.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</si>
  <si>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 taking care of elder or disabled person under medical control, requiring permanent care, and such; Benefits: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</si>
  <si>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A citizen taking care of single elder or disabled person in their family, who has no children or relatives to take care of him\her; Benefits: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</si>
  <si>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Mothers, who was honored 1st and 2nd rank  State medal of “Mother’s Glory”;  </t>
    </r>
    <r>
      <rPr>
        <b/>
        <sz val="11"/>
        <color theme="1"/>
        <rFont val="Calibri"/>
        <family val="2"/>
        <scheme val="minor"/>
      </rPr>
      <t>Benefits:</t>
    </r>
    <r>
      <rPr>
        <sz val="11"/>
        <color theme="1"/>
        <rFont val="Calibri"/>
        <family val="2"/>
        <scheme val="minor"/>
      </rPr>
      <t xml:space="preserve">  1st rank 200,000 MNT and 2nd rank 100,000 MNT  once in a year</t>
    </r>
  </si>
  <si>
    <r>
      <rPr>
        <b/>
        <sz val="11"/>
        <color theme="1"/>
        <rFont val="Calibri"/>
        <family val="2"/>
        <scheme val="minor"/>
      </rPr>
      <t xml:space="preserve">Qualifying conditions:  </t>
    </r>
    <r>
      <rPr>
        <sz val="11"/>
        <color theme="1"/>
        <rFont val="Calibri"/>
        <family val="2"/>
        <scheme val="minor"/>
      </rPr>
      <t xml:space="preserve">Senior citizen aged over 55-60; </t>
    </r>
    <r>
      <rPr>
        <b/>
        <sz val="11"/>
        <color theme="1"/>
        <rFont val="Calibri"/>
        <family val="2"/>
        <scheme val="minor"/>
      </rPr>
      <t>Benefits:</t>
    </r>
    <r>
      <rPr>
        <sz val="11"/>
        <color theme="1"/>
        <rFont val="Calibri"/>
        <family val="2"/>
        <scheme val="minor"/>
      </rPr>
      <t xml:space="preserve">  11 types of allowances, reimbursements and assistance services. See detailed info in the next worksheet of "SW"</t>
    </r>
  </si>
  <si>
    <r>
      <rPr>
        <b/>
        <sz val="11"/>
        <color theme="1"/>
        <rFont val="Calibri"/>
        <family val="2"/>
        <scheme val="minor"/>
      </rPr>
      <t xml:space="preserve"> Target group: </t>
    </r>
    <r>
      <rPr>
        <sz val="11"/>
        <color theme="1"/>
        <rFont val="Calibri"/>
        <family val="2"/>
        <scheme val="minor"/>
      </rPr>
      <t>Elderly</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</si>
  <si>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 S</t>
    </r>
    <r>
      <rPr>
        <sz val="11"/>
        <color theme="1"/>
        <rFont val="Calibri"/>
        <family val="2"/>
        <scheme val="minor"/>
      </rPr>
      <t xml:space="preserve">ingle elderly persons, identified as incapable living independently, with no child to support, or with a child who became incapable of care taking due to disability or old age, an elder who are not able to benefit from Community based welfare services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</si>
  <si>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rPr>
        <b/>
        <sz val="11"/>
        <color theme="1"/>
        <rFont val="Calibri"/>
        <family val="2"/>
        <scheme val="minor"/>
      </rPr>
      <t>Primary level -Paid by Government :</t>
    </r>
    <r>
      <rPr>
        <sz val="11"/>
        <color theme="1"/>
        <rFont val="Calibri"/>
        <family val="2"/>
        <scheme val="minor"/>
      </rPr>
      <t xml:space="preserve">  a/  1588 bagh feldsher (rural); b/ 271 Soum hospitals  and 39 inter-soum hospitals (15-30 beds/rural); and c/ 221 Family health centers (urban, private practices); </t>
    </r>
    <r>
      <rPr>
        <b/>
        <sz val="11"/>
        <color theme="1"/>
        <rFont val="Calibri"/>
        <family val="2"/>
        <scheme val="minor"/>
      </rPr>
      <t xml:space="preserve">Secondary level-10% co-payment system: </t>
    </r>
    <r>
      <rPr>
        <sz val="11"/>
        <color theme="1"/>
        <rFont val="Calibri"/>
        <family val="2"/>
        <scheme val="minor"/>
      </rPr>
      <t xml:space="preserve">12 district hospitals (200-300 beds) and 17 aimag hospitals (100-500 beds) and 3 maternity home: </t>
    </r>
    <r>
      <rPr>
        <b/>
        <sz val="11"/>
        <color theme="1"/>
        <rFont val="Calibri"/>
        <family val="2"/>
        <scheme val="minor"/>
      </rPr>
      <t xml:space="preserve">Tertiary level-15% co-payment system: </t>
    </r>
    <r>
      <rPr>
        <sz val="11"/>
        <color theme="1"/>
        <rFont val="Calibri"/>
        <family val="2"/>
        <scheme val="minor"/>
      </rPr>
      <t xml:space="preserve">4 regional diagnostic and treatment centers (at aimags),  3 Central Hospitals, 11 specialized hospitals; and 1030 </t>
    </r>
    <r>
      <rPr>
        <b/>
        <sz val="11"/>
        <color theme="1"/>
        <rFont val="Calibri"/>
        <family val="2"/>
        <scheme val="minor"/>
      </rPr>
      <t>Private hospitals-pay-as-services</t>
    </r>
    <r>
      <rPr>
        <sz val="11"/>
        <color theme="1"/>
        <rFont val="Calibri"/>
        <family val="2"/>
        <scheme val="minor"/>
      </rPr>
      <t xml:space="preserve"> </t>
    </r>
    <r>
      <rPr>
        <b/>
        <sz val="11"/>
        <color theme="1"/>
        <rFont val="Calibri"/>
        <family val="2"/>
        <scheme val="minor"/>
      </rPr>
      <t xml:space="preserve"> </t>
    </r>
  </si>
  <si>
    <t xml:space="preserve">718.0 thous. person   received in-patient service  of which 362.0 thousand  paid from HI Fund for 67.0 bln MNT.       Totally  3% of GDP spending for  Health sector </t>
  </si>
  <si>
    <t xml:space="preserve"> 35% of all registered infectious diseases, indicating a high risk of HIV/AIDS. Although HIV/AIDS prevalence is low, the country is at
high risk of an epidemic due to its relatively young population, the steady increase in cases of STI in recent years, increased population migration, and growing HIV/AIDS epidemics in neighboring countries. The first HIV infection was reported in 1992, and by 2012, 101 HIV/AIDS cases had been reported. </t>
  </si>
  <si>
    <r>
      <t>Law on Human Development Fund, art.17.1.5; Government Resolution</t>
    </r>
    <r>
      <rPr>
        <sz val="11"/>
        <color theme="1"/>
        <rFont val="Calibri"/>
        <family val="2"/>
        <scheme val="minor"/>
      </rPr>
      <t xml:space="preserve"> # 49, 2012 and Government Resolution #70/2012</t>
    </r>
  </si>
  <si>
    <t>Law on Social Security of People with Disability,  Article 5.1.2 and 5.1.4                      (Allowances and Assistance)  Government Resolution #153/2012</t>
  </si>
  <si>
    <r>
      <rPr>
        <b/>
        <sz val="11"/>
        <color theme="1"/>
        <rFont val="Calibri"/>
        <family val="2"/>
        <scheme val="minor"/>
      </rPr>
      <t xml:space="preserve">Qualifying conditions: </t>
    </r>
    <r>
      <rPr>
        <sz val="11"/>
        <color theme="1"/>
        <rFont val="Calibri"/>
        <family val="2"/>
        <scheme val="minor"/>
      </rPr>
      <t xml:space="preserve"> Reimbursement of children with disability aged up to 18, who is not entitled to receive allowance regarding rehabilitation and prosthetic correction due to industrial accident and occupational diseases from the SI Fund,   </t>
    </r>
    <r>
      <rPr>
        <b/>
        <sz val="11"/>
        <color theme="1"/>
        <rFont val="Calibri"/>
        <family val="2"/>
        <scheme val="minor"/>
      </rPr>
      <t xml:space="preserve"> Benefits: for </t>
    </r>
    <r>
      <rPr>
        <sz val="11"/>
        <color theme="1"/>
        <rFont val="Calibri"/>
        <family val="2"/>
        <scheme val="minor"/>
      </rPr>
      <t>100% cost of purchased or made special care instruments like orthopedic tools, wheelchairs and other equipment made in the country</t>
    </r>
    <r>
      <rPr>
        <b/>
        <sz val="11"/>
        <color theme="1"/>
        <rFont val="Calibri"/>
        <family val="2"/>
        <scheme val="minor"/>
      </rPr>
      <t>,</t>
    </r>
    <r>
      <rPr>
        <sz val="11"/>
        <color theme="1"/>
        <rFont val="Calibri"/>
        <family val="2"/>
        <scheme val="minor"/>
      </rPr>
      <t xml:space="preserve">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</si>
  <si>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 school drop-off children,   </t>
    </r>
    <r>
      <rPr>
        <b/>
        <sz val="11"/>
        <color theme="1"/>
        <rFont val="Calibri"/>
        <family val="2"/>
        <scheme val="minor"/>
      </rPr>
      <t xml:space="preserve">Benefits:  </t>
    </r>
    <r>
      <rPr>
        <sz val="11"/>
        <color theme="1"/>
        <rFont val="Calibri"/>
        <family val="2"/>
        <scheme val="minor"/>
      </rPr>
      <t xml:space="preserve">Restore Education Program-free of charge.  2.3 thousand children dropped out school in 2012 (drop-out rate is 0.5 )     </t>
    </r>
  </si>
  <si>
    <t>Law on Redemption of Service years and Pension Insurance contribution, 2012;  Ministerial Order #A57/2012</t>
  </si>
  <si>
    <t>115.0 thous.persons submitted their application,  end of June 2013</t>
  </si>
  <si>
    <r>
      <rPr>
        <b/>
        <sz val="11"/>
        <color theme="1"/>
        <rFont val="Calibri"/>
        <family val="2"/>
        <scheme val="minor"/>
      </rPr>
      <t xml:space="preserve">New law submitted  to the Parliament:  </t>
    </r>
    <r>
      <rPr>
        <sz val="11"/>
        <color theme="1"/>
        <rFont val="Calibri"/>
        <family val="2"/>
        <scheme val="minor"/>
      </rPr>
      <t xml:space="preserve">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r>
  </si>
  <si>
    <r>
      <t xml:space="preserve">Target group: </t>
    </r>
    <r>
      <rPr>
        <sz val="11"/>
        <color theme="1"/>
        <rFont val="Calibri"/>
        <family val="2"/>
        <scheme val="minor"/>
      </rPr>
      <t xml:space="preserve"> all targeted groups of employment active age and elderly.   </t>
    </r>
    <r>
      <rPr>
        <b/>
        <sz val="11"/>
        <color theme="1"/>
        <rFont val="Calibri"/>
        <family val="2"/>
        <scheme val="minor"/>
      </rPr>
      <t xml:space="preserve"> Activities:  </t>
    </r>
    <r>
      <rPr>
        <sz val="11"/>
        <color theme="1"/>
        <rFont val="Calibri"/>
        <family val="2"/>
        <scheme val="minor"/>
      </rPr>
      <t xml:space="preserve">training and retraining for vocational orientation, </t>
    </r>
    <r>
      <rPr>
        <b/>
        <sz val="11"/>
        <color theme="1"/>
        <rFont val="Calibri"/>
        <family val="2"/>
        <scheme val="minor"/>
      </rPr>
      <t>Financing</t>
    </r>
    <r>
      <rPr>
        <sz val="11"/>
        <color theme="1"/>
        <rFont val="Calibri"/>
        <family val="2"/>
        <scheme val="minor"/>
      </rPr>
      <t xml:space="preserve">: Employment Promotion Fund (EPF) and Vocational Training Fund.  </t>
    </r>
    <r>
      <rPr>
        <b/>
        <sz val="11"/>
        <color theme="1"/>
        <rFont val="Calibri"/>
        <family val="2"/>
        <scheme val="minor"/>
      </rPr>
      <t xml:space="preserve">Process: </t>
    </r>
    <r>
      <rPr>
        <sz val="11"/>
        <color theme="1"/>
        <rFont val="Calibri"/>
        <family val="2"/>
        <scheme val="minor"/>
      </rPr>
      <t xml:space="preserve">Fund to develop VT curricula on job-seekers' demand. Needs to form a group of minimum participants. Ex: electricity, kindergarten care givers, bus ticket salers. 40% of participants are trained based on employers' request; 60% on personal interest. </t>
    </r>
  </si>
  <si>
    <t xml:space="preserve">All ALMPs programmes should include registration to the voluntary SI as a requirement. Loans should be included in integrated package with counseling (to run business abut also alternative employment opportunities) and training. Focus should be given on enhancing counseling and training services rather than offering more loan programmes. Careful assessment of the loan programmes impact is needed, to ensure that it does not put additional burden on herders' households. Public work programmes (road, school, hospital construction) are given to foreign companies through a bidding process. Although a rule implies that a certain percentage of the workers should be local, with the reason that local workers are not skilled and not reliable, foreign companies bring their own workers (mainly Chinese companies). </t>
  </si>
  <si>
    <r>
      <t xml:space="preserve">Qualifying conditions:  </t>
    </r>
    <r>
      <rPr>
        <sz val="11"/>
        <color theme="1"/>
        <rFont val="Calibri"/>
        <family val="2"/>
        <scheme val="minor"/>
      </rPr>
      <t>Persons having difficulties find a job, unemployed person</t>
    </r>
    <r>
      <rPr>
        <b/>
        <sz val="11"/>
        <color theme="1"/>
        <rFont val="Calibri"/>
        <family val="2"/>
        <scheme val="minor"/>
      </rPr>
      <t xml:space="preserve"> Activities: </t>
    </r>
    <r>
      <rPr>
        <sz val="11"/>
        <color theme="1"/>
        <rFont val="Calibri"/>
        <family val="2"/>
        <scheme val="minor"/>
      </rPr>
      <t xml:space="preserve"> Job place inventory and input data service  and provide Job mediation payment to sixty private Labour market centers, R</t>
    </r>
    <r>
      <rPr>
        <b/>
        <sz val="11"/>
        <color theme="1"/>
        <rFont val="Calibri"/>
        <family val="2"/>
        <scheme val="minor"/>
      </rPr>
      <t xml:space="preserve">ecording cost: </t>
    </r>
    <r>
      <rPr>
        <sz val="11"/>
        <color theme="1"/>
        <rFont val="Calibri"/>
        <family val="2"/>
        <scheme val="minor"/>
      </rPr>
      <t xml:space="preserve">20,000-150,000 MNT per person </t>
    </r>
    <r>
      <rPr>
        <b/>
        <sz val="11"/>
        <color theme="1"/>
        <rFont val="Calibri"/>
        <family val="2"/>
        <scheme val="minor"/>
      </rPr>
      <t xml:space="preserve">Financing: </t>
    </r>
    <r>
      <rPr>
        <sz val="11"/>
        <color theme="1"/>
        <rFont val="Calibri"/>
        <family val="2"/>
        <scheme val="minor"/>
      </rPr>
      <t>Employment Promotion Fund</t>
    </r>
  </si>
  <si>
    <t>80.0 thousand records in a year and  15.0 thousand people getting  job mediation service</t>
  </si>
  <si>
    <r>
      <t xml:space="preserve">Qualifying conditions:  </t>
    </r>
    <r>
      <rPr>
        <sz val="11"/>
        <color theme="1"/>
        <rFont val="Calibri"/>
        <family val="2"/>
        <scheme val="minor"/>
      </rPr>
      <t xml:space="preserve">Persons having difficulties find a job (i.e. disabilities), persons who dropped off school and children reached to Labour age as well as citizens released from prison or foster care.   </t>
    </r>
    <r>
      <rPr>
        <b/>
        <sz val="11"/>
        <color theme="1"/>
        <rFont val="Calibri"/>
        <family val="2"/>
        <scheme val="minor"/>
      </rPr>
      <t xml:space="preserve"> Activities:  </t>
    </r>
    <r>
      <rPr>
        <sz val="11"/>
        <color theme="1"/>
        <rFont val="Calibri"/>
        <family val="2"/>
        <scheme val="minor"/>
      </rPr>
      <t xml:space="preserve">training for vocational orientation,  counseling job mediation  and financial supports.  </t>
    </r>
    <r>
      <rPr>
        <b/>
        <sz val="11"/>
        <color theme="1"/>
        <rFont val="Calibri"/>
        <family val="2"/>
        <scheme val="minor"/>
      </rPr>
      <t>Financing</t>
    </r>
    <r>
      <rPr>
        <sz val="11"/>
        <color theme="1"/>
        <rFont val="Calibri"/>
        <family val="2"/>
        <scheme val="minor"/>
      </rPr>
      <t>: Employment Promotion Fund (EPF)</t>
    </r>
  </si>
  <si>
    <r>
      <t xml:space="preserve">Qualifying conditions:  </t>
    </r>
    <r>
      <rPr>
        <sz val="11"/>
        <color theme="1"/>
        <rFont val="Calibri"/>
        <family val="2"/>
        <scheme val="minor"/>
      </rPr>
      <t xml:space="preserve">herder family  at least with 2 members  aged under 40 years old having 50-150 heads of stock and facilities as fences or barns and grassland. Families also should have their Family development plan (FDP) and Agreement of probationer to the qualified herders  </t>
    </r>
    <r>
      <rPr>
        <b/>
        <sz val="11"/>
        <color theme="1"/>
        <rFont val="Calibri"/>
        <family val="2"/>
        <scheme val="minor"/>
      </rPr>
      <t xml:space="preserve"> Activities: </t>
    </r>
    <r>
      <rPr>
        <sz val="11"/>
        <color theme="1"/>
        <rFont val="Calibri"/>
        <family val="2"/>
        <scheme val="minor"/>
      </rPr>
      <t xml:space="preserve">training for to herding ,  counseling for livestock methodology, small loans (for families up to 5.0 million MNT, for business entities up to 10.0 million MNT), compensation for loan interest, financial grants (5.0 million MNT)  and supporting business incubation (max 5.0 million MNT based on FDP)  and social works. Also available for financial grants to herder-families and herder-employer.   </t>
    </r>
    <r>
      <rPr>
        <b/>
        <sz val="11"/>
        <color theme="1"/>
        <rFont val="Calibri"/>
        <family val="2"/>
        <scheme val="minor"/>
      </rPr>
      <t>Financing</t>
    </r>
    <r>
      <rPr>
        <sz val="11"/>
        <color theme="1"/>
        <rFont val="Calibri"/>
        <family val="2"/>
        <scheme val="minor"/>
      </rPr>
      <t xml:space="preserve">: Employment Promotion Fund (EPF) guarantees for 80% of all needs of FDP for buying livestock and 20% for business incubation. Soum Development Fund also support this program for loan.  </t>
    </r>
    <r>
      <rPr>
        <b/>
        <sz val="11"/>
        <color theme="1"/>
        <rFont val="Calibri"/>
        <family val="2"/>
        <scheme val="minor"/>
      </rPr>
      <t>Management:</t>
    </r>
    <r>
      <rPr>
        <sz val="11"/>
        <color theme="1"/>
        <rFont val="Calibri"/>
        <family val="2"/>
        <scheme val="minor"/>
      </rPr>
      <t xml:space="preserve">  Programme managed in collaboration with the Agriculture Extension Centre at soum levels and soum herders training centers for the training (training centers receive 300,000 MNT per beneficiary trained). Funds allocated by aimag government to soums. Fund managed by the aimag employment division. Soum centers identifies good proposals, Employment division selects beneficiaries (criteria: reason for losing animals), then buys livestock from a soum known for having good animals and grant these animals to the beneficiaries.</t>
    </r>
  </si>
  <si>
    <r>
      <t xml:space="preserve">Target group:  </t>
    </r>
    <r>
      <rPr>
        <sz val="11"/>
        <color theme="1"/>
        <rFont val="Calibri"/>
        <family val="2"/>
        <scheme val="minor"/>
      </rPr>
      <t xml:space="preserve">persons who earn income from his/her own business, are partially or fully outside government regulation, taxation, and  excluded   Social security schemes   </t>
    </r>
    <r>
      <rPr>
        <b/>
        <sz val="11"/>
        <color theme="1"/>
        <rFont val="Calibri"/>
        <family val="2"/>
        <scheme val="minor"/>
      </rPr>
      <t xml:space="preserve"> Activities: </t>
    </r>
    <r>
      <rPr>
        <sz val="11"/>
        <color theme="1"/>
        <rFont val="Calibri"/>
        <family val="2"/>
        <scheme val="minor"/>
      </rPr>
      <t xml:space="preserve">training and retraining,  counseling job mediation, small loan and business incubation services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</si>
  <si>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who having difficulty have a job aged over 40 and elderly persons </t>
    </r>
    <r>
      <rPr>
        <b/>
        <sz val="11"/>
        <color theme="1"/>
        <rFont val="Calibri"/>
        <family val="2"/>
        <scheme val="minor"/>
      </rPr>
      <t xml:space="preserve"> Scope: </t>
    </r>
    <r>
      <rPr>
        <sz val="11"/>
        <color theme="1"/>
        <rFont val="Calibri"/>
        <family val="2"/>
        <scheme val="minor"/>
      </rPr>
      <t xml:space="preserve">training and retraining,  counseling job mediation and supporting to employers who recruit for work for aged over 40's.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</si>
  <si>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with disability </t>
    </r>
    <r>
      <rPr>
        <b/>
        <sz val="11"/>
        <color theme="1"/>
        <rFont val="Calibri"/>
        <family val="2"/>
        <scheme val="minor"/>
      </rPr>
      <t xml:space="preserve"> Scope: </t>
    </r>
    <r>
      <rPr>
        <sz val="11"/>
        <color theme="1"/>
        <rFont val="Calibri"/>
        <family val="2"/>
        <scheme val="minor"/>
      </rPr>
      <t xml:space="preserve">training and retraining,  counseling job mediation and financial support  1,000,000 MNT per person </t>
    </r>
    <r>
      <rPr>
        <b/>
        <sz val="11"/>
        <color theme="1"/>
        <rFont val="Calibri"/>
        <family val="2"/>
        <scheme val="minor"/>
      </rPr>
      <t>Financing</t>
    </r>
    <r>
      <rPr>
        <sz val="11"/>
        <color theme="1"/>
        <rFont val="Calibri"/>
        <family val="2"/>
        <scheme val="minor"/>
      </rPr>
      <t>: Employment Promotion Fund (EPF)</t>
    </r>
  </si>
  <si>
    <r>
      <rPr>
        <b/>
        <sz val="11"/>
        <color theme="1"/>
        <rFont val="Calibri"/>
        <family val="2"/>
        <scheme val="minor"/>
      </rPr>
      <t>Target group</t>
    </r>
    <r>
      <rPr>
        <sz val="11"/>
        <color theme="1"/>
        <rFont val="Calibri"/>
        <family val="2"/>
        <scheme val="minor"/>
      </rPr>
      <t xml:space="preserve">: unemployed person, persons having difficulty  finding job, herders, students, elderly, and small enterprises;  </t>
    </r>
    <r>
      <rPr>
        <b/>
        <sz val="11"/>
        <color theme="1"/>
        <rFont val="Calibri"/>
        <family val="2"/>
        <scheme val="minor"/>
      </rPr>
      <t xml:space="preserve">Activities: </t>
    </r>
    <r>
      <rPr>
        <sz val="11"/>
        <color theme="1"/>
        <rFont val="Calibri"/>
        <family val="2"/>
        <scheme val="minor"/>
      </rPr>
      <t xml:space="preserve">public works related to creation  for social interest  (construction үө school, hospitals,  preparation animal fodder, to take harvest i.e.), rebuild or clean waste and damages of natural disaster, environment protection i.e.; </t>
    </r>
    <r>
      <rPr>
        <b/>
        <sz val="11"/>
        <color theme="1"/>
        <rFont val="Calibri"/>
        <family val="2"/>
        <scheme val="minor"/>
      </rPr>
      <t xml:space="preserve"> Financing:</t>
    </r>
    <r>
      <rPr>
        <sz val="11"/>
        <color theme="1"/>
        <rFont val="Calibri"/>
        <family val="2"/>
        <scheme val="minor"/>
      </rPr>
      <t xml:space="preserve"> Employment Promotion Fund (EPF)</t>
    </r>
  </si>
  <si>
    <t xml:space="preserve">Support for Small and Medium Enterprises </t>
  </si>
  <si>
    <t xml:space="preserve"> all 330 soums (100%) covered 72.0 bln MNT since 2011  of which 46.8 bln MNT  in 2013 for 4.6 thousand projects covered (use of loan 48.7% )</t>
  </si>
  <si>
    <t xml:space="preserve">The herder household rent the location of their ger to the soum government for 2,800 MNT per the whole duration of stay on this location. The use of the land for animals' herding is free of charge. </t>
  </si>
  <si>
    <r>
      <rPr>
        <b/>
        <sz val="11"/>
        <color theme="1"/>
        <rFont val="Calibri"/>
        <family val="2"/>
        <scheme val="minor"/>
      </rPr>
      <t xml:space="preserve">Multipillar Pension Insurance Scheme </t>
    </r>
    <r>
      <rPr>
        <sz val="11"/>
        <color theme="1"/>
        <rFont val="Calibri"/>
        <family val="2"/>
        <scheme val="minor"/>
      </rPr>
      <t xml:space="preserve">will be introduced in near future by Government:             </t>
    </r>
    <r>
      <rPr>
        <b/>
        <sz val="11"/>
        <color theme="1"/>
        <rFont val="Calibri"/>
        <family val="2"/>
        <scheme val="minor"/>
      </rPr>
      <t xml:space="preserve">1st  layer: </t>
    </r>
    <r>
      <rPr>
        <sz val="11"/>
        <color theme="1"/>
        <rFont val="Calibri"/>
        <family val="2"/>
        <scheme val="minor"/>
      </rPr>
      <t xml:space="preserve">Universal Old age pension (non contributory)  in place for current Social welfare Old age and Disability Pension  </t>
    </r>
    <r>
      <rPr>
        <b/>
        <sz val="11"/>
        <color theme="1"/>
        <rFont val="Calibri"/>
        <family val="2"/>
        <scheme val="minor"/>
      </rPr>
      <t xml:space="preserve">2nd layer: </t>
    </r>
    <r>
      <rPr>
        <sz val="11"/>
        <color theme="1"/>
        <rFont val="Calibri"/>
        <family val="2"/>
        <scheme val="minor"/>
      </rPr>
      <t>Mandatory Pension Insurance Scheme (major NDC Scheme plus DB scheme); and</t>
    </r>
    <r>
      <rPr>
        <b/>
        <sz val="11"/>
        <color theme="1"/>
        <rFont val="Calibri"/>
        <family val="2"/>
        <scheme val="minor"/>
      </rPr>
      <t xml:space="preserve">  3rd layer:</t>
    </r>
    <r>
      <rPr>
        <sz val="11"/>
        <color theme="1"/>
        <rFont val="Calibri"/>
        <family val="2"/>
        <scheme val="minor"/>
      </rPr>
      <t xml:space="preserve"> Voluntary Private Pension Insurance (Additional) Scheme</t>
    </r>
  </si>
  <si>
    <r>
      <rPr>
        <b/>
        <sz val="11"/>
        <color theme="1"/>
        <rFont val="Calibri"/>
        <family val="2"/>
        <scheme val="minor"/>
      </rPr>
      <t xml:space="preserve">Active contributors (Post-1960 cohorts): </t>
    </r>
    <r>
      <rPr>
        <sz val="11"/>
        <color theme="1"/>
        <rFont val="Calibri"/>
        <family val="2"/>
        <scheme val="minor"/>
      </rPr>
      <t xml:space="preserve">820.0 thousand in 2012  (72 % of  Labour force)   </t>
    </r>
    <r>
      <rPr>
        <b/>
        <sz val="11"/>
        <color theme="1"/>
        <rFont val="Calibri"/>
        <family val="2"/>
        <scheme val="minor"/>
      </rPr>
      <t xml:space="preserve">Number of Pensioners: </t>
    </r>
    <r>
      <rPr>
        <sz val="11"/>
        <color theme="1"/>
        <rFont val="Calibri"/>
        <family val="2"/>
        <scheme val="minor"/>
      </rPr>
      <t>first pensioner will eligible in 2015</t>
    </r>
    <r>
      <rPr>
        <b/>
        <sz val="11"/>
        <color theme="1"/>
        <rFont val="Calibri"/>
        <family val="2"/>
        <scheme val="minor"/>
      </rPr>
      <t xml:space="preserve">  </t>
    </r>
  </si>
  <si>
    <t>Law on Social Security of Senior Citizens,  Article 5.1.1-5.1.11                      (Allowances and Assistance)</t>
  </si>
  <si>
    <t>Law on Social Welfare      Article 17.1.1 and 18.1 and 18.2.1                                (Community Based Service for Elderly)</t>
  </si>
  <si>
    <r>
      <rPr>
        <b/>
        <sz val="11"/>
        <color theme="1"/>
        <rFont val="Calibri"/>
        <family val="2"/>
        <scheme val="minor"/>
      </rPr>
      <t xml:space="preserve">Target group: </t>
    </r>
    <r>
      <rPr>
        <sz val="11"/>
        <color theme="1"/>
        <rFont val="Calibri"/>
        <family val="2"/>
        <scheme val="minor"/>
      </rPr>
      <t>all  Mongolian citizens and foreign residents or stateless person</t>
    </r>
    <r>
      <rPr>
        <b/>
        <sz val="11"/>
        <color theme="1"/>
        <rFont val="Calibri"/>
        <family val="2"/>
        <scheme val="minor"/>
      </rPr>
      <t xml:space="preserve">                                                                                                                                  Forms: </t>
    </r>
    <r>
      <rPr>
        <sz val="11"/>
        <color theme="1"/>
        <rFont val="Calibri"/>
        <family val="2"/>
        <scheme val="minor"/>
      </rPr>
      <t>The scheme is</t>
    </r>
    <r>
      <rPr>
        <u val="single"/>
        <sz val="11"/>
        <color theme="1"/>
        <rFont val="Calibri"/>
        <family val="2"/>
        <scheme val="minor"/>
      </rPr>
      <t xml:space="preserve"> mandatory</t>
    </r>
    <r>
      <rPr>
        <sz val="11"/>
        <color theme="1"/>
        <rFont val="Calibri"/>
        <family val="2"/>
        <scheme val="minor"/>
      </rPr>
      <t xml:space="preserve"> for Mongolian citizens (art 6.1.1-6.1.11). Foreign residents can be insured on a </t>
    </r>
    <r>
      <rPr>
        <u val="single"/>
        <sz val="11"/>
        <color theme="1"/>
        <rFont val="Calibri"/>
        <family val="2"/>
        <scheme val="minor"/>
      </rPr>
      <t>voluntary</t>
    </r>
    <r>
      <rPr>
        <sz val="11"/>
        <color theme="1"/>
        <rFont val="Calibri"/>
        <family val="2"/>
        <scheme val="minor"/>
      </rPr>
      <t xml:space="preserve"> basis (art.6.2).     </t>
    </r>
    <r>
      <rPr>
        <b/>
        <sz val="11"/>
        <color theme="1"/>
        <rFont val="Calibri"/>
        <family val="2"/>
        <scheme val="minor"/>
      </rPr>
      <t xml:space="preserve">Financing:  </t>
    </r>
    <r>
      <rPr>
        <sz val="11"/>
        <color theme="1"/>
        <rFont val="Calibri"/>
        <family val="2"/>
        <scheme val="minor"/>
      </rPr>
      <t>tripartite (employer, employee and government) and individuals contribution.</t>
    </r>
    <r>
      <rPr>
        <b/>
        <sz val="11"/>
        <color theme="1"/>
        <rFont val="Calibri"/>
        <family val="2"/>
        <scheme val="minor"/>
      </rPr>
      <t xml:space="preserve">                                                                                             Services:  </t>
    </r>
    <r>
      <rPr>
        <sz val="11"/>
        <color theme="1"/>
        <rFont val="Calibri"/>
        <family val="2"/>
        <scheme val="minor"/>
      </rPr>
      <t xml:space="preserve">Out-patient and in-patient care services  provided to insured by licensed and accredited health facilities of all ownership. </t>
    </r>
    <r>
      <rPr>
        <b/>
        <sz val="11"/>
        <color theme="1"/>
        <rFont val="Calibri"/>
        <family val="2"/>
        <scheme val="minor"/>
      </rPr>
      <t xml:space="preserve">
                                                                                                    </t>
    </r>
    <r>
      <rPr>
        <sz val="11"/>
        <color theme="1"/>
        <rFont val="Calibri"/>
        <family val="2"/>
        <scheme val="minor"/>
      </rPr>
      <t xml:space="preserve">                                                                     </t>
    </r>
  </si>
  <si>
    <t>Provide Job mediation payment to sixty private Labour market centers, recording cost: 20,000-150,000 MNT per person</t>
  </si>
  <si>
    <t>Training on the job places, duration: 2 months,  650,000 MNT per person</t>
  </si>
  <si>
    <t>Vocational training and Retraining,  200,000 MNT per person</t>
  </si>
  <si>
    <t>operational activities such as printing, tutorials and examination</t>
  </si>
  <si>
    <t xml:space="preserve">Compensations for loan interests:   If persons having difficulties find a job borrowed  up to 2,000,000 MNT for 12 months, (interest 1.0% per month) for row materials, soil and seed, stock animals, equipment and instruments </t>
  </si>
  <si>
    <r>
      <t xml:space="preserve">Financial Support to Herder-Employer:  </t>
    </r>
    <r>
      <rPr>
        <sz val="11"/>
        <color theme="1"/>
        <rFont val="Calibri"/>
        <family val="2"/>
        <scheme val="minor"/>
      </rPr>
      <t xml:space="preserve">Herder-employer who hired probationer-herders   with few animals or those herders who lost their animals because of natural disaster, and paying at least for 12 months  not less than minimum salary, and teaching them for herding methodology and provided them with  less than 10 livestock annually.  up to 1,000,000 MNT Grant for one time </t>
    </r>
    <r>
      <rPr>
        <b/>
        <sz val="11"/>
        <color theme="1"/>
        <rFont val="Calibri"/>
        <family val="2"/>
        <scheme val="minor"/>
      </rPr>
      <t xml:space="preserve">  </t>
    </r>
  </si>
  <si>
    <t>Financial supporting to the  incubation centers for 5,000,000 MNT  annually</t>
  </si>
  <si>
    <r>
      <rPr>
        <b/>
        <sz val="11"/>
        <color theme="1"/>
        <rFont val="Calibri"/>
        <family val="2"/>
        <scheme val="minor"/>
      </rPr>
      <t>Financial Support:</t>
    </r>
    <r>
      <rPr>
        <sz val="11"/>
        <color theme="1"/>
        <rFont val="Calibri"/>
        <family val="2"/>
        <scheme val="minor"/>
      </rPr>
      <t xml:space="preserve"> provided workplaces  not less 12 months  for disabled people, active job seekers over six months and  person who graduated by " Preparing to Employment" Program. </t>
    </r>
    <r>
      <rPr>
        <b/>
        <sz val="11"/>
        <color theme="1"/>
        <rFont val="Calibri"/>
        <family val="2"/>
        <scheme val="minor"/>
      </rPr>
      <t xml:space="preserve">Benefit:  mini wage*12 times </t>
    </r>
    <r>
      <rPr>
        <sz val="11"/>
        <color theme="1"/>
        <rFont val="Calibri"/>
        <family val="2"/>
        <scheme val="minor"/>
      </rPr>
      <t>=1,648,000    for each person</t>
    </r>
  </si>
  <si>
    <r>
      <rPr>
        <b/>
        <sz val="11"/>
        <color theme="1"/>
        <rFont val="Calibri"/>
        <family val="2"/>
        <scheme val="minor"/>
      </rPr>
      <t>Salary reimbursement :</t>
    </r>
    <r>
      <rPr>
        <sz val="11"/>
        <color theme="1"/>
        <rFont val="Calibri"/>
        <family val="2"/>
        <scheme val="minor"/>
      </rPr>
      <t xml:space="preserve">  Provided  job places  to the person who graduated by " Preparing to Employment" Program at least 6-12 month and continuing forward,  50% of annual salary reimbursement   (600,000*50%*each employee and employer ) for one time</t>
    </r>
  </si>
  <si>
    <t>Occupational and vocational orientation, counseling and provide Labour market information</t>
  </si>
  <si>
    <t>80.0 thousand records in a year</t>
  </si>
  <si>
    <t>Single mother/father/ with 3 children under 14 years old</t>
  </si>
  <si>
    <t>Funeral grant,  if single elders have passed away, is not entitled to funeral grant under legislation on Social insurance</t>
  </si>
  <si>
    <t>Reimbursement  for one-way transportation fee if senior citizen, who is residing countryside that distances 1000 kilometers or more to the capital city, hospitalizes or has medical examination in the capital city according to decision by the physicians’ commission of local medical center</t>
  </si>
  <si>
    <t>Allowance for senior citizens,  winner of the Mongolian State Prize, state nominee, also 'Udarnik' of the State and senior veteran of the revolutionary struggle</t>
  </si>
  <si>
    <t>Allowance,  apartment fee or fuel compensation if senior citizen lives in ger or apartment without centralized heating for  senior citizens as SC 5.1.11.a and  SC's who served with high ranked position of  Government</t>
  </si>
  <si>
    <t>Respectation for senior citizens without relevant organizations or business entities due to migration, or they have been currently dismantled, on the occasion of first day of the Lunar New Year, and other celebrated days</t>
  </si>
  <si>
    <t xml:space="preserve">Local Government and the Aimag and district SW Authority  </t>
  </si>
  <si>
    <t>Additional allowance for senior citizens who won: Hero of Mongolia, Hero of Labor, holder of people’s and honored titles</t>
  </si>
  <si>
    <r>
      <t xml:space="preserve">Reimbursement of </t>
    </r>
    <r>
      <rPr>
        <b/>
        <u val="single"/>
        <sz val="8"/>
        <color theme="1"/>
        <rFont val="Arial"/>
        <family val="2"/>
      </rPr>
      <t>persons with disability,</t>
    </r>
    <r>
      <rPr>
        <sz val="8"/>
        <color theme="1"/>
        <rFont val="Arial"/>
        <family val="2"/>
      </rPr>
      <t xml:space="preserve"> who is not entitled to receive allowance regarding rehabilitation and prosthetic correction due to industrial accident and occupational diseases from the SI Fund, for 100% cost of prosthetic correction in the country</t>
    </r>
  </si>
  <si>
    <t>Allowance for  rest and treatment in the domestic sanatorium and nursing centers of a children with disability and  a person with disability, who lost 50 and more percent of his labor capacity and is not entitled to receive allowance regarding rehabilitation and prosthetic correction due to industrial accident and occupational diseases from the SI Fund, in need of medical treatment and care</t>
  </si>
  <si>
    <t>Reimbursement, if a person with disability, who permanently resides in a place located in a distance of 1000 or more kilometers from the capital city, shall receive a medical treatment or under go medical tests in the capital city according to a decision of the specialist doctors 'commission of the local aimags clinic</t>
  </si>
  <si>
    <t>Reimbursement for if a blind person needs to travel from aimag to the capital city and from the capital city to aimags to receive a medical treatment or care at a domestic nursing home and sanatorium on the basis of a conclusion of a medical institution</t>
  </si>
  <si>
    <t>Funeral grant for single disabled person or children with disability, who are not entitled to receive a funeral grant under the legislation on social insurance, passed away</t>
  </si>
  <si>
    <t>Allowance,  if a person with disability won a gold, silver and bronze medal in Olympic competition, continental or world-class competitions.</t>
  </si>
  <si>
    <t>Government Resolution #70/2012</t>
  </si>
  <si>
    <t>Periodicity</t>
  </si>
  <si>
    <t>Number of Beneficiaries in 2012</t>
  </si>
  <si>
    <t>Social Welfare Allowances: of which</t>
  </si>
  <si>
    <t>Баталгаа</t>
  </si>
  <si>
    <t>Тогтолцоо</t>
  </si>
  <si>
    <t>Хууль эрх зүйн хүрээ</t>
  </si>
  <si>
    <t>Нийгмийн хамгааллын чиглэлээр одоо хэрэгжиж байгаа хууль тогтоомжийн хүрээ</t>
  </si>
  <si>
    <t>Товч тойм</t>
  </si>
  <si>
    <t>Одоогийн хамрах хүрээ</t>
  </si>
  <si>
    <t>Цаашид төлөвлөж байгаа шинэчлэлийн стратегүүд</t>
  </si>
  <si>
    <r>
      <t xml:space="preserve">Law on Pension  and Benefits provided by the Social insurance   art. 12.1.1, 12.1.2, 12.1.3 and  12.2.3 </t>
    </r>
    <r>
      <rPr>
        <b/>
        <sz val="14"/>
        <color theme="1"/>
        <rFont val="Calibri"/>
        <family val="2"/>
        <scheme val="minor"/>
      </rPr>
      <t>(</t>
    </r>
    <r>
      <rPr>
        <b/>
        <sz val="11"/>
        <color theme="1"/>
        <rFont val="Calibri"/>
        <family val="2"/>
        <scheme val="minor"/>
      </rPr>
      <t>Survivor</t>
    </r>
    <r>
      <rPr>
        <b/>
        <sz val="14"/>
        <color theme="1"/>
        <rFont val="Calibri"/>
        <family val="2"/>
        <scheme val="minor"/>
      </rPr>
      <t>)</t>
    </r>
  </si>
  <si>
    <r>
      <rPr>
        <b/>
        <sz val="10"/>
        <color theme="1"/>
        <rFont val="Calibri"/>
        <family val="2"/>
        <scheme val="minor"/>
      </rPr>
      <t xml:space="preserve">New law submitted  to the Parliament:  </t>
    </r>
    <r>
      <rPr>
        <sz val="10"/>
        <color theme="1"/>
        <rFont val="Calibri"/>
        <family val="2"/>
        <scheme val="minor"/>
      </rPr>
      <t xml:space="preserve">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r>
  </si>
  <si>
    <r>
      <t xml:space="preserve">Loans to support development and/or improvement of SME (preferably improvement), from 1 up to 200 million MNT .   </t>
    </r>
    <r>
      <rPr>
        <b/>
        <sz val="10"/>
        <color theme="1"/>
        <rFont val="Calibri"/>
        <family val="2"/>
        <scheme val="minor"/>
      </rPr>
      <t xml:space="preserve">Qualifying conditions: </t>
    </r>
    <r>
      <rPr>
        <sz val="10"/>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BUT MINISTRY OF LABOUR SELLS  HADBOOK OF BUSINESS PLAN WITH 43 SAMPLE PROJECTS . </t>
    </r>
    <r>
      <rPr>
        <b/>
        <sz val="10"/>
        <color theme="1"/>
        <rFont val="Calibri"/>
        <family val="2"/>
        <scheme val="minor"/>
      </rPr>
      <t>Funding:</t>
    </r>
    <r>
      <rPr>
        <sz val="10"/>
        <color theme="1"/>
        <rFont val="Calibri"/>
        <family val="2"/>
        <scheme val="minor"/>
      </rPr>
      <t xml:space="preserve"> 'SME fund (at aimag level, but open to soum projects)</t>
    </r>
  </si>
  <si>
    <t>Decision makers already started policy  discussions on  health insurance reform  that HI fund may  separate from SIGO under supervision of MOH due to  current inefficiency mechanism of fund management and financing methods.      MPDSP launched LONG TERM STRATEGY FOR THE DEVELOPMENT OF THE HEALTH INSURANCE OF MONGOLIA /2013-2022/ included 1/Coverage 2/ HI benefit package 3/ Quality of care and purchasing 4/Governance 5/ HI Organization 6/ Private Health Insurance</t>
  </si>
  <si>
    <t>2,571.3 thousand persons insured (91%  total population in 2012)</t>
  </si>
  <si>
    <t>INVENTORY OF THE  SOCIAL PROTECTION SCHEMES /for Mongolian ABND  Workshop group discussion/</t>
  </si>
  <si>
    <t>НИЙГМИЙН ХАМГААЛЛЫН ТОГТОЛЦООНД ХАМРАГДАХ ХӨТӨЛБӨР АРГА ХЭМЖЭЭНИЙ БҮРТГЭЛ /ҮСҮХ Семинарын бүлгийн хэлэлцүүлэгт зориулав/</t>
  </si>
  <si>
    <t>Албан журмын эрүүл мэндийн даатгал</t>
  </si>
  <si>
    <t>Иргэний эрүүл мэндийн даатгалын тухай хууль  6, 7, 8 дугаар заалт</t>
  </si>
  <si>
    <t>Эрүүл мэндийн тусламж үйлчилгээ</t>
  </si>
  <si>
    <t>Эрүүл мэндийн тухай хууль</t>
  </si>
  <si>
    <t>Хүүхдийн мөнгө хөтөлбөр</t>
  </si>
  <si>
    <r>
      <rPr>
        <b/>
        <sz val="11"/>
        <color theme="1"/>
        <rFont val="Calibri"/>
        <family val="2"/>
        <scheme val="minor"/>
      </rPr>
      <t xml:space="preserve">Зорилтод бүлэг: </t>
    </r>
    <r>
      <rPr>
        <sz val="11"/>
        <color theme="1"/>
        <rFont val="Calibri"/>
        <family val="2"/>
        <scheme val="minor"/>
      </rPr>
      <t>Монгол улсын бүх иргэн, гадаадын иргэн харъяалалгүй хүн</t>
    </r>
    <r>
      <rPr>
        <b/>
        <sz val="11"/>
        <color theme="1"/>
        <rFont val="Calibri"/>
        <family val="2"/>
        <scheme val="minor"/>
      </rPr>
      <t xml:space="preserve">                                                                                                                                 Хэлбэр: </t>
    </r>
    <r>
      <rPr>
        <sz val="11"/>
        <color theme="1"/>
        <rFont val="Calibri"/>
        <family val="2"/>
        <scheme val="minor"/>
      </rPr>
      <t>заавал даатгуулах     Санхүүжилт</t>
    </r>
    <r>
      <rPr>
        <b/>
        <sz val="11"/>
        <color theme="1"/>
        <rFont val="Calibri"/>
        <family val="2"/>
        <scheme val="minor"/>
      </rPr>
      <t xml:space="preserve">:  </t>
    </r>
    <r>
      <rPr>
        <sz val="11"/>
        <color theme="1"/>
        <rFont val="Calibri"/>
        <family val="2"/>
        <scheme val="minor"/>
      </rPr>
      <t>ажил олгогч, ажилтан, Засгийн газар /Хүний хөгжил сан/.</t>
    </r>
    <r>
      <rPr>
        <b/>
        <sz val="11"/>
        <color theme="1"/>
        <rFont val="Calibri"/>
        <family val="2"/>
        <scheme val="minor"/>
      </rPr>
      <t xml:space="preserve">  үйлчилгээ:  </t>
    </r>
    <r>
      <rPr>
        <sz val="11"/>
        <color theme="1"/>
        <rFont val="Calibri"/>
        <family val="2"/>
        <scheme val="minor"/>
      </rPr>
      <t>хэвтэн эмчлүүлэх, амбулаторын үзлэг болон эмийн үнийн хөнгөлөлт</t>
    </r>
    <r>
      <rPr>
        <b/>
        <sz val="11"/>
        <color theme="1"/>
        <rFont val="Calibri"/>
        <family val="2"/>
        <scheme val="minor"/>
      </rPr>
      <t xml:space="preserve">
                                                                                                    </t>
    </r>
    <r>
      <rPr>
        <sz val="11"/>
        <color theme="1"/>
        <rFont val="Calibri"/>
        <family val="2"/>
        <scheme val="minor"/>
      </rPr>
      <t xml:space="preserve">                                                                     </t>
    </r>
  </si>
  <si>
    <t>нийт хүн амын 90.4 хувь  /2012/</t>
  </si>
  <si>
    <t>Эрүүл мэндийн даатгалын хөгжлийн урт хугацааны стратеги /2013-2022/. Уг стратеги нь эрүүл мэндийн даатгалд хамрагдах хүрээ, эмнэлгийн тусламж үйлчилгээний багц, чанар, төлбөрийн аргачлал, засаглал болон хувийн эрүүл мэндийн даатгал гэсэн 6 багц шинэчлэлийн элемэнтүүдийг агуулж байгаа</t>
  </si>
  <si>
    <r>
      <rPr>
        <b/>
        <sz val="11"/>
        <color theme="1"/>
        <rFont val="Calibri"/>
        <family val="2"/>
        <scheme val="minor"/>
      </rPr>
      <t>Анхан шатанд-Засгийн газар хариуцдаг:</t>
    </r>
    <r>
      <rPr>
        <sz val="11"/>
        <color theme="1"/>
        <rFont val="Calibri"/>
        <family val="2"/>
        <scheme val="minor"/>
      </rPr>
      <t xml:space="preserve">  a/  1588 хөдөөгийн багийн бага эмч; b/ 271 сумын эмнэлэг болон 39 сум дундын эмнэлэг (15-30 ортой);  c/ 221 өрхийн эмнэлэг; </t>
    </r>
    <r>
      <rPr>
        <b/>
        <sz val="11"/>
        <color theme="1"/>
        <rFont val="Calibri"/>
        <family val="2"/>
        <scheme val="minor"/>
      </rPr>
      <t>Хоёрдогч шатлал</t>
    </r>
    <r>
      <rPr>
        <sz val="11"/>
        <color theme="1"/>
        <rFont val="Calibri"/>
        <family val="2"/>
        <scheme val="minor"/>
      </rPr>
      <t xml:space="preserve"> </t>
    </r>
    <r>
      <rPr>
        <b/>
        <sz val="11"/>
        <color theme="1"/>
        <rFont val="Calibri"/>
        <family val="2"/>
        <scheme val="minor"/>
      </rPr>
      <t xml:space="preserve">-10%  хамтын төлбөртэй: </t>
    </r>
    <r>
      <rPr>
        <sz val="11"/>
        <color theme="1"/>
        <rFont val="Calibri"/>
        <family val="2"/>
        <scheme val="minor"/>
      </rPr>
      <t xml:space="preserve">12 дүүргийн эмнэлэг (200-300 ортой)  17 аймгийн нэгдсэн эмнэлэг(100-500 ортой)  3 төрөх эмнэлэг: </t>
    </r>
    <r>
      <rPr>
        <b/>
        <sz val="11"/>
        <color theme="1"/>
        <rFont val="Calibri"/>
        <family val="2"/>
        <scheme val="minor"/>
      </rPr>
      <t xml:space="preserve">Гуравдагч шатлал-15% хамтын төлбөр: </t>
    </r>
    <r>
      <rPr>
        <sz val="11"/>
        <color theme="1"/>
        <rFont val="Calibri"/>
        <family val="2"/>
        <scheme val="minor"/>
      </rPr>
      <t xml:space="preserve"> бүсийн оношлогоо эмчилгээний 4 төв (аймагт),  3 клиникийн төв эмнэлэг, 11 төрөлжсөн нарийн мэргэжлийн эмнэлэг;  болон  1030 </t>
    </r>
    <r>
      <rPr>
        <b/>
        <sz val="11"/>
        <color theme="1"/>
        <rFont val="Calibri"/>
        <family val="2"/>
        <scheme val="minor"/>
      </rPr>
      <t>хувийн эмнэлэг</t>
    </r>
    <r>
      <rPr>
        <sz val="11"/>
        <color theme="1"/>
        <rFont val="Calibri"/>
        <family val="2"/>
        <scheme val="minor"/>
      </rPr>
      <t xml:space="preserve">  </t>
    </r>
    <r>
      <rPr>
        <b/>
        <sz val="11"/>
        <color theme="1"/>
        <rFont val="Calibri"/>
        <family val="2"/>
        <scheme val="minor"/>
      </rPr>
      <t xml:space="preserve"> </t>
    </r>
  </si>
  <si>
    <t>2012 онд 718.0 мян хүн/давхардсан тоогоор/ хэвтэн эмчлүүлэх тусламж үйлчилгээ авсны 362.0 мян хүний 67.0  тэрбум төгрөгийг ЭМД-ын сангаас төлсөн.      Эрүүл мэндийн салбарын санхүүжилтэд ДНБ-ний 3% тай тэнцэх хөрөнгийг зарцуулж байна.</t>
  </si>
  <si>
    <r>
      <t xml:space="preserve">2012 оны  10 дугаар сараас хойш  0-18 насны хүүхэд бүрт ямар нэг нөхцөлгүйгээр сар бүр 20,000  төгрөг олгож байна. </t>
    </r>
    <r>
      <rPr>
        <b/>
        <sz val="11"/>
        <color theme="1"/>
        <rFont val="Calibri"/>
        <family val="2"/>
        <scheme val="minor"/>
      </rPr>
      <t xml:space="preserve">Санхүүжилтийн эх үүсвэр: </t>
    </r>
    <r>
      <rPr>
        <sz val="11"/>
        <color theme="1"/>
        <rFont val="Calibri"/>
        <family val="2"/>
        <scheme val="minor"/>
      </rPr>
      <t>Уул уурхайн баялагаас бий болсон орлогоос Хүний хөгжил сан</t>
    </r>
  </si>
  <si>
    <t xml:space="preserve">     2012 онд нийт 897.0 мян хүүхэд (99.6 %)  хамрагдсан                 </t>
  </si>
  <si>
    <t>Нийгмийн даатгалын сангаас олгох Тэжээгчээ алдсаны тэтгэмж</t>
  </si>
  <si>
    <t xml:space="preserve">2012 онд 25.0 мянган хүүхэд тэтгэмжид хамрагдсан </t>
  </si>
  <si>
    <r>
      <rPr>
        <b/>
        <sz val="11"/>
        <color theme="1"/>
        <rFont val="Calibri"/>
        <family val="2"/>
        <scheme val="minor"/>
      </rPr>
      <t>Хамрах хүрээ :</t>
    </r>
    <r>
      <rPr>
        <sz val="11"/>
        <color theme="1"/>
        <rFont val="Calibri"/>
        <family val="2"/>
        <scheme val="minor"/>
      </rPr>
      <t xml:space="preserve">  1/ хууль ёсоор тэжээх өөр хүн байгаа эсэхийг харгалзахгүйгээр төрүүлсэн буюу үрчлэн авсан 16 нас /сургуульд суралцаж байгаа бол 19 нас / хүрээгүй хүүхэд /үүнд эцгээ нас барснаас хойш мэндэлсэн, төрсөн хүүхэд нь хамаарна/; 2/ хууль ёсоор тэжээх өөр хүнгүй 16 нас хүрээгүй ач, зээ, төрсөн дүү;
3/ тэжээгчийн асрамжид байсан төрөлхийн тахир дутуу буюу 16 нас хүрээгүй байхдаа тахир дутуу болсон хүүхэд, ач, зээ, төрсөн ах,эгч, дүү;                                                              </t>
    </r>
    <r>
      <rPr>
        <b/>
        <sz val="11"/>
        <color theme="1"/>
        <rFont val="Calibri"/>
        <family val="2"/>
        <scheme val="minor"/>
      </rPr>
      <t xml:space="preserve">Санхүүжилт:  </t>
    </r>
    <r>
      <rPr>
        <sz val="11"/>
        <color theme="1"/>
        <rFont val="Calibri"/>
        <family val="2"/>
        <scheme val="minor"/>
      </rPr>
      <t xml:space="preserve">Тэтгэврийн даатгалын сан 
</t>
    </r>
  </si>
  <si>
    <t>Нийгмийн халамжийн тэтгэвэр</t>
  </si>
  <si>
    <t>13.1 мян хүүхэд, 2012</t>
  </si>
  <si>
    <t xml:space="preserve">Нийгмийн халамжийн тэтгэмж       </t>
  </si>
  <si>
    <r>
      <rPr>
        <b/>
        <sz val="11"/>
        <color theme="1"/>
        <rFont val="Calibri"/>
        <family val="2"/>
        <scheme val="minor"/>
      </rPr>
      <t xml:space="preserve">Хамрах хүрээ: </t>
    </r>
    <r>
      <rPr>
        <sz val="11"/>
        <color theme="1"/>
        <rFont val="Calibri"/>
        <family val="2"/>
        <scheme val="minor"/>
      </rPr>
      <t xml:space="preserve"> хоёр ба түүнээс дээш ихэр хүүхэд төрүүлж эсэн мэнд өсгөж байгаа өрх, иргэн /асрамжийн газраас бусад/  </t>
    </r>
    <r>
      <rPr>
        <b/>
        <sz val="11"/>
        <color theme="1"/>
        <rFont val="Calibri"/>
        <family val="2"/>
        <scheme val="minor"/>
      </rPr>
      <t>Хэмжээ:</t>
    </r>
    <r>
      <rPr>
        <sz val="11"/>
        <color theme="1"/>
        <rFont val="Calibri"/>
        <family val="2"/>
        <scheme val="minor"/>
      </rPr>
      <t xml:space="preserve">  ихэр=1,000,000 MNT, 3 болон түүнээс дээш ихэх=3,000,000 MNT  хүүхэд бүрт нэг удаа  </t>
    </r>
  </si>
  <si>
    <t>1.7 мянган хүүхэд,  2012</t>
  </si>
  <si>
    <t>1.7  мянган иргэн, 2013</t>
  </si>
  <si>
    <r>
      <rPr>
        <b/>
        <sz val="11"/>
        <color theme="1"/>
        <rFont val="Calibri"/>
        <family val="2"/>
        <scheme val="minor"/>
      </rPr>
      <t>Хамрах хүрээ:</t>
    </r>
    <r>
      <rPr>
        <sz val="11"/>
        <color theme="1"/>
        <rFont val="Calibri"/>
        <family val="2"/>
        <scheme val="minor"/>
      </rPr>
      <t xml:space="preserve"> бүтэн өнчин хүүхдийг үрчлэн авсан болон асран хамгаалж, харгалзан дэмжиж байгаа иргэн. </t>
    </r>
    <r>
      <rPr>
        <b/>
        <sz val="11"/>
        <color theme="1"/>
        <rFont val="Calibri"/>
        <family val="2"/>
        <scheme val="minor"/>
      </rPr>
      <t xml:space="preserve">Хэмжээ: </t>
    </r>
    <r>
      <rPr>
        <sz val="11"/>
        <color theme="1"/>
        <rFont val="Calibri"/>
        <family val="2"/>
        <scheme val="minor"/>
      </rPr>
      <t xml:space="preserve">сар бүр 48,000 MNT  болон асаргааны талаарх сургалтад хамруулах </t>
    </r>
  </si>
  <si>
    <t>88 иргэн, 2012</t>
  </si>
  <si>
    <r>
      <rPr>
        <b/>
        <sz val="11"/>
        <color theme="1"/>
        <rFont val="Calibri"/>
        <family val="2"/>
        <scheme val="minor"/>
      </rPr>
      <t xml:space="preserve">Хамрах хүрээ: </t>
    </r>
    <r>
      <rPr>
        <sz val="11"/>
        <color theme="1"/>
        <rFont val="Calibri"/>
        <family val="2"/>
        <scheme val="minor"/>
      </rPr>
      <t xml:space="preserve">Гэр бүлийн тухай хуулийн[5] 25.5-д заасан болон хүчирхийллийн улмаас сэтгэл санааны болон бие махбодын хохирол хүлээж хамгаалалт шаардлагатай болсон хүүхдийг Гэр бүлийн тухай хуулийн 74 дүгээр зүйлд заасны дагуу гэр бүлдээ авч асрамжилж байгаа иргэн,  </t>
    </r>
    <r>
      <rPr>
        <b/>
        <sz val="11"/>
        <color theme="1"/>
        <rFont val="Calibri"/>
        <family val="2"/>
        <scheme val="minor"/>
      </rPr>
      <t xml:space="preserve"> Хэмжээ: </t>
    </r>
    <r>
      <rPr>
        <sz val="11"/>
        <color theme="1"/>
        <rFont val="Calibri"/>
        <family val="2"/>
        <scheme val="minor"/>
      </rPr>
      <t xml:space="preserve">сар бүр 48,000 MNT  болон асаргааны талаарх сургалтад хамруулах </t>
    </r>
  </si>
  <si>
    <t>6.3 мянган хүүхэд,  2012</t>
  </si>
  <si>
    <t xml:space="preserve">800 хүүхэд,  2012 </t>
  </si>
  <si>
    <t>9.0 мянган хүүхэд, 2012</t>
  </si>
  <si>
    <r>
      <rPr>
        <b/>
        <sz val="11"/>
        <color theme="1"/>
        <rFont val="Calibri"/>
        <family val="2"/>
        <scheme val="minor"/>
      </rPr>
      <t xml:space="preserve">Хамрах хүрээ:  </t>
    </r>
    <r>
      <rPr>
        <sz val="11"/>
        <color theme="1"/>
        <rFont val="Calibri"/>
        <family val="2"/>
        <scheme val="minor"/>
      </rPr>
      <t xml:space="preserve">эмнэлгийн хяналтад байдаг, байнгын асаргаа шаардлагатай  хөгжлийн бэрхшээлтэй хүүхэд асарч байгаа иргэн. </t>
    </r>
    <r>
      <rPr>
        <b/>
        <sz val="11"/>
        <color theme="1"/>
        <rFont val="Calibri"/>
        <family val="2"/>
        <scheme val="minor"/>
      </rPr>
      <t xml:space="preserve">Хэмжээ: </t>
    </r>
    <r>
      <rPr>
        <sz val="11"/>
        <color theme="1"/>
        <rFont val="Calibri"/>
        <family val="2"/>
        <scheme val="minor"/>
      </rPr>
      <t xml:space="preserve">сар бүр 48,000 MNT </t>
    </r>
    <r>
      <rPr>
        <b/>
        <sz val="11"/>
        <color theme="1"/>
        <rFont val="Calibri"/>
        <family val="2"/>
        <scheme val="minor"/>
      </rPr>
      <t xml:space="preserve"> </t>
    </r>
    <r>
      <rPr>
        <sz val="11"/>
        <color theme="1"/>
        <rFont val="Calibri"/>
        <family val="2"/>
        <scheme val="minor"/>
      </rPr>
      <t>болон асаргааны талаарх сургалтад хамруулах</t>
    </r>
    <r>
      <rPr>
        <b/>
        <sz val="11"/>
        <color theme="1"/>
        <rFont val="Calibri"/>
        <family val="2"/>
        <scheme val="minor"/>
      </rPr>
      <t xml:space="preserve"> </t>
    </r>
  </si>
  <si>
    <r>
      <rPr>
        <b/>
        <sz val="11"/>
        <color theme="1"/>
        <rFont val="Calibri"/>
        <family val="2"/>
        <scheme val="minor"/>
      </rPr>
      <t xml:space="preserve">Хамрах хүрээ:  </t>
    </r>
    <r>
      <rPr>
        <sz val="11"/>
        <color theme="1"/>
        <rFont val="Calibri"/>
        <family val="2"/>
        <scheme val="minor"/>
      </rPr>
      <t xml:space="preserve"> 18 хүртэлх насны хөгжлийн бэрхшээлтэй хүүхдийн дотоодод хийлгэсэн протезийн үнийг 2 жил тутам  нэг удаа 100 хувь нөхөн олгох;</t>
    </r>
    <r>
      <rPr>
        <b/>
        <sz val="11"/>
        <color theme="1"/>
        <rFont val="Calibri"/>
        <family val="2"/>
        <scheme val="minor"/>
      </rPr>
      <t xml:space="preserve"> </t>
    </r>
  </si>
  <si>
    <r>
      <rPr>
        <b/>
        <sz val="11"/>
        <color theme="1"/>
        <rFont val="Calibri"/>
        <family val="2"/>
        <scheme val="minor"/>
      </rPr>
      <t xml:space="preserve">Хамрах хүрээ: </t>
    </r>
    <r>
      <rPr>
        <sz val="11"/>
        <color theme="1"/>
        <rFont val="Calibri"/>
        <family val="2"/>
        <scheme val="minor"/>
      </rPr>
      <t xml:space="preserve"> 18 хүртэлх насны хөгжлийн бэрхшээлтэй хүүхдийн дотоодод хийлгэсэн болон худалдан авсан ортопед, тэргэнцэр зэрэг тусгай хэрэгслийн үнийг 3 жил тутам нэг удаа 100 хувь нөхөн олгох;</t>
    </r>
  </si>
  <si>
    <t>Нийгмийн халамжийн үйлчилгээ</t>
  </si>
  <si>
    <r>
      <rPr>
        <b/>
        <sz val="11"/>
        <color theme="1"/>
        <rFont val="Calibri"/>
        <family val="2"/>
        <scheme val="minor"/>
      </rPr>
      <t>Хамрах хүрээ:</t>
    </r>
    <r>
      <rPr>
        <sz val="11"/>
        <color theme="1"/>
        <rFont val="Calibri"/>
        <family val="2"/>
        <scheme val="minor"/>
      </rPr>
      <t xml:space="preserve"> НД-ын сангаас тэтгэвэр авах эрх үүсээгүй иргэний 18 нас хүртлэх хүүхэд.  </t>
    </r>
    <r>
      <rPr>
        <b/>
        <sz val="11"/>
        <color theme="1"/>
        <rFont val="Calibri"/>
        <family val="2"/>
        <scheme val="minor"/>
      </rPr>
      <t xml:space="preserve">Хэмжээ: </t>
    </r>
    <r>
      <rPr>
        <sz val="11"/>
        <color theme="1"/>
        <rFont val="Calibri"/>
        <family val="2"/>
        <scheme val="minor"/>
      </rPr>
      <t xml:space="preserve"> сар бүр 103,600 төгрөг </t>
    </r>
    <r>
      <rPr>
        <b/>
        <sz val="11"/>
        <color theme="1"/>
        <rFont val="Calibri"/>
        <family val="2"/>
        <scheme val="minor"/>
      </rPr>
      <t>Санхүүжилт:</t>
    </r>
    <r>
      <rPr>
        <sz val="11"/>
        <color theme="1"/>
        <rFont val="Calibri"/>
        <family val="2"/>
        <scheme val="minor"/>
      </rPr>
      <t xml:space="preserve">  Нийгмийн халамжийн  сан  </t>
    </r>
  </si>
  <si>
    <r>
      <rPr>
        <b/>
        <sz val="11"/>
        <color theme="1"/>
        <rFont val="Calibri"/>
        <family val="2"/>
        <scheme val="minor"/>
      </rPr>
      <t xml:space="preserve">Хамрах хүрээ: </t>
    </r>
    <r>
      <rPr>
        <sz val="11"/>
        <color theme="1"/>
        <rFont val="Calibri"/>
        <family val="2"/>
        <scheme val="minor"/>
      </rPr>
      <t xml:space="preserve">Байнгын асаргаа шаардлагатай 16 хүртлэх насны хүүхэд,  </t>
    </r>
    <r>
      <rPr>
        <b/>
        <sz val="11"/>
        <color theme="1"/>
        <rFont val="Calibri"/>
        <family val="2"/>
        <scheme val="minor"/>
      </rPr>
      <t xml:space="preserve">Хэмжээ:  </t>
    </r>
    <r>
      <rPr>
        <sz val="11"/>
        <color theme="1"/>
        <rFont val="Calibri"/>
        <family val="2"/>
        <scheme val="minor"/>
      </rPr>
      <t>сар бүр</t>
    </r>
    <r>
      <rPr>
        <b/>
        <sz val="11"/>
        <color theme="1"/>
        <rFont val="Calibri"/>
        <family val="2"/>
        <scheme val="minor"/>
      </rPr>
      <t xml:space="preserve"> </t>
    </r>
    <r>
      <rPr>
        <sz val="11"/>
        <color theme="1"/>
        <rFont val="Calibri"/>
        <family val="2"/>
        <scheme val="minor"/>
      </rPr>
      <t>60,000 төгрөг.</t>
    </r>
  </si>
  <si>
    <r>
      <rPr>
        <b/>
        <sz val="11"/>
        <color theme="1"/>
        <rFont val="Calibri"/>
        <family val="2"/>
        <scheme val="minor"/>
      </rPr>
      <t xml:space="preserve"> Олон нийтийн оролцоонд түшиглэсэн халамжийн үйлчилгээ:  Зорилтод бүлэг: </t>
    </r>
    <r>
      <rPr>
        <sz val="11"/>
        <color theme="1"/>
        <rFont val="Calibri"/>
        <family val="2"/>
        <scheme val="minor"/>
      </rPr>
      <t xml:space="preserve">Хүнд нөхцөлд байгаа хүүхэд, </t>
    </r>
    <r>
      <rPr>
        <b/>
        <sz val="11"/>
        <color theme="1"/>
        <rFont val="Calibri"/>
        <family val="2"/>
        <scheme val="minor"/>
      </rPr>
      <t xml:space="preserve"> Үйлчилгээ:</t>
    </r>
    <r>
      <rPr>
        <sz val="11"/>
        <color theme="1"/>
        <rFont val="Calibri"/>
        <family val="2"/>
        <scheme val="minor"/>
      </rPr>
      <t xml:space="preserve">  Зөвлөгөө өгөх; Нөхөн сэргээх ; Асрамжлах байранд түр байрлуулах; өдөр өнжүүлэх; гэрийн асаргаа; </t>
    </r>
    <r>
      <rPr>
        <b/>
        <sz val="11"/>
        <color theme="1"/>
        <rFont val="Calibri"/>
        <family val="2"/>
        <scheme val="minor"/>
      </rPr>
      <t xml:space="preserve"> Financing:</t>
    </r>
    <r>
      <rPr>
        <sz val="11"/>
        <color theme="1"/>
        <rFont val="Calibri"/>
        <family val="2"/>
        <scheme val="minor"/>
      </rPr>
      <t xml:space="preserve"> 2013 оноос эхлэн орон нутгийн төсвөөс
</t>
    </r>
    <r>
      <rPr>
        <b/>
        <sz val="11"/>
        <color theme="1"/>
        <rFont val="Calibri"/>
        <family val="2"/>
        <scheme val="minor"/>
      </rPr>
      <t>Санхүүжүүлэх процесс:</t>
    </r>
    <r>
      <rPr>
        <sz val="11"/>
        <color theme="1"/>
        <rFont val="Calibri"/>
        <family val="2"/>
        <scheme val="minor"/>
      </rPr>
      <t xml:space="preserve">   үйлчилгээнд шаардагдах хөрөнгийг сум, хорооны Амьжиргааг дэмжих зөвлөлийн саналыг үндэслэн аймаг, нийслэл, дүүргийн нийгмийн халамжийн үйлчилгээний байгууллага тооцож ХАХНХЯ-нд хүргүүлдэг.
</t>
    </r>
  </si>
  <si>
    <t>830 хүүхэд, 2012</t>
  </si>
  <si>
    <r>
      <rPr>
        <b/>
        <sz val="11"/>
        <color theme="1"/>
        <rFont val="Calibri"/>
        <family val="2"/>
        <scheme val="minor"/>
      </rPr>
      <t xml:space="preserve"> Төрөлжсөн асрамжийн үйлчилгээ:</t>
    </r>
    <r>
      <rPr>
        <sz val="11"/>
        <color theme="1"/>
        <rFont val="Calibri"/>
        <family val="2"/>
        <scheme val="minor"/>
      </rPr>
      <t xml:space="preserve">    </t>
    </r>
    <r>
      <rPr>
        <b/>
        <sz val="11"/>
        <color theme="1"/>
        <rFont val="Calibri"/>
        <family val="2"/>
        <scheme val="minor"/>
      </rPr>
      <t xml:space="preserve">Хамрах хүрээ: </t>
    </r>
    <r>
      <rPr>
        <sz val="11"/>
        <color theme="1"/>
        <rFont val="Calibri"/>
        <family val="2"/>
        <scheme val="minor"/>
      </rPr>
      <t xml:space="preserve">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  child to the  care service. </t>
    </r>
  </si>
  <si>
    <r>
      <t xml:space="preserve">Law on Pension  and Benefits provided by the Social insurance   art. 12.1.1, 12.1.2, 12.1.3 and  12.2.3 </t>
    </r>
    <r>
      <rPr>
        <sz val="12"/>
        <color theme="1"/>
        <rFont val="Calibri"/>
        <family val="2"/>
        <scheme val="minor"/>
      </rPr>
      <t>(Survivor)</t>
    </r>
  </si>
  <si>
    <t xml:space="preserve">Хүүхэд </t>
  </si>
  <si>
    <t>Ерөнхий боловсрол</t>
  </si>
  <si>
    <t>Сургуулийн өмнөх боловсрол</t>
  </si>
  <si>
    <t>Цахим боловсрол хөтөлбөр</t>
  </si>
  <si>
    <t>Сургуулийн дотуур байр</t>
  </si>
  <si>
    <t>Сурагчийн үдийн хоол хөтөлбөр</t>
  </si>
  <si>
    <t>Унааны хөнгөлөлт</t>
  </si>
  <si>
    <t>Нийгмийн хөгжлийн үйлчилгээ</t>
  </si>
  <si>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</si>
  <si>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t>Parents looking after his/her children untill 2 years old (if twins 3 y.o)</t>
  </si>
  <si>
    <t>INVENTORY OF THE  SOCIAL PROTECTION SCHEMES : GUARANTEE 3- WORKING AGE</t>
  </si>
  <si>
    <t>INVENTORY OF THE  SOCIAL PROTECTION SCHEMES : GUARANTEE 2-CHILDREN</t>
  </si>
  <si>
    <t>INVENTORY OF THE  SOCIAL PROTECTION SCHEMES : GUARANTEE 3- OLD AGE</t>
  </si>
  <si>
    <t>INVENTORY OF THE  SOCIAL PROTECTION SCHEMES : GUARANTEE 1-HEALTH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</si>
</sst>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0"/>
    <numFmt numFmtId="165" formatCode="0.0"/>
    <numFmt numFmtId="166" formatCode="_(* #,##0.0_);_(* \(#,##0.0\);_(* &quot;-&quot;??_);_(@_)"/>
    <numFmt numFmtId="167" formatCode="_(* #,##0_);_(* \(#,##0\);_(* &quot;-&quot;??_);_(@_)"/>
    <numFmt numFmtId="168" formatCode="&quot;$&quot;#,##0.00"/>
    <numFmt numFmtId="169" formatCode="&quot;$&quot;#,##0"/>
    <numFmt numFmtId="170" formatCode="0.0%"/>
    <numFmt numFmtId="171" formatCode="0.000"/>
  </numFmts>
  <fonts count="50">
    <font>
      <sz val="11"/>
      <color theme="1"/>
      <name val="Calibri"/>
      <family val="2"/>
      <scheme val="minor"/>
    </font>
    <font>
      <sz val="10"/>
      <name val="Arial"/>
      <family val="2"/>
    </font>
    <font>
      <b/>
      <sz val="11"/>
      <color theme="1"/>
      <name val="Calibri"/>
      <family val="2"/>
      <scheme val="minor"/>
    </font>
    <font>
      <sz val="11"/>
      <color rgb="FFFF0000"/>
      <name val="Calibri"/>
      <family val="2"/>
      <scheme val="minor"/>
    </font>
    <font>
      <sz val="11"/>
      <name val="Calibri"/>
      <family val="2"/>
      <scheme val="minor"/>
    </font>
    <font>
      <i/>
      <sz val="12"/>
      <color theme="1"/>
      <name val="Calibri"/>
      <family val="2"/>
      <scheme val="minor"/>
    </font>
    <font>
      <i/>
      <sz val="11"/>
      <color theme="1"/>
      <name val="Calibri"/>
      <family val="2"/>
      <scheme val="minor"/>
    </font>
    <font>
      <b/>
      <sz val="11"/>
      <color rgb="FFFF0000"/>
      <name val="Calibri"/>
      <family val="2"/>
      <scheme val="minor"/>
    </font>
    <font>
      <b/>
      <sz val="14"/>
      <color theme="1"/>
      <name val="Calibri"/>
      <family val="2"/>
      <scheme val="minor"/>
    </font>
    <font>
      <b/>
      <sz val="11"/>
      <color rgb="FFFA7D00"/>
      <name val="Calibri"/>
      <family val="2"/>
      <scheme val="minor"/>
    </font>
    <font>
      <b/>
      <i/>
      <sz val="12"/>
      <color theme="1"/>
      <name val="Times"/>
      <family val="2"/>
    </font>
    <font>
      <u val="single"/>
      <sz val="11"/>
      <color theme="1"/>
      <name val="Calibri"/>
      <family val="2"/>
      <scheme val="minor"/>
    </font>
    <font>
      <sz val="11"/>
      <color theme="1"/>
      <name val="Agency FB"/>
      <family val="2"/>
    </font>
    <font>
      <b/>
      <sz val="11"/>
      <name val="Calibri"/>
      <family val="2"/>
      <scheme val="minor"/>
    </font>
    <font>
      <i/>
      <u val="single"/>
      <sz val="11"/>
      <name val="Calibri"/>
      <family val="2"/>
      <scheme val="minor"/>
    </font>
    <font>
      <u val="single"/>
      <sz val="11"/>
      <name val="Calibri"/>
      <family val="2"/>
      <scheme val="minor"/>
    </font>
    <font>
      <b/>
      <u val="single"/>
      <sz val="11"/>
      <color theme="1"/>
      <name val="Calibri"/>
      <family val="2"/>
      <scheme val="minor"/>
    </font>
    <font>
      <b/>
      <sz val="11"/>
      <color theme="0"/>
      <name val="Calibri"/>
      <family val="2"/>
      <scheme val="minor"/>
    </font>
    <font>
      <b/>
      <sz val="11"/>
      <color rgb="FF000000"/>
      <name val="Arial"/>
      <family val="2"/>
    </font>
    <font>
      <b/>
      <sz val="10"/>
      <color rgb="FF000000"/>
      <name val="Arial"/>
      <family val="2"/>
    </font>
    <font>
      <b/>
      <sz val="8"/>
      <color rgb="FF000000"/>
      <name val="Arial"/>
      <family val="2"/>
    </font>
    <font>
      <b/>
      <sz val="8"/>
      <color theme="1"/>
      <name val="Arial"/>
      <family val="2"/>
    </font>
    <font>
      <sz val="8"/>
      <color rgb="FF000000"/>
      <name val="Arial"/>
      <family val="2"/>
    </font>
    <font>
      <sz val="8"/>
      <color theme="1"/>
      <name val="Arial"/>
      <family val="2"/>
    </font>
    <font>
      <b/>
      <u val="single"/>
      <sz val="8"/>
      <color rgb="FF000000"/>
      <name val="Arial"/>
      <family val="2"/>
    </font>
    <font>
      <sz val="8"/>
      <name val="Arial"/>
      <family val="2"/>
    </font>
    <font>
      <b/>
      <u val="single"/>
      <sz val="8"/>
      <name val="Arial"/>
      <family val="2"/>
    </font>
    <font>
      <sz val="9"/>
      <name val="Arial"/>
      <family val="2"/>
    </font>
    <font>
      <sz val="11"/>
      <color theme="1"/>
      <name val="Arial Mon"/>
      <family val="2"/>
    </font>
    <font>
      <sz val="10"/>
      <color theme="1"/>
      <name val="Arial"/>
      <family val="2"/>
    </font>
    <font>
      <sz val="10"/>
      <color theme="1"/>
      <name val="Arial Mon"/>
      <family val="2"/>
    </font>
    <font>
      <b/>
      <i/>
      <sz val="8"/>
      <color rgb="FF000000"/>
      <name val="Arial"/>
      <family val="2"/>
    </font>
    <font>
      <b/>
      <u val="single"/>
      <sz val="8"/>
      <color theme="1"/>
      <name val="Arial"/>
      <family val="2"/>
    </font>
    <font>
      <sz val="8"/>
      <color rgb="FFFF0000"/>
      <name val="Arial"/>
      <family val="2"/>
    </font>
    <font>
      <b/>
      <sz val="10"/>
      <color theme="1"/>
      <name val="Calibri"/>
      <family val="2"/>
      <scheme val="minor"/>
    </font>
    <font>
      <b/>
      <u val="single"/>
      <sz val="11"/>
      <color theme="5" tint="-0.24997000396251678"/>
      <name val="Calibri"/>
      <family val="2"/>
      <scheme val="minor"/>
    </font>
    <font>
      <i/>
      <sz val="10"/>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Arial"/>
      <family val="2"/>
    </font>
    <font>
      <sz val="8"/>
      <color theme="1"/>
      <name val="Calibri"/>
      <family val="2"/>
      <scheme val="minor"/>
    </font>
    <font>
      <b/>
      <sz val="12"/>
      <color theme="3" tint="0.39998000860214233"/>
      <name val="Calibri"/>
      <family val="2"/>
      <scheme val="minor"/>
    </font>
    <font>
      <b/>
      <sz val="11"/>
      <color theme="3" tint="0.39998000860214233"/>
      <name val="Calibri"/>
      <family val="2"/>
      <scheme val="minor"/>
    </font>
    <font>
      <i/>
      <sz val="9"/>
      <color theme="1"/>
      <name val="Calibri"/>
      <family val="2"/>
      <scheme val="minor"/>
    </font>
    <font>
      <i/>
      <u val="single"/>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s>
  <fills count="16">
    <fill>
      <patternFill/>
    </fill>
    <fill>
      <patternFill patternType="gray125"/>
    </fill>
    <fill>
      <patternFill patternType="solid">
        <fgColor rgb="FFF2F2F2"/>
        <bgColor indexed="64"/>
      </patternFill>
    </fill>
    <fill>
      <patternFill patternType="solid">
        <fgColor rgb="FFA5A5A5"/>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9"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bottom/>
    </border>
    <border>
      <left/>
      <right/>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bottom style="thin">
        <color rgb="FF000000"/>
      </bottom>
    </border>
    <border>
      <left style="thin">
        <color rgb="FF000000"/>
      </left>
      <right/>
      <top style="thin">
        <color rgb="FF000000"/>
      </top>
      <bottom/>
    </border>
    <border>
      <left style="thin"/>
      <right/>
      <top style="thin"/>
      <bottom style="thin"/>
    </border>
    <border>
      <left/>
      <right style="thin"/>
      <top/>
      <bottom style="thin"/>
    </border>
    <border>
      <left/>
      <right style="thin"/>
      <top style="thin"/>
      <bottom style="thin"/>
    </border>
    <border>
      <left style="thin"/>
      <right/>
      <top style="thin"/>
      <bottom/>
    </border>
    <border>
      <left style="thin"/>
      <right style="thin"/>
      <top style="thin"/>
      <bottom/>
    </border>
    <border>
      <left/>
      <right/>
      <top style="thin"/>
      <bottom/>
    </border>
    <border>
      <left/>
      <right/>
      <top style="thin"/>
      <bottom style="thin"/>
    </border>
    <border>
      <left style="thin"/>
      <right/>
      <top style="double">
        <color rgb="FF3F3F3F"/>
      </top>
      <bottom style="thin"/>
    </border>
    <border>
      <left/>
      <right/>
      <top style="thin"/>
      <bottom style="medium"/>
    </border>
    <border>
      <left/>
      <right style="thin"/>
      <top/>
      <bottom/>
    </border>
    <border>
      <left/>
      <right style="thin"/>
      <top style="thin"/>
      <bottom/>
    </border>
    <border>
      <left style="thin"/>
      <right/>
      <top/>
      <bottom/>
    </border>
    <border>
      <left style="thin"/>
      <right/>
      <top/>
      <bottom style="thin"/>
    </border>
    <border>
      <left/>
      <right/>
      <top style="medium"/>
      <bottom style="thin"/>
    </border>
    <border>
      <left/>
      <right/>
      <top style="thin"/>
      <bottom style="double"/>
    </border>
    <border>
      <left style="thin">
        <color rgb="FF7F7F7F"/>
      </left>
      <right style="thin">
        <color rgb="FF7F7F7F"/>
      </right>
      <top style="thin">
        <color rgb="FF7F7F7F"/>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bottom/>
    </border>
    <border>
      <left style="thin"/>
      <right style="thin"/>
      <top/>
      <bottom style="double">
        <color rgb="FF3F3F3F"/>
      </bottom>
    </border>
    <border>
      <left/>
      <right/>
      <top style="medium"/>
      <bottom/>
    </border>
    <border>
      <left/>
      <right style="thin"/>
      <top style="thin"/>
      <bottom style="medium"/>
    </border>
    <border>
      <left style="thin"/>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9" fillId="2" borderId="1" applyNumberFormat="0" applyAlignment="0" applyProtection="0"/>
    <xf numFmtId="0" fontId="17" fillId="3" borderId="2" applyNumberFormat="0" applyAlignment="0" applyProtection="0"/>
  </cellStyleXfs>
  <cellXfs count="540">
    <xf numFmtId="0" fontId="0" fillId="0" borderId="0" xfId="0"/>
    <xf numFmtId="0" fontId="0" fillId="0" borderId="0" xfId="0" applyFill="1"/>
    <xf numFmtId="0" fontId="0" fillId="0" borderId="0" xfId="0" applyFill="1" applyAlignment="1">
      <alignment vertical="top" wrapText="1"/>
    </xf>
    <xf numFmtId="0" fontId="0" fillId="0" borderId="3" xfId="0" applyFill="1" applyBorder="1" applyAlignment="1">
      <alignment vertical="top" wrapText="1"/>
    </xf>
    <xf numFmtId="0" fontId="0" fillId="0" borderId="3" xfId="0" applyFill="1" applyBorder="1" applyAlignment="1">
      <alignment wrapText="1"/>
    </xf>
    <xf numFmtId="0" fontId="0" fillId="0" borderId="3" xfId="0" applyBorder="1"/>
    <xf numFmtId="0" fontId="0" fillId="0" borderId="3" xfId="0" applyFill="1" applyBorder="1" applyAlignment="1">
      <alignment horizontal="left" vertical="top" wrapText="1"/>
    </xf>
    <xf numFmtId="0" fontId="0" fillId="0" borderId="3" xfId="0" applyBorder="1" applyAlignment="1">
      <alignment vertical="top" wrapText="1"/>
    </xf>
    <xf numFmtId="0" fontId="0" fillId="0" borderId="3" xfId="0" applyFill="1" applyBorder="1"/>
    <xf numFmtId="9" fontId="0" fillId="0" borderId="3" xfId="0" applyNumberFormat="1" applyFill="1" applyBorder="1" applyAlignment="1">
      <alignment horizontal="left"/>
    </xf>
    <xf numFmtId="0" fontId="0" fillId="0" borderId="3" xfId="0" applyBorder="1" applyAlignment="1">
      <alignment wrapText="1"/>
    </xf>
    <xf numFmtId="0" fontId="3" fillId="0" borderId="3" xfId="0" applyFont="1" applyFill="1" applyBorder="1" applyAlignment="1">
      <alignment vertical="top" wrapText="1"/>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0" fillId="0" borderId="3" xfId="0" applyFill="1" applyBorder="1" applyAlignment="1">
      <alignment horizontal="left" vertical="top" wrapText="1"/>
    </xf>
    <xf numFmtId="0" fontId="0" fillId="0" borderId="4"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6" xfId="0" applyFont="1" applyFill="1" applyBorder="1" applyAlignment="1">
      <alignment vertical="top" wrapText="1"/>
    </xf>
    <xf numFmtId="0" fontId="2" fillId="0" borderId="3" xfId="0" applyFont="1" applyFill="1" applyBorder="1" applyAlignment="1">
      <alignment vertical="top" wrapText="1"/>
    </xf>
    <xf numFmtId="0" fontId="2" fillId="0" borderId="0" xfId="0" applyFont="1"/>
    <xf numFmtId="0" fontId="0" fillId="0" borderId="3" xfId="0" applyFill="1" applyBorder="1" applyAlignment="1">
      <alignment vertical="center" wrapText="1"/>
    </xf>
    <xf numFmtId="0" fontId="2" fillId="0" borderId="3" xfId="0" applyFont="1" applyFill="1" applyBorder="1" applyAlignment="1">
      <alignment horizontal="center" vertical="center" wrapText="1"/>
    </xf>
    <xf numFmtId="0" fontId="2" fillId="0" borderId="7"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2" fillId="0" borderId="11" xfId="0" applyFont="1" applyBorder="1" applyAlignment="1">
      <alignment vertical="center" wrapText="1"/>
    </xf>
    <xf numFmtId="9" fontId="0" fillId="0" borderId="3" xfId="0" applyNumberFormat="1"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vertical="center" wrapText="1"/>
    </xf>
    <xf numFmtId="0" fontId="2" fillId="0" borderId="11" xfId="0" applyFont="1" applyBorder="1" applyAlignment="1">
      <alignment horizontal="center" vertical="center" wrapText="1"/>
    </xf>
    <xf numFmtId="0" fontId="0" fillId="0" borderId="3" xfId="0" applyBorder="1" applyAlignment="1">
      <alignment vertical="center"/>
    </xf>
    <xf numFmtId="0" fontId="10" fillId="0" borderId="0" xfId="0" applyFont="1" applyAlignment="1">
      <alignment vertical="center"/>
    </xf>
    <xf numFmtId="0" fontId="2" fillId="0" borderId="3" xfId="0" applyFont="1" applyBorder="1" applyAlignment="1">
      <alignment horizontal="center" vertical="center"/>
    </xf>
    <xf numFmtId="0" fontId="6" fillId="0" borderId="0" xfId="0" applyFont="1"/>
    <xf numFmtId="0" fontId="0" fillId="0" borderId="3" xfId="0" applyFont="1" applyFill="1" applyBorder="1" applyAlignment="1">
      <alignment vertical="center" wrapText="1"/>
    </xf>
    <xf numFmtId="165" fontId="0" fillId="0" borderId="0" xfId="0" applyNumberFormat="1"/>
    <xf numFmtId="0" fontId="0" fillId="0" borderId="3" xfId="0" applyFill="1" applyBorder="1" applyAlignment="1">
      <alignment vertical="center"/>
    </xf>
    <xf numFmtId="0" fontId="0" fillId="0" borderId="5" xfId="0" applyFill="1" applyBorder="1" applyAlignment="1">
      <alignment vertical="top" wrapText="1"/>
    </xf>
    <xf numFmtId="9" fontId="0" fillId="0" borderId="3" xfId="0" applyNumberFormat="1" applyFont="1" applyFill="1" applyBorder="1" applyAlignment="1">
      <alignment horizontal="center" vertical="center" wrapText="1"/>
    </xf>
    <xf numFmtId="0" fontId="4" fillId="0" borderId="3" xfId="0" applyFont="1" applyFill="1" applyBorder="1" applyAlignment="1">
      <alignment vertical="top" wrapText="1"/>
    </xf>
    <xf numFmtId="10" fontId="0" fillId="0" borderId="3" xfId="18"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167" fontId="0" fillId="0" borderId="13" xfId="18" applyNumberFormat="1" applyFont="1" applyBorder="1" applyAlignment="1">
      <alignment horizontal="center" vertical="center" wrapText="1"/>
    </xf>
    <xf numFmtId="0" fontId="21"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3" xfId="0" applyFont="1" applyBorder="1" applyAlignment="1">
      <alignment vertical="center" wrapText="1"/>
    </xf>
    <xf numFmtId="49" fontId="22" fillId="0" borderId="14" xfId="18" applyNumberFormat="1" applyFont="1" applyBorder="1" applyAlignment="1">
      <alignment vertical="center" wrapText="1"/>
    </xf>
    <xf numFmtId="167" fontId="22" fillId="0" borderId="15" xfId="18" applyNumberFormat="1" applyFont="1" applyBorder="1" applyAlignment="1">
      <alignment horizontal="center" vertical="center" wrapText="1"/>
    </xf>
    <xf numFmtId="0" fontId="22" fillId="4" borderId="3" xfId="0" applyFont="1" applyFill="1" applyBorder="1" applyAlignment="1">
      <alignment vertical="center" wrapText="1"/>
    </xf>
    <xf numFmtId="0" fontId="25" fillId="0" borderId="3" xfId="0" applyFont="1" applyBorder="1" applyAlignment="1">
      <alignment vertical="center" wrapText="1"/>
    </xf>
    <xf numFmtId="0" fontId="25" fillId="0" borderId="3" xfId="0" applyFont="1" applyBorder="1" applyAlignment="1">
      <alignment horizontal="justify"/>
    </xf>
    <xf numFmtId="167" fontId="22" fillId="0" borderId="3" xfId="18" applyNumberFormat="1" applyFont="1" applyBorder="1" applyAlignment="1">
      <alignment horizontal="center" vertical="center" wrapText="1"/>
    </xf>
    <xf numFmtId="0" fontId="25" fillId="0" borderId="3" xfId="0" applyFont="1" applyBorder="1" applyAlignment="1">
      <alignment horizontal="justify" vertical="center"/>
    </xf>
    <xf numFmtId="167" fontId="22" fillId="0" borderId="16" xfId="18" applyNumberFormat="1" applyFont="1" applyBorder="1" applyAlignment="1">
      <alignment horizontal="center" vertical="center" wrapText="1"/>
    </xf>
    <xf numFmtId="165" fontId="22" fillId="0" borderId="3" xfId="0" applyNumberFormat="1" applyFont="1" applyBorder="1" applyAlignment="1">
      <alignment horizontal="center" vertical="center" wrapText="1"/>
    </xf>
    <xf numFmtId="167" fontId="0" fillId="0" borderId="0" xfId="18" applyNumberFormat="1" applyFont="1" applyAlignment="1">
      <alignment horizontal="center"/>
    </xf>
    <xf numFmtId="167" fontId="22" fillId="0" borderId="12" xfId="18" applyNumberFormat="1" applyFont="1" applyBorder="1" applyAlignment="1">
      <alignment horizontal="center" vertical="center" wrapText="1"/>
    </xf>
    <xf numFmtId="0" fontId="23" fillId="0" borderId="3" xfId="0" applyFont="1" applyBorder="1" applyAlignment="1">
      <alignment vertical="center" wrapText="1"/>
    </xf>
    <xf numFmtId="0" fontId="22" fillId="4" borderId="14" xfId="0" applyFont="1" applyFill="1" applyBorder="1" applyAlignment="1">
      <alignment vertical="center" wrapText="1"/>
    </xf>
    <xf numFmtId="0" fontId="23" fillId="0" borderId="16" xfId="0" applyFont="1" applyBorder="1" applyAlignment="1">
      <alignment horizontal="center" vertical="center" wrapText="1"/>
    </xf>
    <xf numFmtId="167" fontId="22" fillId="4" borderId="12" xfId="18" applyNumberFormat="1" applyFont="1" applyFill="1" applyBorder="1" applyAlignment="1">
      <alignment horizontal="center" vertical="center" wrapText="1"/>
    </xf>
    <xf numFmtId="0" fontId="22" fillId="0" borderId="16" xfId="0" applyFont="1" applyBorder="1" applyAlignment="1">
      <alignment horizontal="center" vertical="center" wrapText="1"/>
    </xf>
    <xf numFmtId="0" fontId="27" fillId="0" borderId="17" xfId="0" applyFont="1" applyBorder="1" applyAlignment="1">
      <alignment vertical="center" wrapText="1"/>
    </xf>
    <xf numFmtId="167" fontId="27" fillId="0" borderId="3" xfId="18" applyNumberFormat="1" applyFont="1" applyBorder="1" applyAlignment="1">
      <alignment horizontal="center" vertical="center" wrapText="1"/>
    </xf>
    <xf numFmtId="0" fontId="27" fillId="0" borderId="0" xfId="0" applyFont="1" applyBorder="1" applyAlignment="1">
      <alignment vertical="center" wrapText="1"/>
    </xf>
    <xf numFmtId="0" fontId="22" fillId="0" borderId="5" xfId="0"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justify" wrapText="1"/>
    </xf>
    <xf numFmtId="0" fontId="27" fillId="0" borderId="6" xfId="0" applyFont="1" applyBorder="1" applyAlignment="1">
      <alignment vertical="center" wrapText="1"/>
    </xf>
    <xf numFmtId="165" fontId="22" fillId="0" borderId="12"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horizontal="justify" vertical="center" wrapText="1"/>
    </xf>
    <xf numFmtId="165" fontId="22" fillId="4" borderId="12" xfId="0" applyNumberFormat="1" applyFont="1" applyFill="1" applyBorder="1" applyAlignment="1">
      <alignment horizontal="center" vertical="center" wrapText="1"/>
    </xf>
    <xf numFmtId="0" fontId="23" fillId="4" borderId="3"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12" xfId="0" applyFont="1" applyBorder="1" applyAlignment="1">
      <alignment vertical="center" wrapText="1"/>
    </xf>
    <xf numFmtId="167" fontId="22" fillId="4" borderId="15" xfId="18" applyNumberFormat="1" applyFont="1" applyFill="1" applyBorder="1" applyAlignment="1">
      <alignment horizontal="center" vertical="center" wrapText="1"/>
    </xf>
    <xf numFmtId="0" fontId="23" fillId="0" borderId="3" xfId="0" applyFont="1" applyFill="1" applyBorder="1" applyAlignment="1">
      <alignment vertical="center" wrapText="1"/>
    </xf>
    <xf numFmtId="165" fontId="22" fillId="0" borderId="3" xfId="0" applyNumberFormat="1" applyFont="1" applyFill="1" applyBorder="1" applyAlignment="1">
      <alignment horizontal="center" vertical="center" wrapText="1"/>
    </xf>
    <xf numFmtId="167" fontId="22" fillId="4" borderId="3" xfId="18" applyNumberFormat="1" applyFont="1" applyFill="1" applyBorder="1" applyAlignment="1">
      <alignment horizontal="center" vertical="center" wrapText="1"/>
    </xf>
    <xf numFmtId="0" fontId="28" fillId="0" borderId="0" xfId="0" applyFont="1" applyAlignment="1">
      <alignment vertical="center" wrapText="1"/>
    </xf>
    <xf numFmtId="0" fontId="0" fillId="0" borderId="0" xfId="0" applyAlignment="1">
      <alignment horizontal="center"/>
    </xf>
    <xf numFmtId="165" fontId="23" fillId="0" borderId="0" xfId="0" applyNumberFormat="1" applyFont="1" applyAlignment="1">
      <alignment horizontal="center" vertical="center" wrapText="1"/>
    </xf>
    <xf numFmtId="167" fontId="23" fillId="0" borderId="0" xfId="18" applyNumberFormat="1" applyFont="1" applyAlignment="1">
      <alignment horizontal="center" vertical="center" wrapText="1"/>
    </xf>
    <xf numFmtId="0" fontId="0" fillId="0" borderId="0" xfId="0" applyAlignment="1">
      <alignment vertical="center" wrapText="1"/>
    </xf>
    <xf numFmtId="1" fontId="23" fillId="0" borderId="0" xfId="0" applyNumberFormat="1" applyFont="1" applyAlignment="1">
      <alignment horizontal="center" vertical="center" wrapText="1"/>
    </xf>
    <xf numFmtId="0" fontId="20" fillId="0" borderId="3" xfId="0" applyFont="1" applyBorder="1" applyAlignment="1">
      <alignment horizontal="center" wrapText="1"/>
    </xf>
    <xf numFmtId="49" fontId="22" fillId="0" borderId="12" xfId="18" applyNumberFormat="1" applyFont="1" applyBorder="1" applyAlignment="1">
      <alignment horizontal="center" wrapText="1"/>
    </xf>
    <xf numFmtId="167" fontId="22" fillId="0" borderId="12" xfId="18" applyNumberFormat="1" applyFont="1" applyBorder="1" applyAlignment="1">
      <alignment horizontal="center" wrapText="1"/>
    </xf>
    <xf numFmtId="0" fontId="22" fillId="4" borderId="12" xfId="0" applyFont="1" applyFill="1" applyBorder="1" applyAlignment="1">
      <alignment horizontal="center" wrapText="1"/>
    </xf>
    <xf numFmtId="1" fontId="23" fillId="0" borderId="0" xfId="0" applyNumberFormat="1" applyFont="1" applyAlignment="1">
      <alignment horizontal="center" wrapText="1"/>
    </xf>
    <xf numFmtId="0" fontId="22" fillId="0" borderId="18" xfId="0" applyFont="1" applyBorder="1" applyAlignment="1">
      <alignment horizontal="center" vertical="center" wrapText="1"/>
    </xf>
    <xf numFmtId="0" fontId="22" fillId="0" borderId="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0" fillId="0" borderId="0" xfId="0" applyFill="1" applyAlignment="1">
      <alignment horizontal="center" vertical="center" wrapText="1"/>
    </xf>
    <xf numFmtId="0" fontId="8" fillId="0" borderId="0" xfId="0" applyFont="1"/>
    <xf numFmtId="43" fontId="0" fillId="0" borderId="0" xfId="18" applyFont="1"/>
    <xf numFmtId="0" fontId="2" fillId="0" borderId="3" xfId="0" applyFont="1" applyFill="1" applyBorder="1" applyAlignment="1" quotePrefix="1">
      <alignment horizontal="center" vertical="center" wrapText="1"/>
    </xf>
    <xf numFmtId="0" fontId="2" fillId="0" borderId="0" xfId="0" applyFont="1" applyFill="1" applyAlignment="1">
      <alignment horizontal="center" vertical="center"/>
    </xf>
    <xf numFmtId="0" fontId="0" fillId="0" borderId="3" xfId="0" applyFill="1" applyBorder="1" applyAlignment="1">
      <alignment horizontal="center" vertical="center" wrapText="1"/>
    </xf>
    <xf numFmtId="0" fontId="0" fillId="0" borderId="0" xfId="0" applyAlignment="1">
      <alignment horizontal="center" vertical="center"/>
    </xf>
    <xf numFmtId="0" fontId="0" fillId="0" borderId="3" xfId="0" applyFill="1" applyBorder="1" applyAlignment="1">
      <alignment horizontal="center" vertical="center"/>
    </xf>
    <xf numFmtId="0" fontId="0" fillId="0" borderId="0" xfId="0" applyFill="1" applyAlignment="1">
      <alignment horizontal="center" vertical="center"/>
    </xf>
    <xf numFmtId="0" fontId="0" fillId="0" borderId="0" xfId="0" applyFont="1" applyFill="1"/>
    <xf numFmtId="0" fontId="0" fillId="0" borderId="0" xfId="0" applyFont="1" applyFill="1" applyBorder="1" applyAlignment="1">
      <alignment vertical="top" wrapText="1"/>
    </xf>
    <xf numFmtId="167" fontId="0" fillId="0" borderId="3" xfId="18" applyNumberFormat="1" applyFont="1" applyFill="1" applyBorder="1" applyAlignment="1">
      <alignment vertical="center" wrapText="1"/>
    </xf>
    <xf numFmtId="0" fontId="0" fillId="0" borderId="18" xfId="0" applyFont="1" applyFill="1" applyBorder="1" applyAlignment="1">
      <alignment vertical="top" wrapText="1"/>
    </xf>
    <xf numFmtId="167" fontId="0" fillId="0" borderId="3" xfId="18" applyNumberFormat="1" applyFont="1" applyFill="1" applyBorder="1" applyAlignment="1">
      <alignment vertical="top" wrapText="1"/>
    </xf>
    <xf numFmtId="0" fontId="33" fillId="0" borderId="3" xfId="0" applyFont="1" applyBorder="1" applyAlignment="1">
      <alignment horizontal="center" vertical="center" wrapText="1"/>
    </xf>
    <xf numFmtId="0" fontId="0" fillId="0" borderId="3" xfId="0" applyFont="1" applyFill="1" applyBorder="1" applyAlignment="1">
      <alignment vertical="top" wrapText="1"/>
    </xf>
    <xf numFmtId="0" fontId="2" fillId="0" borderId="0" xfId="0" applyFont="1" applyAlignment="1">
      <alignment horizontal="center"/>
    </xf>
    <xf numFmtId="0" fontId="3" fillId="0" borderId="3" xfId="0" applyFont="1" applyBorder="1" applyAlignment="1">
      <alignment wrapText="1"/>
    </xf>
    <xf numFmtId="0" fontId="0" fillId="0" borderId="0" xfId="0" applyAlignment="1">
      <alignment horizontal="right"/>
    </xf>
    <xf numFmtId="3" fontId="0" fillId="0" borderId="3" xfId="0" applyNumberFormat="1" applyBorder="1" applyAlignment="1">
      <alignment vertical="center" wrapText="1"/>
    </xf>
    <xf numFmtId="165" fontId="0" fillId="0" borderId="3" xfId="0" applyNumberFormat="1" applyBorder="1" applyAlignment="1">
      <alignment horizontal="center" vertical="center"/>
    </xf>
    <xf numFmtId="3" fontId="0" fillId="0" borderId="3" xfId="0" applyNumberFormat="1" applyBorder="1" applyAlignment="1" quotePrefix="1">
      <alignment vertical="center" wrapText="1"/>
    </xf>
    <xf numFmtId="0" fontId="0" fillId="0" borderId="3" xfId="0" applyBorder="1" applyAlignment="1">
      <alignment horizontal="center" vertical="center"/>
    </xf>
    <xf numFmtId="165" fontId="0" fillId="0" borderId="3" xfId="0" applyNumberFormat="1" applyFill="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center" vertical="center"/>
    </xf>
    <xf numFmtId="3" fontId="0" fillId="0" borderId="3" xfId="0" applyNumberForma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xf numFmtId="0" fontId="2" fillId="0" borderId="16"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2" fillId="0" borderId="3" xfId="0" applyFont="1" applyBorder="1" applyAlignment="1">
      <alignment horizontal="center" vertical="center" wrapText="1"/>
    </xf>
    <xf numFmtId="2" fontId="0" fillId="0" borderId="0" xfId="0" applyNumberFormat="1" applyAlignment="1">
      <alignment horizontal="right"/>
    </xf>
    <xf numFmtId="166" fontId="2" fillId="0" borderId="0" xfId="18" applyNumberFormat="1" applyFont="1"/>
    <xf numFmtId="0" fontId="2" fillId="0" borderId="20" xfId="0" applyFont="1" applyBorder="1" applyAlignment="1">
      <alignment horizontal="center"/>
    </xf>
    <xf numFmtId="0" fontId="6" fillId="0" borderId="0" xfId="0" applyFont="1" applyAlignment="1">
      <alignment horizontal="left" indent="2"/>
    </xf>
    <xf numFmtId="166" fontId="6" fillId="0" borderId="0" xfId="18" applyNumberFormat="1" applyFont="1"/>
    <xf numFmtId="0" fontId="6" fillId="0" borderId="0" xfId="0" applyFont="1" applyAlignment="1">
      <alignment horizontal="left" indent="3"/>
    </xf>
    <xf numFmtId="165" fontId="2" fillId="0" borderId="0" xfId="0" applyNumberFormat="1" applyFont="1"/>
    <xf numFmtId="0" fontId="2" fillId="5" borderId="0" xfId="0" applyFont="1" applyFill="1" applyAlignment="1">
      <alignment horizontal="center"/>
    </xf>
    <xf numFmtId="0" fontId="0" fillId="0" borderId="0" xfId="0" applyAlignment="1">
      <alignment horizontal="left" indent="8"/>
    </xf>
    <xf numFmtId="0" fontId="2" fillId="0" borderId="0" xfId="0" applyFont="1" applyAlignment="1">
      <alignment horizontal="left" indent="8"/>
    </xf>
    <xf numFmtId="0" fontId="0" fillId="0" borderId="0" xfId="0" applyFont="1" applyAlignment="1">
      <alignment horizontal="left" indent="5"/>
    </xf>
    <xf numFmtId="0" fontId="0" fillId="0" borderId="0" xfId="0" applyBorder="1"/>
    <xf numFmtId="0" fontId="0" fillId="0" borderId="21" xfId="0" applyBorder="1"/>
    <xf numFmtId="0" fontId="2" fillId="6" borderId="0" xfId="0" applyFont="1" applyFill="1" applyAlignment="1">
      <alignment horizontal="left" vertical="center"/>
    </xf>
    <xf numFmtId="0" fontId="0" fillId="0" borderId="21" xfId="0" applyBorder="1" applyAlignment="1">
      <alignment horizontal="center"/>
    </xf>
    <xf numFmtId="0" fontId="11" fillId="0" borderId="0" xfId="0" applyFont="1" applyBorder="1" applyAlignment="1">
      <alignment horizontal="center"/>
    </xf>
    <xf numFmtId="165" fontId="0" fillId="0" borderId="21" xfId="0" applyNumberFormat="1" applyBorder="1"/>
    <xf numFmtId="0" fontId="16" fillId="6" borderId="0" xfId="0" applyFont="1" applyFill="1" applyBorder="1" applyAlignment="1">
      <alignment horizontal="right"/>
    </xf>
    <xf numFmtId="165" fontId="16" fillId="6" borderId="0" xfId="0" applyNumberFormat="1" applyFont="1" applyFill="1" applyBorder="1" applyAlignment="1">
      <alignment/>
    </xf>
    <xf numFmtId="0" fontId="16" fillId="6" borderId="0" xfId="0" applyFont="1" applyFill="1"/>
    <xf numFmtId="0" fontId="2" fillId="0" borderId="0" xfId="0" applyFont="1" applyFill="1" applyBorder="1" applyAlignment="1">
      <alignment horizontal="left"/>
    </xf>
    <xf numFmtId="0" fontId="0" fillId="0" borderId="17" xfId="0" applyBorder="1"/>
    <xf numFmtId="0" fontId="0" fillId="0" borderId="22" xfId="0" applyBorder="1"/>
    <xf numFmtId="0" fontId="0" fillId="0" borderId="23" xfId="0" applyBorder="1" applyAlignment="1">
      <alignment horizontal="left" indent="2"/>
    </xf>
    <xf numFmtId="0" fontId="0" fillId="0" borderId="24" xfId="0" applyBorder="1" applyAlignment="1">
      <alignment horizontal="left" indent="2"/>
    </xf>
    <xf numFmtId="0" fontId="0" fillId="0" borderId="6" xfId="0" applyBorder="1"/>
    <xf numFmtId="0" fontId="0" fillId="0" borderId="13" xfId="0" applyBorder="1"/>
    <xf numFmtId="0" fontId="6" fillId="0" borderId="17" xfId="0" applyFont="1" applyBorder="1"/>
    <xf numFmtId="0" fontId="6" fillId="0" borderId="22" xfId="0" applyFont="1" applyBorder="1"/>
    <xf numFmtId="0" fontId="6" fillId="0" borderId="23" xfId="0" applyFont="1" applyBorder="1" applyAlignment="1">
      <alignment horizontal="left" indent="2"/>
    </xf>
    <xf numFmtId="0" fontId="6" fillId="0" borderId="0" xfId="0" applyFont="1" applyBorder="1"/>
    <xf numFmtId="0" fontId="6" fillId="0" borderId="21" xfId="0" applyFont="1" applyBorder="1"/>
    <xf numFmtId="0" fontId="6" fillId="0" borderId="6" xfId="0" applyFont="1" applyBorder="1"/>
    <xf numFmtId="0" fontId="6" fillId="0" borderId="13" xfId="0" applyFont="1" applyBorder="1"/>
    <xf numFmtId="0" fontId="6" fillId="0" borderId="24" xfId="0" applyFont="1" applyBorder="1" applyAlignment="1">
      <alignment horizontal="left" indent="3"/>
    </xf>
    <xf numFmtId="0" fontId="6" fillId="0" borderId="23" xfId="0" applyFont="1" applyBorder="1" applyAlignment="1">
      <alignment horizontal="left" indent="4"/>
    </xf>
    <xf numFmtId="0" fontId="6" fillId="0" borderId="24" xfId="0" applyFont="1" applyBorder="1" applyAlignment="1">
      <alignment horizontal="left" indent="4"/>
    </xf>
    <xf numFmtId="0" fontId="6" fillId="0" borderId="15" xfId="0" applyFont="1" applyBorder="1" applyAlignment="1">
      <alignment horizontal="left" indent="10"/>
    </xf>
    <xf numFmtId="0" fontId="6" fillId="0" borderId="23" xfId="0" applyFont="1" applyBorder="1" applyAlignment="1">
      <alignment horizontal="left" indent="10"/>
    </xf>
    <xf numFmtId="0" fontId="6" fillId="0" borderId="24" xfId="0" applyFont="1" applyBorder="1" applyAlignment="1">
      <alignment horizontal="left" indent="10"/>
    </xf>
    <xf numFmtId="0" fontId="2" fillId="0" borderId="15" xfId="0" applyFont="1" applyBorder="1" applyAlignment="1">
      <alignment horizontal="left"/>
    </xf>
    <xf numFmtId="165" fontId="2" fillId="0" borderId="17" xfId="0" applyNumberFormat="1" applyFont="1" applyBorder="1"/>
    <xf numFmtId="165" fontId="2" fillId="0" borderId="22" xfId="0" applyNumberFormat="1" applyFont="1" applyBorder="1"/>
    <xf numFmtId="0" fontId="0" fillId="0" borderId="23" xfId="0" applyBorder="1" applyAlignment="1">
      <alignment horizontal="left" indent="8"/>
    </xf>
    <xf numFmtId="0" fontId="0" fillId="0" borderId="24" xfId="0" applyBorder="1" applyAlignment="1">
      <alignment horizontal="left" indent="8"/>
    </xf>
    <xf numFmtId="165" fontId="0" fillId="0" borderId="6" xfId="0" applyNumberFormat="1" applyBorder="1"/>
    <xf numFmtId="0" fontId="2" fillId="0" borderId="17" xfId="0" applyFont="1" applyBorder="1"/>
    <xf numFmtId="0" fontId="2" fillId="0" borderId="22" xfId="0" applyFont="1" applyBorder="1"/>
    <xf numFmtId="0" fontId="0" fillId="0" borderId="23" xfId="0" applyBorder="1" applyAlignment="1">
      <alignment horizontal="left" indent="6"/>
    </xf>
    <xf numFmtId="0" fontId="2" fillId="0" borderId="15" xfId="0" applyFont="1" applyBorder="1"/>
    <xf numFmtId="0" fontId="16" fillId="0" borderId="23" xfId="0" applyFont="1" applyBorder="1" applyAlignment="1">
      <alignment horizontal="left" indent="2"/>
    </xf>
    <xf numFmtId="166" fontId="0" fillId="0" borderId="0" xfId="18" applyNumberFormat="1" applyFont="1" applyBorder="1"/>
    <xf numFmtId="166" fontId="0" fillId="0" borderId="21" xfId="18" applyNumberFormat="1" applyFont="1" applyBorder="1"/>
    <xf numFmtId="0" fontId="0" fillId="0" borderId="23" xfId="0" applyBorder="1"/>
    <xf numFmtId="166" fontId="0" fillId="0" borderId="6" xfId="18" applyNumberFormat="1" applyFont="1" applyBorder="1"/>
    <xf numFmtId="166" fontId="0" fillId="0" borderId="13" xfId="18" applyNumberFormat="1" applyFont="1" applyBorder="1"/>
    <xf numFmtId="0" fontId="34" fillId="0" borderId="15" xfId="0" applyFont="1" applyBorder="1"/>
    <xf numFmtId="166" fontId="2" fillId="0" borderId="17" xfId="18" applyNumberFormat="1" applyFont="1" applyBorder="1"/>
    <xf numFmtId="166" fontId="2" fillId="0" borderId="22" xfId="18" applyNumberFormat="1" applyFont="1" applyBorder="1"/>
    <xf numFmtId="0" fontId="16" fillId="0" borderId="23" xfId="0" applyFont="1" applyBorder="1"/>
    <xf numFmtId="0" fontId="6" fillId="0" borderId="0" xfId="0" applyFont="1" applyBorder="1" applyAlignment="1">
      <alignment horizontal="right"/>
    </xf>
    <xf numFmtId="0" fontId="6" fillId="0" borderId="21" xfId="0" applyFont="1" applyBorder="1" applyAlignment="1">
      <alignment horizontal="right"/>
    </xf>
    <xf numFmtId="0" fontId="6" fillId="0" borderId="23" xfId="0" applyFont="1" applyBorder="1"/>
    <xf numFmtId="165" fontId="0" fillId="0" borderId="0" xfId="0" applyNumberFormat="1" applyBorder="1"/>
    <xf numFmtId="2" fontId="0" fillId="0" borderId="23" xfId="0" applyNumberFormat="1" applyBorder="1" applyAlignment="1">
      <alignment horizontal="center"/>
    </xf>
    <xf numFmtId="2" fontId="0" fillId="0" borderId="24" xfId="0" applyNumberFormat="1" applyBorder="1" applyAlignment="1">
      <alignment horizontal="center"/>
    </xf>
    <xf numFmtId="165" fontId="0" fillId="0" borderId="13" xfId="0" applyNumberFormat="1" applyBorder="1"/>
    <xf numFmtId="2" fontId="0" fillId="0" borderId="15" xfId="0" applyNumberFormat="1" applyBorder="1" applyAlignment="1">
      <alignment horizontal="left"/>
    </xf>
    <xf numFmtId="166" fontId="0" fillId="0" borderId="17" xfId="18" applyNumberFormat="1" applyFont="1" applyBorder="1"/>
    <xf numFmtId="166" fontId="0" fillId="0" borderId="22" xfId="18" applyNumberFormat="1" applyFont="1" applyBorder="1"/>
    <xf numFmtId="2" fontId="0" fillId="0" borderId="23" xfId="0" applyNumberFormat="1" applyBorder="1" applyAlignment="1">
      <alignment horizontal="left"/>
    </xf>
    <xf numFmtId="0" fontId="0" fillId="0" borderId="24" xfId="0" applyBorder="1"/>
    <xf numFmtId="0" fontId="0" fillId="0" borderId="15" xfId="0" applyBorder="1"/>
    <xf numFmtId="0" fontId="6" fillId="0" borderId="24" xfId="0" applyFont="1" applyBorder="1"/>
    <xf numFmtId="0" fontId="0" fillId="0" borderId="15" xfId="0" applyFont="1" applyBorder="1"/>
    <xf numFmtId="0" fontId="0" fillId="0" borderId="17" xfId="0" applyFont="1" applyBorder="1"/>
    <xf numFmtId="0" fontId="0" fillId="0" borderId="22" xfId="0" applyFont="1" applyBorder="1"/>
    <xf numFmtId="0" fontId="0" fillId="0" borderId="24" xfId="0" applyFont="1" applyBorder="1"/>
    <xf numFmtId="0" fontId="0" fillId="0" borderId="6" xfId="0" applyFont="1" applyBorder="1"/>
    <xf numFmtId="2" fontId="0" fillId="0" borderId="13" xfId="0" applyNumberFormat="1" applyFont="1" applyBorder="1"/>
    <xf numFmtId="0" fontId="2" fillId="0" borderId="24" xfId="0" applyFont="1" applyBorder="1"/>
    <xf numFmtId="0" fontId="6" fillId="0" borderId="23" xfId="0" applyFont="1" applyBorder="1" applyAlignment="1">
      <alignment horizontal="left"/>
    </xf>
    <xf numFmtId="166" fontId="6" fillId="0" borderId="0" xfId="18" applyNumberFormat="1" applyFont="1" applyBorder="1"/>
    <xf numFmtId="166" fontId="6" fillId="0" borderId="21" xfId="18" applyNumberFormat="1" applyFont="1" applyBorder="1"/>
    <xf numFmtId="166" fontId="6" fillId="0" borderId="6" xfId="18" applyNumberFormat="1" applyFont="1" applyBorder="1"/>
    <xf numFmtId="166" fontId="6" fillId="0" borderId="13" xfId="18" applyNumberFormat="1" applyFont="1" applyBorder="1"/>
    <xf numFmtId="0" fontId="2" fillId="0" borderId="23" xfId="0" applyFont="1" applyBorder="1"/>
    <xf numFmtId="0" fontId="2" fillId="0" borderId="0" xfId="0" applyFont="1" applyBorder="1"/>
    <xf numFmtId="0" fontId="2" fillId="0" borderId="21" xfId="0" applyFont="1" applyBorder="1"/>
    <xf numFmtId="169" fontId="0" fillId="0" borderId="6" xfId="18" applyNumberFormat="1" applyFont="1" applyBorder="1"/>
    <xf numFmtId="169" fontId="0" fillId="0" borderId="13" xfId="18" applyNumberFormat="1" applyFont="1" applyBorder="1"/>
    <xf numFmtId="0" fontId="0" fillId="0" borderId="12" xfId="0" applyBorder="1"/>
    <xf numFmtId="165" fontId="0" fillId="0" borderId="18" xfId="0" applyNumberFormat="1" applyBorder="1"/>
    <xf numFmtId="165" fontId="0" fillId="0" borderId="14" xfId="0" applyNumberFormat="1" applyBorder="1"/>
    <xf numFmtId="168" fontId="0" fillId="0" borderId="6" xfId="18" applyNumberFormat="1" applyFont="1" applyBorder="1"/>
    <xf numFmtId="168" fontId="0" fillId="0" borderId="13" xfId="18" applyNumberFormat="1" applyFont="1" applyBorder="1"/>
    <xf numFmtId="0" fontId="2" fillId="4" borderId="15" xfId="0" applyFont="1" applyFill="1" applyBorder="1" applyAlignment="1">
      <alignment horizontal="left"/>
    </xf>
    <xf numFmtId="0" fontId="2" fillId="4" borderId="17" xfId="0" applyFont="1" applyFill="1" applyBorder="1" applyAlignment="1">
      <alignment horizontal="center"/>
    </xf>
    <xf numFmtId="0" fontId="2" fillId="4" borderId="22" xfId="0" applyFont="1" applyFill="1" applyBorder="1" applyAlignment="1">
      <alignment horizontal="center"/>
    </xf>
    <xf numFmtId="0" fontId="2" fillId="4" borderId="23" xfId="0" applyFont="1" applyFill="1" applyBorder="1" applyAlignment="1">
      <alignment horizontal="left"/>
    </xf>
    <xf numFmtId="166" fontId="2" fillId="4" borderId="0" xfId="18" applyNumberFormat="1" applyFont="1" applyFill="1" applyBorder="1" applyAlignment="1">
      <alignment horizontal="center"/>
    </xf>
    <xf numFmtId="166" fontId="2" fillId="4" borderId="21" xfId="18" applyNumberFormat="1" applyFont="1" applyFill="1" applyBorder="1" applyAlignment="1">
      <alignment horizontal="center"/>
    </xf>
    <xf numFmtId="0" fontId="6" fillId="6" borderId="24" xfId="0" applyFont="1" applyFill="1" applyBorder="1" applyAlignment="1">
      <alignment horizontal="left" indent="3"/>
    </xf>
    <xf numFmtId="170" fontId="36" fillId="6" borderId="6" xfId="15" applyNumberFormat="1" applyFont="1" applyFill="1" applyBorder="1"/>
    <xf numFmtId="170" fontId="36" fillId="6" borderId="13" xfId="15" applyNumberFormat="1" applyFont="1" applyFill="1" applyBorder="1"/>
    <xf numFmtId="0" fontId="35" fillId="0" borderId="15" xfId="0" applyFont="1" applyBorder="1"/>
    <xf numFmtId="166" fontId="2" fillId="0" borderId="0" xfId="18" applyNumberFormat="1" applyFont="1" applyBorder="1"/>
    <xf numFmtId="166" fontId="2" fillId="0" borderId="21" xfId="18" applyNumberFormat="1" applyFont="1" applyBorder="1"/>
    <xf numFmtId="0" fontId="0" fillId="0" borderId="23" xfId="0" applyFont="1" applyBorder="1" applyAlignment="1">
      <alignment horizontal="left" indent="2"/>
    </xf>
    <xf numFmtId="0" fontId="0" fillId="0" borderId="0" xfId="0" applyFont="1" applyBorder="1"/>
    <xf numFmtId="0" fontId="0" fillId="0" borderId="21" xfId="0" applyFont="1" applyBorder="1"/>
    <xf numFmtId="0" fontId="6" fillId="6" borderId="23" xfId="0" applyFont="1" applyFill="1" applyBorder="1" applyAlignment="1">
      <alignment horizontal="left" indent="3"/>
    </xf>
    <xf numFmtId="170" fontId="6" fillId="6" borderId="0" xfId="15" applyNumberFormat="1" applyFont="1" applyFill="1" applyBorder="1"/>
    <xf numFmtId="170" fontId="6" fillId="6" borderId="21" xfId="15" applyNumberFormat="1" applyFont="1" applyFill="1" applyBorder="1"/>
    <xf numFmtId="0" fontId="0" fillId="0" borderId="24" xfId="0" applyFont="1" applyBorder="1" applyAlignment="1">
      <alignment horizontal="left" indent="2"/>
    </xf>
    <xf numFmtId="0" fontId="0" fillId="0" borderId="13" xfId="0" applyFont="1" applyBorder="1"/>
    <xf numFmtId="166" fontId="0" fillId="0" borderId="0" xfId="18" applyNumberFormat="1" applyFont="1" applyBorder="1"/>
    <xf numFmtId="166" fontId="0" fillId="0" borderId="21" xfId="18" applyNumberFormat="1" applyFont="1" applyBorder="1"/>
    <xf numFmtId="166" fontId="2" fillId="0" borderId="6" xfId="18" applyNumberFormat="1" applyFont="1" applyBorder="1"/>
    <xf numFmtId="166" fontId="2" fillId="0" borderId="13" xfId="18" applyNumberFormat="1" applyFont="1" applyBorder="1"/>
    <xf numFmtId="0" fontId="0" fillId="0" borderId="0" xfId="0" applyFont="1" applyBorder="1" applyAlignment="1">
      <alignment horizontal="left" indent="2"/>
    </xf>
    <xf numFmtId="165" fontId="0" fillId="0" borderId="0" xfId="0" applyNumberFormat="1" applyFont="1" applyBorder="1"/>
    <xf numFmtId="165" fontId="0" fillId="0" borderId="21" xfId="0" applyNumberFormat="1" applyFont="1" applyBorder="1"/>
    <xf numFmtId="0" fontId="2" fillId="0" borderId="23" xfId="0" applyFont="1" applyBorder="1" applyAlignment="1">
      <alignment horizontal="left"/>
    </xf>
    <xf numFmtId="165" fontId="2" fillId="0" borderId="21" xfId="0" applyNumberFormat="1" applyFont="1" applyBorder="1"/>
    <xf numFmtId="170" fontId="6" fillId="6" borderId="6" xfId="15" applyNumberFormat="1" applyFont="1" applyFill="1" applyBorder="1"/>
    <xf numFmtId="170" fontId="6" fillId="6" borderId="13" xfId="15" applyNumberFormat="1" applyFont="1" applyFill="1" applyBorder="1"/>
    <xf numFmtId="0" fontId="6" fillId="0" borderId="0" xfId="0" applyFont="1" applyFill="1" applyAlignment="1">
      <alignment horizontal="left" indent="3"/>
    </xf>
    <xf numFmtId="170" fontId="6" fillId="0" borderId="0" xfId="15" applyNumberFormat="1" applyFont="1" applyFill="1"/>
    <xf numFmtId="0" fontId="6" fillId="0" borderId="0" xfId="0" applyFont="1" applyFill="1" applyBorder="1" applyAlignment="1">
      <alignment horizontal="left" indent="4"/>
    </xf>
    <xf numFmtId="0" fontId="2" fillId="0" borderId="17"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2" fillId="7" borderId="0" xfId="0" applyFont="1" applyFill="1"/>
    <xf numFmtId="0" fontId="2" fillId="8" borderId="25" xfId="0" applyFont="1" applyFill="1" applyBorder="1"/>
    <xf numFmtId="0" fontId="2" fillId="0" borderId="0" xfId="0" applyFont="1" applyBorder="1" applyAlignment="1">
      <alignment horizontal="center"/>
    </xf>
    <xf numFmtId="0" fontId="16" fillId="0" borderId="15" xfId="0" applyFont="1" applyBorder="1" applyAlignment="1">
      <alignment horizontal="left" indent="2"/>
    </xf>
    <xf numFmtId="0" fontId="0" fillId="0" borderId="12" xfId="0" applyFont="1" applyBorder="1" applyAlignment="1">
      <alignment horizontal="left"/>
    </xf>
    <xf numFmtId="0" fontId="0" fillId="0" borderId="18" xfId="0" applyFont="1" applyBorder="1"/>
    <xf numFmtId="0" fontId="0" fillId="0" borderId="14" xfId="0" applyFont="1" applyBorder="1"/>
    <xf numFmtId="0" fontId="0" fillId="0" borderId="0" xfId="0" applyBorder="1" applyAlignment="1">
      <alignment horizontal="left" indent="3"/>
    </xf>
    <xf numFmtId="0" fontId="0" fillId="0" borderId="0" xfId="0" applyFont="1" applyBorder="1" applyAlignment="1">
      <alignment horizontal="left" indent="3"/>
    </xf>
    <xf numFmtId="0" fontId="0" fillId="0" borderId="0" xfId="0" applyFont="1" applyFill="1" applyBorder="1" applyAlignment="1">
      <alignment horizontal="left" indent="6"/>
    </xf>
    <xf numFmtId="0" fontId="0" fillId="0" borderId="0" xfId="0" applyAlignment="1">
      <alignment wrapText="1"/>
    </xf>
    <xf numFmtId="0" fontId="2" fillId="0" borderId="0" xfId="0" applyFont="1" applyAlignment="1">
      <alignment wrapText="1"/>
    </xf>
    <xf numFmtId="0" fontId="2" fillId="0" borderId="0" xfId="0" applyFont="1" applyAlignment="1">
      <alignment/>
    </xf>
    <xf numFmtId="9" fontId="0" fillId="0" borderId="0" xfId="15" applyFont="1"/>
    <xf numFmtId="0" fontId="0" fillId="0" borderId="0" xfId="0" applyAlignment="1">
      <alignment horizontal="left" indent="1"/>
    </xf>
    <xf numFmtId="0" fontId="0" fillId="0" borderId="0" xfId="0" applyAlignment="1">
      <alignment horizontal="left" indent="2"/>
    </xf>
    <xf numFmtId="166" fontId="0" fillId="0" borderId="0" xfId="18" applyNumberFormat="1" applyFont="1"/>
    <xf numFmtId="171" fontId="0" fillId="0" borderId="0" xfId="0" applyNumberFormat="1"/>
    <xf numFmtId="0" fontId="0" fillId="0" borderId="0" xfId="0" applyAlignment="1">
      <alignment horizontal="left" indent="3"/>
    </xf>
    <xf numFmtId="0" fontId="0" fillId="0" borderId="0" xfId="0" applyFont="1" applyFill="1" applyBorder="1" applyAlignment="1">
      <alignment horizontal="left" indent="3"/>
    </xf>
    <xf numFmtId="165" fontId="2" fillId="7" borderId="0" xfId="0" applyNumberFormat="1" applyFont="1" applyFill="1"/>
    <xf numFmtId="0" fontId="36" fillId="0" borderId="0" xfId="0" applyFont="1" applyAlignment="1">
      <alignment horizontal="right"/>
    </xf>
    <xf numFmtId="0" fontId="0" fillId="0" borderId="0" xfId="0" applyFont="1" applyAlignment="1">
      <alignment horizontal="left"/>
    </xf>
    <xf numFmtId="166" fontId="0" fillId="0" borderId="0" xfId="18" applyNumberFormat="1" applyFont="1"/>
    <xf numFmtId="43" fontId="2" fillId="0" borderId="0" xfId="18" applyFont="1"/>
    <xf numFmtId="167" fontId="0" fillId="0" borderId="0" xfId="18" applyNumberFormat="1" applyFont="1"/>
    <xf numFmtId="167" fontId="2" fillId="0" borderId="0" xfId="18" applyNumberFormat="1" applyFont="1"/>
    <xf numFmtId="0" fontId="6" fillId="0" borderId="0" xfId="0" applyFont="1" applyAlignment="1">
      <alignment horizontal="left" indent="6"/>
    </xf>
    <xf numFmtId="0" fontId="0" fillId="0" borderId="0" xfId="0" applyFont="1"/>
    <xf numFmtId="0" fontId="39" fillId="0" borderId="20" xfId="0" applyFont="1" applyBorder="1" applyAlignment="1">
      <alignment vertical="center"/>
    </xf>
    <xf numFmtId="0" fontId="39" fillId="0" borderId="20" xfId="0" applyFont="1" applyBorder="1" applyAlignment="1">
      <alignment vertical="center" wrapText="1"/>
    </xf>
    <xf numFmtId="0" fontId="39" fillId="0" borderId="20" xfId="0" applyFont="1" applyFill="1" applyBorder="1" applyAlignment="1">
      <alignment vertical="center" wrapText="1"/>
    </xf>
    <xf numFmtId="0" fontId="39" fillId="0" borderId="20" xfId="0" applyFont="1" applyFill="1" applyBorder="1" applyAlignment="1">
      <alignment horizontal="center" vertical="center" wrapText="1"/>
    </xf>
    <xf numFmtId="0" fontId="37" fillId="0" borderId="20" xfId="0" applyFont="1" applyBorder="1"/>
    <xf numFmtId="0" fontId="2" fillId="4" borderId="0" xfId="0" applyFont="1" applyFill="1" applyAlignment="1">
      <alignment horizontal="center"/>
    </xf>
    <xf numFmtId="0" fontId="34" fillId="0" borderId="0" xfId="0" applyFont="1" applyFill="1" applyBorder="1" applyAlignment="1">
      <alignment horizontal="left"/>
    </xf>
    <xf numFmtId="0" fontId="2" fillId="0" borderId="0" xfId="0" applyFont="1" applyFill="1" applyAlignment="1">
      <alignment horizontal="center"/>
    </xf>
    <xf numFmtId="0" fontId="37" fillId="0" borderId="24" xfId="0" applyFont="1" applyBorder="1" applyAlignment="1">
      <alignment wrapText="1"/>
    </xf>
    <xf numFmtId="0" fontId="0" fillId="0" borderId="0" xfId="0" applyFont="1" applyAlignment="1">
      <alignment horizont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65" fontId="0" fillId="0" borderId="3" xfId="0" applyNumberFormat="1" applyBorder="1"/>
    <xf numFmtId="43" fontId="2" fillId="0" borderId="0" xfId="0" applyNumberFormat="1" applyFont="1"/>
    <xf numFmtId="0" fontId="29" fillId="0" borderId="0" xfId="0" applyFont="1" applyAlignment="1">
      <alignment vertical="center"/>
    </xf>
    <xf numFmtId="0" fontId="37" fillId="0" borderId="0" xfId="0" applyFont="1"/>
    <xf numFmtId="0" fontId="29" fillId="0" borderId="0" xfId="0" applyFont="1" applyAlignment="1">
      <alignment horizontal="center" vertical="center"/>
    </xf>
    <xf numFmtId="0" fontId="37" fillId="0" borderId="0" xfId="0" applyFont="1" applyAlignment="1">
      <alignment horizontal="center"/>
    </xf>
    <xf numFmtId="0" fontId="40" fillId="0" borderId="0" xfId="0" applyFont="1" applyAlignment="1">
      <alignment vertical="center"/>
    </xf>
    <xf numFmtId="0" fontId="40" fillId="0" borderId="3" xfId="0" applyFont="1" applyBorder="1" applyAlignment="1">
      <alignment horizontal="center" vertical="center"/>
    </xf>
    <xf numFmtId="0" fontId="40" fillId="0" borderId="3" xfId="0" applyFont="1" applyBorder="1" applyAlignment="1">
      <alignment horizontal="center" vertical="center" wrapText="1"/>
    </xf>
    <xf numFmtId="167" fontId="41" fillId="0" borderId="0" xfId="18" applyNumberFormat="1" applyFont="1" applyAlignment="1">
      <alignment horizontal="center"/>
    </xf>
    <xf numFmtId="0" fontId="37" fillId="0" borderId="6" xfId="0" applyFont="1" applyBorder="1"/>
    <xf numFmtId="0" fontId="4" fillId="0" borderId="0" xfId="0" applyFont="1"/>
    <xf numFmtId="0" fontId="42" fillId="0" borderId="0" xfId="0" applyFont="1"/>
    <xf numFmtId="0" fontId="43" fillId="0" borderId="0" xfId="0" applyFont="1"/>
    <xf numFmtId="0" fontId="43" fillId="0" borderId="0" xfId="0" applyFont="1" applyAlignment="1">
      <alignment horizontal="left"/>
    </xf>
    <xf numFmtId="0" fontId="2" fillId="0" borderId="26" xfId="0" applyFont="1" applyBorder="1" applyAlignment="1">
      <alignment horizontal="center" wrapText="1"/>
    </xf>
    <xf numFmtId="0" fontId="2" fillId="0" borderId="26" xfId="0" applyFont="1" applyBorder="1" applyAlignment="1">
      <alignment horizontal="center" vertical="center"/>
    </xf>
    <xf numFmtId="0" fontId="0" fillId="9" borderId="0" xfId="0" applyFill="1" applyBorder="1" applyAlignment="1">
      <alignment/>
    </xf>
    <xf numFmtId="9" fontId="0" fillId="9" borderId="0" xfId="15" applyFont="1" applyFill="1" applyBorder="1"/>
    <xf numFmtId="167" fontId="0" fillId="0" borderId="3" xfId="18" applyNumberFormat="1" applyFont="1" applyFill="1" applyBorder="1" applyAlignment="1">
      <alignment horizontal="center" vertical="center" wrapText="1"/>
    </xf>
    <xf numFmtId="167" fontId="0" fillId="0" borderId="3" xfId="18" applyNumberFormat="1" applyFont="1" applyFill="1" applyBorder="1" applyAlignment="1">
      <alignment horizontal="left" vertical="center" wrapText="1"/>
    </xf>
    <xf numFmtId="166" fontId="0" fillId="0" borderId="3" xfId="18" applyNumberFormat="1" applyFont="1" applyFill="1" applyBorder="1" applyAlignment="1">
      <alignment horizontal="left" vertical="center" wrapText="1"/>
    </xf>
    <xf numFmtId="167" fontId="0" fillId="0" borderId="3" xfId="0" applyNumberFormat="1" applyFont="1" applyFill="1" applyBorder="1" applyAlignment="1">
      <alignment horizontal="center" vertical="center" wrapText="1"/>
    </xf>
    <xf numFmtId="167" fontId="0" fillId="0" borderId="3" xfId="18" applyNumberFormat="1" applyFont="1" applyFill="1" applyBorder="1" applyAlignment="1">
      <alignment horizontal="center" vertical="center"/>
    </xf>
    <xf numFmtId="0" fontId="12" fillId="0" borderId="0" xfId="0" applyFont="1" applyFill="1" applyBorder="1"/>
    <xf numFmtId="0" fontId="12" fillId="0" borderId="0" xfId="0" applyFont="1" applyFill="1"/>
    <xf numFmtId="0" fontId="0" fillId="0" borderId="0" xfId="0" applyFont="1" applyFill="1" applyAlignment="1">
      <alignment horizontal="center" vertical="center"/>
    </xf>
    <xf numFmtId="0" fontId="44" fillId="0" borderId="0" xfId="0" applyFont="1" applyFill="1" applyAlignment="1">
      <alignment horizontal="right"/>
    </xf>
    <xf numFmtId="164" fontId="0" fillId="0" borderId="0" xfId="0" applyNumberFormat="1" applyFont="1" applyFill="1"/>
    <xf numFmtId="0" fontId="0" fillId="0" borderId="0" xfId="0" applyFont="1" applyFill="1" applyAlignment="1">
      <alignment horizontal="center" vertical="top" wrapText="1"/>
    </xf>
    <xf numFmtId="0" fontId="0" fillId="0" borderId="3" xfId="2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3" xfId="0" applyFont="1" applyFill="1" applyBorder="1"/>
    <xf numFmtId="0" fontId="0" fillId="0" borderId="0" xfId="0" applyFont="1" applyFill="1" applyBorder="1" applyAlignment="1">
      <alignment horizontal="center" vertical="center"/>
    </xf>
    <xf numFmtId="0" fontId="0" fillId="0" borderId="0" xfId="0" applyAlignment="1">
      <alignment horizontal="left" wrapText="1" indent="3"/>
    </xf>
    <xf numFmtId="0" fontId="2" fillId="0" borderId="16"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0" fillId="0" borderId="3" xfId="0" applyFont="1" applyFill="1" applyBorder="1" applyAlignment="1">
      <alignment vertical="top" wrapText="1"/>
    </xf>
    <xf numFmtId="0" fontId="37" fillId="0" borderId="3" xfId="0" applyFont="1" applyFill="1" applyBorder="1" applyAlignment="1">
      <alignment vertical="top" wrapText="1"/>
    </xf>
    <xf numFmtId="0" fontId="2" fillId="0" borderId="22" xfId="0" applyFont="1" applyFill="1" applyBorder="1" applyAlignment="1">
      <alignment horizontal="center" vertical="top" wrapText="1"/>
    </xf>
    <xf numFmtId="0" fontId="0" fillId="0" borderId="14" xfId="0" applyFont="1" applyFill="1" applyBorder="1" applyAlignment="1">
      <alignment vertical="top" wrapText="1"/>
    </xf>
    <xf numFmtId="0" fontId="0" fillId="0" borderId="14" xfId="0" applyFont="1" applyFill="1" applyBorder="1" applyAlignment="1">
      <alignment horizontal="left" vertical="top" wrapText="1"/>
    </xf>
    <xf numFmtId="0" fontId="0" fillId="0" borderId="13" xfId="0" applyFont="1" applyFill="1" applyBorder="1" applyAlignment="1">
      <alignment vertical="top" wrapText="1"/>
    </xf>
    <xf numFmtId="0" fontId="0" fillId="0" borderId="14" xfId="0" applyFont="1" applyFill="1" applyBorder="1"/>
    <xf numFmtId="0" fontId="2" fillId="0" borderId="3" xfId="0" applyFont="1" applyFill="1" applyBorder="1" applyAlignment="1">
      <alignment horizontal="center" vertical="top" wrapText="1"/>
    </xf>
    <xf numFmtId="0" fontId="2" fillId="0" borderId="3" xfId="0" applyFont="1" applyFill="1" applyBorder="1" applyAlignment="1" quotePrefix="1">
      <alignment horizontal="center" vertical="center" wrapText="1"/>
    </xf>
    <xf numFmtId="0" fontId="0"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0" fillId="0" borderId="3" xfId="0" applyFont="1" applyFill="1" applyBorder="1" applyAlignment="1">
      <alignment horizontal="left" vertical="center" wrapText="1"/>
    </xf>
    <xf numFmtId="0" fontId="0" fillId="0" borderId="14" xfId="0" applyFont="1" applyFill="1" applyBorder="1" applyAlignment="1">
      <alignment horizontal="left" vertical="top" wrapText="1"/>
    </xf>
    <xf numFmtId="0" fontId="0" fillId="0" borderId="3" xfId="0" applyFont="1" applyFill="1" applyBorder="1" applyAlignment="1">
      <alignment horizontal="left" vertical="top" wrapText="1"/>
    </xf>
    <xf numFmtId="0" fontId="2" fillId="0" borderId="16"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top" wrapText="1"/>
    </xf>
    <xf numFmtId="0" fontId="6" fillId="0" borderId="3" xfId="0" applyFont="1" applyFill="1" applyBorder="1" applyAlignment="1">
      <alignment horizontal="left" vertical="top" wrapText="1"/>
    </xf>
    <xf numFmtId="0" fontId="0" fillId="0" borderId="0" xfId="0" applyFont="1" applyFill="1" applyAlignment="1">
      <alignment horizontal="left" wrapText="1"/>
    </xf>
    <xf numFmtId="0" fontId="0" fillId="0" borderId="0" xfId="0" applyFont="1" applyFill="1" applyBorder="1" applyAlignment="1">
      <alignment horizontal="left" vertical="top"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6"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1" xfId="20" applyFont="1" applyFill="1" applyAlignment="1">
      <alignment horizontal="center" vertical="top" wrapText="1"/>
    </xf>
    <xf numFmtId="0" fontId="2" fillId="0" borderId="27" xfId="20" applyFont="1" applyFill="1" applyBorder="1" applyAlignment="1">
      <alignment horizontal="center" vertical="top" wrapText="1"/>
    </xf>
    <xf numFmtId="0" fontId="8" fillId="0" borderId="3" xfId="0" applyFont="1" applyFill="1" applyBorder="1" applyAlignment="1">
      <alignment horizontal="center" vertical="center" wrapText="1"/>
    </xf>
    <xf numFmtId="0" fontId="5" fillId="0" borderId="3" xfId="0" applyFont="1" applyFill="1" applyBorder="1" applyAlignment="1">
      <alignment vertical="top" wrapText="1"/>
    </xf>
    <xf numFmtId="0" fontId="0" fillId="0" borderId="3" xfId="0" applyFont="1" applyFill="1" applyBorder="1" applyAlignment="1">
      <alignment horizontal="center" vertical="center" wrapText="1"/>
    </xf>
    <xf numFmtId="0" fontId="47" fillId="0" borderId="0" xfId="0" applyFont="1" applyFill="1" applyAlignment="1">
      <alignment horizontal="center" vertical="center"/>
    </xf>
    <xf numFmtId="0" fontId="2" fillId="0" borderId="3" xfId="0" applyFont="1" applyFill="1" applyBorder="1" applyAlignment="1">
      <alignment horizontal="center" vertical="top" wrapText="1"/>
    </xf>
    <xf numFmtId="0" fontId="46" fillId="0" borderId="3" xfId="0" applyFont="1" applyFill="1" applyBorder="1" applyAlignment="1">
      <alignment horizontal="center" vertical="top" wrapText="1"/>
    </xf>
    <xf numFmtId="0" fontId="2" fillId="0" borderId="14" xfId="0" applyFont="1" applyFill="1" applyBorder="1" applyAlignment="1">
      <alignment horizontal="center" vertical="top" wrapText="1"/>
    </xf>
    <xf numFmtId="0" fontId="6"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47" fillId="0" borderId="0" xfId="0" applyFont="1" applyFill="1" applyAlignment="1">
      <alignment horizontal="left" vertical="center"/>
    </xf>
    <xf numFmtId="0" fontId="8" fillId="0" borderId="3" xfId="0" applyFont="1" applyFill="1" applyBorder="1" applyAlignment="1">
      <alignment horizontal="left" vertical="center" wrapText="1"/>
    </xf>
    <xf numFmtId="0" fontId="0" fillId="0" borderId="16"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4" xfId="0" applyFont="1" applyFill="1" applyBorder="1" applyAlignment="1">
      <alignment horizontal="center" vertical="top" wrapText="1"/>
    </xf>
    <xf numFmtId="0" fontId="2" fillId="0" borderId="3" xfId="0" applyFont="1" applyFill="1" applyBorder="1" applyAlignment="1" quotePrefix="1">
      <alignment horizontal="center" vertical="center" wrapText="1"/>
    </xf>
    <xf numFmtId="0" fontId="47" fillId="0" borderId="3" xfId="0" applyFont="1" applyFill="1" applyBorder="1" applyAlignment="1">
      <alignment horizontal="center" vertical="center" wrapText="1"/>
    </xf>
    <xf numFmtId="0" fontId="6" fillId="0" borderId="3" xfId="0" applyFont="1" applyFill="1" applyBorder="1" applyAlignment="1">
      <alignment vertical="top" wrapText="1"/>
    </xf>
    <xf numFmtId="0" fontId="0" fillId="0" borderId="3" xfId="0" applyFont="1" applyFill="1" applyBorder="1" applyAlignment="1">
      <alignment vertical="top" wrapText="1"/>
    </xf>
    <xf numFmtId="0" fontId="0" fillId="0" borderId="1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top" wrapText="1"/>
    </xf>
    <xf numFmtId="0" fontId="2" fillId="0" borderId="3" xfId="0" applyFont="1" applyFill="1" applyBorder="1" applyAlignment="1">
      <alignment horizontal="center" vertical="center"/>
    </xf>
    <xf numFmtId="0" fontId="48"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8" fillId="0" borderId="0" xfId="0" applyFont="1" applyFill="1" applyAlignment="1">
      <alignment horizontal="center"/>
    </xf>
    <xf numFmtId="0" fontId="0" fillId="0" borderId="3" xfId="0" applyBorder="1" applyAlignment="1">
      <alignment horizontal="center" vertical="center" wrapText="1"/>
    </xf>
    <xf numFmtId="0" fontId="0" fillId="0" borderId="3" xfId="0" applyBorder="1" applyAlignment="1">
      <alignment horizontal="left"/>
    </xf>
    <xf numFmtId="0" fontId="0" fillId="0" borderId="16" xfId="0" applyBorder="1" applyAlignment="1">
      <alignment horizontal="right" vertical="center"/>
    </xf>
    <xf numFmtId="0" fontId="0" fillId="0" borderId="5" xfId="0" applyBorder="1" applyAlignment="1">
      <alignment horizontal="right" vertical="center"/>
    </xf>
    <xf numFmtId="0" fontId="0" fillId="0" borderId="4" xfId="0" applyBorder="1" applyAlignment="1">
      <alignment horizontal="right" vertical="center"/>
    </xf>
    <xf numFmtId="0" fontId="0" fillId="0" borderId="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1"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horizontal="center" vertical="center" wrapText="1"/>
    </xf>
    <xf numFmtId="0" fontId="0" fillId="0" borderId="11"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0" fillId="0" borderId="16" xfId="0"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0" fillId="0" borderId="1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7"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8"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6" xfId="0" applyFont="1" applyBorder="1" applyAlignment="1">
      <alignment horizontal="center" vertical="center" wrapText="1"/>
    </xf>
    <xf numFmtId="167" fontId="20" fillId="0" borderId="22" xfId="18" applyNumberFormat="1" applyFont="1" applyBorder="1" applyAlignment="1">
      <alignment horizontal="center" vertical="center" wrapText="1"/>
    </xf>
    <xf numFmtId="167" fontId="0" fillId="0" borderId="13" xfId="18" applyNumberFormat="1" applyFont="1" applyBorder="1" applyAlignment="1">
      <alignment horizontal="center" vertical="center" wrapText="1"/>
    </xf>
    <xf numFmtId="0" fontId="21" fillId="0" borderId="3" xfId="0" applyFont="1" applyBorder="1" applyAlignment="1">
      <alignment horizontal="center" vertical="center" wrapText="1"/>
    </xf>
    <xf numFmtId="0" fontId="17" fillId="10" borderId="2" xfId="21" applyFill="1" applyAlignment="1">
      <alignment horizontal="center" vertical="center" wrapText="1"/>
    </xf>
    <xf numFmtId="0" fontId="19" fillId="11" borderId="3" xfId="0" applyFont="1" applyFill="1" applyBorder="1" applyAlignment="1">
      <alignment horizontal="center" vertical="center" wrapText="1"/>
    </xf>
    <xf numFmtId="167" fontId="22" fillId="0" borderId="15" xfId="18" applyNumberFormat="1" applyFont="1" applyBorder="1" applyAlignment="1">
      <alignment horizontal="center" vertical="center" wrapText="1"/>
    </xf>
    <xf numFmtId="167" fontId="22" fillId="0" borderId="23" xfId="18" applyNumberFormat="1" applyFont="1" applyBorder="1" applyAlignment="1">
      <alignment horizontal="center" vertical="center" wrapText="1"/>
    </xf>
    <xf numFmtId="167" fontId="22" fillId="0" borderId="24" xfId="18" applyNumberFormat="1" applyFont="1" applyBorder="1" applyAlignment="1">
      <alignment horizontal="center" vertical="center" wrapText="1"/>
    </xf>
    <xf numFmtId="165" fontId="22" fillId="0" borderId="16" xfId="0" applyNumberFormat="1" applyFont="1" applyBorder="1" applyAlignment="1">
      <alignment horizontal="center" vertical="center" wrapText="1"/>
    </xf>
    <xf numFmtId="165" fontId="22" fillId="0" borderId="5" xfId="0" applyNumberFormat="1" applyFont="1" applyBorder="1" applyAlignment="1">
      <alignment horizontal="center" vertical="center" wrapText="1"/>
    </xf>
    <xf numFmtId="165" fontId="22" fillId="0" borderId="4"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31" fillId="12" borderId="3" xfId="0" applyFont="1" applyFill="1" applyBorder="1" applyAlignment="1">
      <alignment horizontal="center" vertical="center" wrapText="1"/>
    </xf>
    <xf numFmtId="0" fontId="22" fillId="0" borderId="1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31" fillId="13" borderId="3" xfId="0" applyFont="1" applyFill="1" applyBorder="1" applyAlignment="1">
      <alignment horizontal="center" vertical="center" wrapText="1"/>
    </xf>
    <xf numFmtId="167" fontId="22" fillId="0" borderId="15" xfId="18" applyNumberFormat="1" applyFont="1" applyBorder="1" applyAlignment="1">
      <alignment vertical="center" wrapText="1"/>
    </xf>
    <xf numFmtId="167" fontId="22" fillId="0" borderId="24" xfId="18" applyNumberFormat="1" applyFont="1" applyBorder="1" applyAlignment="1">
      <alignment vertical="center" wrapText="1"/>
    </xf>
    <xf numFmtId="0" fontId="31" fillId="14" borderId="12" xfId="0" applyFont="1" applyFill="1" applyBorder="1" applyAlignment="1">
      <alignment horizontal="center" vertical="center" wrapText="1"/>
    </xf>
    <xf numFmtId="0" fontId="31" fillId="14" borderId="18" xfId="0" applyFont="1" applyFill="1" applyBorder="1" applyAlignment="1">
      <alignment horizontal="center" vertical="center" wrapText="1"/>
    </xf>
    <xf numFmtId="0" fontId="31" fillId="14" borderId="14" xfId="0" applyFont="1" applyFill="1" applyBorder="1" applyAlignment="1">
      <alignment horizontal="center" vertical="center" wrapText="1"/>
    </xf>
    <xf numFmtId="167" fontId="22" fillId="4" borderId="12" xfId="18" applyNumberFormat="1" applyFont="1" applyFill="1" applyBorder="1" applyAlignment="1">
      <alignment horizontal="center" vertical="center" wrapText="1"/>
    </xf>
    <xf numFmtId="167" fontId="22" fillId="4" borderId="14" xfId="18" applyNumberFormat="1" applyFont="1" applyFill="1" applyBorder="1" applyAlignment="1">
      <alignment horizontal="center" vertical="center" wrapText="1"/>
    </xf>
    <xf numFmtId="0" fontId="31" fillId="15" borderId="3" xfId="0" applyFont="1" applyFill="1" applyBorder="1" applyAlignment="1">
      <alignment horizontal="center" vertical="center" wrapText="1"/>
    </xf>
    <xf numFmtId="0" fontId="27" fillId="0" borderId="15" xfId="0" applyFont="1" applyBorder="1" applyAlignment="1">
      <alignment horizontal="center" wrapText="1"/>
    </xf>
    <xf numFmtId="0" fontId="27" fillId="0" borderId="23" xfId="0" applyFont="1" applyBorder="1" applyAlignment="1">
      <alignment horizontal="center" wrapText="1"/>
    </xf>
    <xf numFmtId="0" fontId="27" fillId="0" borderId="24" xfId="0" applyFont="1" applyBorder="1" applyAlignment="1">
      <alignment horizontal="center" wrapText="1"/>
    </xf>
    <xf numFmtId="0" fontId="27" fillId="0" borderId="2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3" xfId="0" applyFont="1" applyBorder="1" applyAlignment="1">
      <alignment horizontal="center" vertical="center" wrapText="1"/>
    </xf>
    <xf numFmtId="0" fontId="31" fillId="9" borderId="3" xfId="0" applyFont="1" applyFill="1" applyBorder="1" applyAlignment="1">
      <alignment horizontal="center" vertical="center" wrapText="1"/>
    </xf>
    <xf numFmtId="9" fontId="22" fillId="0" borderId="12" xfId="0" applyNumberFormat="1"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3" xfId="0" applyFont="1" applyBorder="1" applyAlignment="1">
      <alignment horizontal="center" vertical="center" wrapText="1"/>
    </xf>
    <xf numFmtId="49" fontId="22" fillId="0" borderId="15" xfId="18" applyNumberFormat="1" applyFont="1" applyBorder="1" applyAlignment="1">
      <alignment horizontal="center" vertical="center" wrapText="1"/>
    </xf>
    <xf numFmtId="49" fontId="22" fillId="0" borderId="22" xfId="18" applyNumberFormat="1" applyFont="1" applyBorder="1" applyAlignment="1">
      <alignment horizontal="center" vertical="center" wrapText="1"/>
    </xf>
    <xf numFmtId="49" fontId="22" fillId="0" borderId="23" xfId="18" applyNumberFormat="1" applyFont="1" applyBorder="1" applyAlignment="1">
      <alignment horizontal="center" vertical="center" wrapText="1"/>
    </xf>
    <xf numFmtId="49" fontId="22" fillId="0" borderId="21" xfId="18" applyNumberFormat="1" applyFont="1" applyBorder="1" applyAlignment="1">
      <alignment horizontal="center" vertical="center" wrapText="1"/>
    </xf>
    <xf numFmtId="49" fontId="22" fillId="0" borderId="24" xfId="18" applyNumberFormat="1" applyFont="1" applyBorder="1" applyAlignment="1">
      <alignment horizontal="center" vertical="center" wrapText="1"/>
    </xf>
    <xf numFmtId="49" fontId="22" fillId="0" borderId="13" xfId="18" applyNumberFormat="1" applyFont="1" applyBorder="1" applyAlignment="1">
      <alignment horizontal="center" vertical="center" wrapText="1"/>
    </xf>
    <xf numFmtId="0" fontId="22" fillId="4" borderId="12" xfId="0" applyFont="1" applyFill="1" applyBorder="1" applyAlignment="1">
      <alignment horizontal="center" vertical="center" wrapText="1"/>
    </xf>
    <xf numFmtId="0" fontId="22" fillId="4" borderId="14" xfId="0" applyFont="1" applyFill="1" applyBorder="1" applyAlignment="1">
      <alignment horizontal="center" vertical="center" wrapText="1"/>
    </xf>
    <xf numFmtId="49" fontId="22" fillId="4" borderId="12" xfId="18" applyNumberFormat="1" applyFont="1" applyFill="1" applyBorder="1" applyAlignment="1">
      <alignment horizontal="center" vertical="center" wrapText="1"/>
    </xf>
    <xf numFmtId="49" fontId="22" fillId="4" borderId="14" xfId="18" applyNumberFormat="1" applyFont="1" applyFill="1" applyBorder="1" applyAlignment="1">
      <alignment horizontal="center" vertical="center" wrapText="1"/>
    </xf>
    <xf numFmtId="3" fontId="23" fillId="0" borderId="3" xfId="0" applyNumberFormat="1" applyFont="1" applyBorder="1" applyAlignment="1">
      <alignment horizontal="center" vertical="center"/>
    </xf>
    <xf numFmtId="0" fontId="23" fillId="0" borderId="3" xfId="0" applyFont="1" applyBorder="1" applyAlignment="1">
      <alignment horizontal="center" vertical="center"/>
    </xf>
    <xf numFmtId="0" fontId="29" fillId="0" borderId="0" xfId="0" applyFont="1" applyAlignment="1">
      <alignment horizontal="right" vertical="center" wrapText="1"/>
    </xf>
    <xf numFmtId="0" fontId="30" fillId="0" borderId="0" xfId="0" applyFont="1" applyAlignment="1">
      <alignment horizontal="right" vertical="center" wrapText="1"/>
    </xf>
    <xf numFmtId="0" fontId="22" fillId="0" borderId="12" xfId="0" applyFont="1" applyBorder="1" applyAlignment="1">
      <alignment horizontal="center" vertical="center" wrapText="1"/>
    </xf>
    <xf numFmtId="49" fontId="22" fillId="0" borderId="12" xfId="18" applyNumberFormat="1" applyFont="1" applyBorder="1" applyAlignment="1">
      <alignment horizontal="center" vertical="center" wrapText="1"/>
    </xf>
    <xf numFmtId="49" fontId="22" fillId="0" borderId="14" xfId="18" applyNumberFormat="1" applyFont="1" applyBorder="1" applyAlignment="1">
      <alignment horizontal="center" vertical="center" wrapText="1"/>
    </xf>
    <xf numFmtId="3" fontId="22" fillId="0" borderId="12" xfId="0" applyNumberFormat="1" applyFont="1" applyBorder="1" applyAlignment="1">
      <alignment horizontal="center" vertical="center" wrapText="1"/>
    </xf>
    <xf numFmtId="3" fontId="22" fillId="0" borderId="14" xfId="0" applyNumberFormat="1" applyFont="1" applyBorder="1" applyAlignment="1">
      <alignment horizontal="center" vertical="center" wrapText="1"/>
    </xf>
    <xf numFmtId="167" fontId="22" fillId="0" borderId="22" xfId="18" applyNumberFormat="1" applyFont="1" applyBorder="1" applyAlignment="1">
      <alignment vertical="center" wrapText="1"/>
    </xf>
    <xf numFmtId="167" fontId="22" fillId="0" borderId="13" xfId="18" applyNumberFormat="1" applyFont="1" applyBorder="1" applyAlignment="1">
      <alignment vertical="center" wrapText="1"/>
    </xf>
    <xf numFmtId="0" fontId="23" fillId="0" borderId="3" xfId="0" applyFont="1" applyBorder="1" applyAlignment="1">
      <alignment horizontal="center" vertical="center" wrapText="1"/>
    </xf>
    <xf numFmtId="165" fontId="22" fillId="0" borderId="33" xfId="0" applyNumberFormat="1" applyFont="1" applyBorder="1" applyAlignment="1">
      <alignment horizontal="center" vertical="center" wrapText="1"/>
    </xf>
    <xf numFmtId="167" fontId="22" fillId="0" borderId="12" xfId="18" applyNumberFormat="1" applyFont="1" applyBorder="1" applyAlignment="1">
      <alignment horizontal="center" vertical="center" wrapText="1"/>
    </xf>
    <xf numFmtId="167" fontId="22" fillId="0" borderId="14" xfId="18" applyNumberFormat="1" applyFont="1" applyBorder="1" applyAlignment="1">
      <alignment horizontal="center" vertical="center" wrapText="1"/>
    </xf>
    <xf numFmtId="0" fontId="23" fillId="0" borderId="3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5" borderId="34" xfId="0" applyFont="1" applyFill="1" applyBorder="1" applyAlignment="1">
      <alignment horizontal="center"/>
    </xf>
    <xf numFmtId="0" fontId="2" fillId="5" borderId="0" xfId="0" applyFont="1" applyFill="1" applyAlignment="1">
      <alignment horizontal="center"/>
    </xf>
    <xf numFmtId="0" fontId="38" fillId="0" borderId="0" xfId="0" applyFont="1" applyAlignment="1">
      <alignment horizontal="center" textRotation="90"/>
    </xf>
    <xf numFmtId="0" fontId="0" fillId="0" borderId="20" xfId="0" applyBorder="1" applyAlignment="1">
      <alignment horizontal="center" wrapText="1"/>
    </xf>
    <xf numFmtId="0" fontId="0" fillId="0" borderId="35" xfId="0" applyBorder="1" applyAlignment="1">
      <alignment horizontal="center" wrapText="1"/>
    </xf>
    <xf numFmtId="0" fontId="0" fillId="0" borderId="36" xfId="18" applyNumberFormat="1" applyFont="1" applyBorder="1" applyAlignment="1">
      <alignment horizontal="center" wrapText="1"/>
    </xf>
    <xf numFmtId="0" fontId="0" fillId="0" borderId="20" xfId="18" applyNumberFormat="1" applyFont="1" applyBorder="1" applyAlignment="1">
      <alignment horizontal="center" wrapText="1"/>
    </xf>
    <xf numFmtId="0" fontId="40" fillId="0" borderId="0" xfId="0"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Calculation" xfId="20"/>
    <cellStyle name="Check Cel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bolor-toli.com/index.php?pageId=10&amp;go=1&amp;direction=mn-en&amp;search=skin+disease"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0"/>
  <sheetViews>
    <sheetView zoomScale="90" zoomScaleNormal="90" workbookViewId="0" topLeftCell="A1">
      <selection activeCell="E9" sqref="E9"/>
    </sheetView>
  </sheetViews>
  <sheetFormatPr defaultColWidth="9.140625" defaultRowHeight="15"/>
  <cols>
    <col min="1" max="1" width="19.140625" style="109" customWidth="1"/>
    <col min="2" max="2" width="23.421875" style="109" hidden="1" customWidth="1"/>
    <col min="3" max="3" width="24.7109375" style="104" customWidth="1"/>
    <col min="4" max="4" width="27.7109375" style="109" customWidth="1"/>
    <col min="5" max="5" width="67.8515625" style="109" customWidth="1"/>
    <col min="6" max="6" width="24.421875" style="109" customWidth="1"/>
    <col min="7" max="7" width="35.421875" style="109" customWidth="1"/>
    <col min="8" max="8" width="42.140625" style="109" customWidth="1"/>
    <col min="9" max="9" width="47.7109375" style="109" customWidth="1"/>
    <col min="10" max="10" width="22.28125" style="336" customWidth="1"/>
    <col min="11" max="11" width="42.8515625" style="109" customWidth="1"/>
    <col min="12" max="12" width="27.8515625" style="109" customWidth="1"/>
    <col min="13" max="13" width="24.7109375" style="109" customWidth="1"/>
    <col min="14" max="16384" width="9.140625" style="109" customWidth="1"/>
  </cols>
  <sheetData>
    <row r="1" spans="1:7" ht="21">
      <c r="A1" s="395" t="s">
        <v>1099</v>
      </c>
      <c r="B1" s="395"/>
      <c r="C1" s="395"/>
      <c r="D1" s="395"/>
      <c r="E1" s="395"/>
      <c r="F1" s="395"/>
      <c r="G1" s="395"/>
    </row>
    <row r="2" spans="5:6" ht="15">
      <c r="E2" s="337" t="s">
        <v>393</v>
      </c>
      <c r="F2" s="338"/>
    </row>
    <row r="3" spans="1:13" s="339" customFormat="1" ht="15" customHeight="1">
      <c r="A3" s="390" t="s">
        <v>9</v>
      </c>
      <c r="B3" s="390" t="s">
        <v>0</v>
      </c>
      <c r="C3" s="391" t="s">
        <v>19</v>
      </c>
      <c r="D3" s="391"/>
      <c r="E3" s="391"/>
      <c r="F3" s="391"/>
      <c r="G3" s="390" t="s">
        <v>392</v>
      </c>
      <c r="H3" s="392" t="s">
        <v>1</v>
      </c>
      <c r="I3" s="390"/>
      <c r="J3" s="378" t="s">
        <v>15</v>
      </c>
      <c r="K3" s="380" t="s">
        <v>13</v>
      </c>
      <c r="L3" s="382" t="s">
        <v>16</v>
      </c>
      <c r="M3" s="384" t="s">
        <v>16</v>
      </c>
    </row>
    <row r="4" spans="1:13" s="339" customFormat="1" ht="15">
      <c r="A4" s="390"/>
      <c r="B4" s="390"/>
      <c r="C4" s="366" t="s">
        <v>7</v>
      </c>
      <c r="D4" s="374" t="s">
        <v>17</v>
      </c>
      <c r="E4" s="363" t="s">
        <v>14</v>
      </c>
      <c r="F4" s="363" t="s">
        <v>18</v>
      </c>
      <c r="G4" s="390"/>
      <c r="H4" s="358" t="s">
        <v>8</v>
      </c>
      <c r="I4" s="371" t="s">
        <v>2</v>
      </c>
      <c r="J4" s="379"/>
      <c r="K4" s="381"/>
      <c r="L4" s="383"/>
      <c r="M4" s="385"/>
    </row>
    <row r="5" spans="1:13" s="341" customFormat="1" ht="160.5" customHeight="1">
      <c r="A5" s="386" t="s">
        <v>3</v>
      </c>
      <c r="B5" s="387" t="s">
        <v>4</v>
      </c>
      <c r="C5" s="366" t="s">
        <v>20</v>
      </c>
      <c r="D5" s="36" t="s">
        <v>908</v>
      </c>
      <c r="E5" s="367" t="s">
        <v>1005</v>
      </c>
      <c r="F5" s="40" t="s">
        <v>1046</v>
      </c>
      <c r="G5" s="388" t="s">
        <v>1045</v>
      </c>
      <c r="H5" s="359" t="s">
        <v>909</v>
      </c>
      <c r="I5" s="367" t="s">
        <v>910</v>
      </c>
      <c r="J5" s="365" t="s">
        <v>57</v>
      </c>
      <c r="K5" s="367" t="s">
        <v>911</v>
      </c>
      <c r="L5" s="367"/>
      <c r="M5" s="340" t="s">
        <v>86</v>
      </c>
    </row>
    <row r="6" spans="1:13" s="341" customFormat="1" ht="144.75" customHeight="1">
      <c r="A6" s="386"/>
      <c r="B6" s="387"/>
      <c r="C6" s="366" t="s">
        <v>26</v>
      </c>
      <c r="D6" s="368" t="s">
        <v>912</v>
      </c>
      <c r="E6" s="367" t="s">
        <v>978</v>
      </c>
      <c r="F6" s="42" t="s">
        <v>979</v>
      </c>
      <c r="G6" s="388"/>
      <c r="H6" s="359"/>
      <c r="I6" s="367" t="s">
        <v>980</v>
      </c>
      <c r="J6" s="365" t="s">
        <v>103</v>
      </c>
      <c r="K6" s="367" t="s">
        <v>818</v>
      </c>
      <c r="L6" s="367"/>
      <c r="M6" s="367"/>
    </row>
    <row r="9" spans="3:10" s="128" customFormat="1" ht="15">
      <c r="C9" s="127"/>
      <c r="J9" s="344"/>
    </row>
    <row r="10" spans="3:10" s="128" customFormat="1" ht="15">
      <c r="C10" s="127"/>
      <c r="J10" s="344"/>
    </row>
    <row r="11" spans="3:10" s="128" customFormat="1" ht="15">
      <c r="C11" s="127"/>
      <c r="J11" s="344"/>
    </row>
    <row r="12" spans="3:10" s="128" customFormat="1" ht="15">
      <c r="C12" s="127"/>
      <c r="E12" s="334"/>
      <c r="J12" s="344"/>
    </row>
    <row r="13" spans="3:10" s="128" customFormat="1" ht="15">
      <c r="C13" s="127"/>
      <c r="E13" s="334"/>
      <c r="J13" s="344"/>
    </row>
    <row r="14" spans="3:10" s="128" customFormat="1" ht="15">
      <c r="C14" s="127"/>
      <c r="E14" s="334"/>
      <c r="J14" s="344"/>
    </row>
    <row r="15" spans="3:10" s="128" customFormat="1" ht="15">
      <c r="C15" s="127"/>
      <c r="D15" s="376"/>
      <c r="E15" s="376"/>
      <c r="F15" s="376"/>
      <c r="G15" s="376"/>
      <c r="H15" s="376"/>
      <c r="I15" s="376"/>
      <c r="J15" s="344"/>
    </row>
    <row r="16" spans="3:13" s="128" customFormat="1" ht="15">
      <c r="C16" s="127"/>
      <c r="D16" s="308"/>
      <c r="E16" s="110"/>
      <c r="F16" s="110"/>
      <c r="G16" s="110"/>
      <c r="H16" s="110"/>
      <c r="I16" s="110"/>
      <c r="J16" s="309"/>
      <c r="K16" s="377"/>
      <c r="L16" s="110"/>
      <c r="M16" s="110"/>
    </row>
    <row r="17" spans="3:13" s="128" customFormat="1" ht="15">
      <c r="C17" s="127"/>
      <c r="D17" s="308"/>
      <c r="E17" s="110"/>
      <c r="F17" s="110"/>
      <c r="G17" s="110"/>
      <c r="H17" s="110"/>
      <c r="I17" s="110"/>
      <c r="J17" s="309"/>
      <c r="K17" s="377"/>
      <c r="L17" s="110"/>
      <c r="M17" s="110"/>
    </row>
    <row r="18" ht="15">
      <c r="E18" s="335"/>
    </row>
    <row r="19" ht="15">
      <c r="E19" s="335"/>
    </row>
    <row r="20" ht="15">
      <c r="E20" s="335"/>
    </row>
    <row r="21" ht="15">
      <c r="E21" s="335"/>
    </row>
    <row r="22" ht="15">
      <c r="E22" s="335"/>
    </row>
    <row r="23" ht="15">
      <c r="E23" s="335"/>
    </row>
    <row r="24" ht="15">
      <c r="E24" s="335"/>
    </row>
    <row r="25" ht="15">
      <c r="E25" s="335"/>
    </row>
    <row r="26" ht="15">
      <c r="E26" s="335"/>
    </row>
    <row r="27" ht="15">
      <c r="E27" s="335"/>
    </row>
    <row r="28" ht="15">
      <c r="E28" s="335"/>
    </row>
    <row r="29" ht="15">
      <c r="E29" s="335"/>
    </row>
    <row r="30" ht="15">
      <c r="E30" s="335"/>
    </row>
  </sheetData>
  <mergeCells count="15">
    <mergeCell ref="M3:M4"/>
    <mergeCell ref="A5:A6"/>
    <mergeCell ref="B5:B6"/>
    <mergeCell ref="G5:G6"/>
    <mergeCell ref="A1:G1"/>
    <mergeCell ref="A3:A4"/>
    <mergeCell ref="B3:B4"/>
    <mergeCell ref="C3:F3"/>
    <mergeCell ref="G3:G4"/>
    <mergeCell ref="H3:I3"/>
    <mergeCell ref="D15:I15"/>
    <mergeCell ref="K16:K17"/>
    <mergeCell ref="J3:J4"/>
    <mergeCell ref="K3:K4"/>
    <mergeCell ref="L3:L4"/>
  </mergeCells>
  <printOptions/>
  <pageMargins left="0.7" right="0.7" top="0.75" bottom="0.75" header="0.3" footer="0.3"/>
  <pageSetup fitToHeight="0" horizontalDpi="600" verticalDpi="600" orientation="portrait" paperSize="8" scale="6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zoomScale="70" zoomScaleNormal="70" workbookViewId="0" topLeftCell="A1">
      <selection activeCell="E13" sqref="E13"/>
    </sheetView>
  </sheetViews>
  <sheetFormatPr defaultColWidth="9.140625" defaultRowHeight="15"/>
  <cols>
    <col min="1" max="1" width="17.28125" style="0" customWidth="1"/>
    <col min="2" max="2" width="30.28125" style="0" customWidth="1"/>
    <col min="3" max="3" width="30.7109375" style="0" customWidth="1"/>
    <col min="4" max="4" width="38.8515625" style="0" customWidth="1"/>
    <col min="5" max="5" width="20.7109375" style="0" customWidth="1"/>
    <col min="6" max="6" width="22.57421875" style="0" customWidth="1"/>
  </cols>
  <sheetData>
    <row r="1" ht="15">
      <c r="A1" t="s">
        <v>861</v>
      </c>
    </row>
    <row r="3" ht="15">
      <c r="A3" t="s">
        <v>485</v>
      </c>
    </row>
    <row r="4" ht="15">
      <c r="A4" t="s">
        <v>486</v>
      </c>
    </row>
    <row r="5" ht="15">
      <c r="A5" t="s">
        <v>487</v>
      </c>
    </row>
    <row r="6" ht="15">
      <c r="F6" s="118"/>
    </row>
    <row r="7" spans="1:7" ht="30.75" thickBot="1">
      <c r="A7" s="326" t="s">
        <v>432</v>
      </c>
      <c r="B7" s="326" t="s">
        <v>433</v>
      </c>
      <c r="C7" s="326" t="s">
        <v>435</v>
      </c>
      <c r="D7" s="326" t="s">
        <v>449</v>
      </c>
      <c r="E7" s="326" t="s">
        <v>451</v>
      </c>
      <c r="F7" s="325" t="s">
        <v>886</v>
      </c>
      <c r="G7" s="116"/>
    </row>
    <row r="8" ht="15.75" thickTop="1"/>
    <row r="9" spans="1:6" ht="39.75" customHeight="1">
      <c r="A9" s="522" t="s">
        <v>440</v>
      </c>
      <c r="B9" s="519" t="s">
        <v>1015</v>
      </c>
      <c r="C9" s="519" t="s">
        <v>1015</v>
      </c>
      <c r="D9" s="7" t="s">
        <v>450</v>
      </c>
      <c r="E9" s="119" t="s">
        <v>492</v>
      </c>
      <c r="F9" s="120">
        <v>120</v>
      </c>
    </row>
    <row r="10" spans="1:6" ht="30" customHeight="1">
      <c r="A10" s="522"/>
      <c r="B10" s="520"/>
      <c r="C10" s="520"/>
      <c r="D10" s="10" t="s">
        <v>452</v>
      </c>
      <c r="E10" s="119" t="s">
        <v>453</v>
      </c>
      <c r="F10" s="120">
        <v>240</v>
      </c>
    </row>
    <row r="11" spans="1:6" ht="18.75" customHeight="1">
      <c r="A11" s="522"/>
      <c r="B11" s="520"/>
      <c r="C11" s="521"/>
      <c r="D11" s="5" t="s">
        <v>454</v>
      </c>
      <c r="E11" s="121" t="s">
        <v>455</v>
      </c>
      <c r="F11" s="120">
        <v>252</v>
      </c>
    </row>
    <row r="12" spans="1:6" ht="30.75" customHeight="1">
      <c r="A12" s="522"/>
      <c r="B12" s="521"/>
      <c r="C12" s="125" t="s">
        <v>439</v>
      </c>
      <c r="D12" s="4" t="s">
        <v>459</v>
      </c>
      <c r="E12" s="10" t="s">
        <v>456</v>
      </c>
      <c r="F12" s="123">
        <v>498.5</v>
      </c>
    </row>
    <row r="13" spans="1:6" ht="44.25" customHeight="1">
      <c r="A13" s="522"/>
      <c r="B13" s="525" t="s">
        <v>446</v>
      </c>
      <c r="C13" s="525" t="s">
        <v>436</v>
      </c>
      <c r="D13" s="10" t="s">
        <v>464</v>
      </c>
      <c r="E13" s="10" t="s">
        <v>1016</v>
      </c>
      <c r="F13" s="123">
        <v>80</v>
      </c>
    </row>
    <row r="14" spans="1:6" ht="49.5" customHeight="1">
      <c r="A14" s="522"/>
      <c r="B14" s="526"/>
      <c r="C14" s="526"/>
      <c r="D14" s="10" t="s">
        <v>1006</v>
      </c>
      <c r="E14" s="25" t="s">
        <v>900</v>
      </c>
      <c r="F14" s="123">
        <v>605</v>
      </c>
    </row>
    <row r="15" spans="1:6" ht="30">
      <c r="A15" s="522"/>
      <c r="B15" s="525" t="s">
        <v>447</v>
      </c>
      <c r="C15" s="528" t="s">
        <v>438</v>
      </c>
      <c r="D15" s="4" t="s">
        <v>1007</v>
      </c>
      <c r="E15" s="10" t="s">
        <v>491</v>
      </c>
      <c r="F15" s="123">
        <v>1592</v>
      </c>
    </row>
    <row r="16" spans="1:6" ht="30">
      <c r="A16" s="522"/>
      <c r="B16" s="527"/>
      <c r="C16" s="529"/>
      <c r="D16" s="4" t="s">
        <v>1008</v>
      </c>
      <c r="E16" s="10" t="s">
        <v>490</v>
      </c>
      <c r="F16" s="123">
        <v>2200</v>
      </c>
    </row>
    <row r="17" spans="1:6" ht="30">
      <c r="A17" s="522"/>
      <c r="B17" s="527"/>
      <c r="C17" s="529"/>
      <c r="D17" s="4" t="s">
        <v>457</v>
      </c>
      <c r="E17" s="10" t="s">
        <v>489</v>
      </c>
      <c r="F17" s="123">
        <v>170</v>
      </c>
    </row>
    <row r="18" spans="1:6" ht="30">
      <c r="A18" s="522"/>
      <c r="B18" s="527"/>
      <c r="C18" s="529"/>
      <c r="D18" s="4" t="s">
        <v>458</v>
      </c>
      <c r="E18" s="10" t="s">
        <v>488</v>
      </c>
      <c r="F18" s="123">
        <v>55</v>
      </c>
    </row>
    <row r="19" spans="1:6" ht="30">
      <c r="A19" s="522"/>
      <c r="B19" s="526"/>
      <c r="C19" s="530"/>
      <c r="D19" s="4" t="s">
        <v>1009</v>
      </c>
      <c r="E19" s="10" t="s">
        <v>460</v>
      </c>
      <c r="F19" s="123">
        <v>280</v>
      </c>
    </row>
    <row r="20" spans="1:6" ht="45">
      <c r="A20" s="522"/>
      <c r="B20" s="122"/>
      <c r="C20" s="117" t="s">
        <v>444</v>
      </c>
      <c r="D20" s="4" t="s">
        <v>499</v>
      </c>
      <c r="E20" s="4" t="s">
        <v>503</v>
      </c>
      <c r="F20" s="123">
        <v>1020</v>
      </c>
    </row>
    <row r="22" spans="1:6" ht="45">
      <c r="A22" s="522" t="s">
        <v>441</v>
      </c>
      <c r="B22" s="519" t="s">
        <v>448</v>
      </c>
      <c r="C22" s="429" t="s">
        <v>445</v>
      </c>
      <c r="D22" s="3" t="s">
        <v>462</v>
      </c>
      <c r="E22" s="20" t="s">
        <v>489</v>
      </c>
      <c r="F22" s="123">
        <v>1765</v>
      </c>
    </row>
    <row r="23" spans="1:6" ht="30">
      <c r="A23" s="522"/>
      <c r="B23" s="520"/>
      <c r="C23" s="523"/>
      <c r="D23" s="3" t="s">
        <v>465</v>
      </c>
      <c r="E23" s="4" t="s">
        <v>463</v>
      </c>
      <c r="F23" s="123">
        <v>30000</v>
      </c>
    </row>
    <row r="24" spans="1:6" ht="93" customHeight="1">
      <c r="A24" s="522"/>
      <c r="B24" s="520"/>
      <c r="C24" s="430"/>
      <c r="D24" s="3" t="s">
        <v>1010</v>
      </c>
      <c r="E24" s="20" t="s">
        <v>493</v>
      </c>
      <c r="F24" s="123">
        <v>240</v>
      </c>
    </row>
    <row r="25" spans="1:6" ht="37.5" customHeight="1">
      <c r="A25" s="522"/>
      <c r="B25" s="520"/>
      <c r="C25" s="124" t="s">
        <v>443</v>
      </c>
      <c r="D25" s="4" t="s">
        <v>461</v>
      </c>
      <c r="E25" s="20" t="s">
        <v>494</v>
      </c>
      <c r="F25" s="123">
        <v>1300</v>
      </c>
    </row>
    <row r="26" spans="1:6" ht="109.5" customHeight="1">
      <c r="A26" s="522"/>
      <c r="B26" s="520"/>
      <c r="C26" s="524" t="s">
        <v>442</v>
      </c>
      <c r="D26" s="3" t="s">
        <v>469</v>
      </c>
      <c r="E26" s="20" t="s">
        <v>466</v>
      </c>
      <c r="F26" s="123">
        <v>2300</v>
      </c>
    </row>
    <row r="27" spans="1:6" ht="151.5" customHeight="1">
      <c r="A27" s="522"/>
      <c r="B27" s="520"/>
      <c r="C27" s="524"/>
      <c r="D27" s="18" t="s">
        <v>1011</v>
      </c>
      <c r="E27" s="20" t="s">
        <v>467</v>
      </c>
      <c r="F27" s="123">
        <v>700</v>
      </c>
    </row>
    <row r="28" spans="1:6" ht="49.5" customHeight="1">
      <c r="A28" s="522"/>
      <c r="B28" s="520"/>
      <c r="C28" s="429" t="s">
        <v>468</v>
      </c>
      <c r="D28" s="115" t="s">
        <v>470</v>
      </c>
      <c r="E28" s="126" t="s">
        <v>473</v>
      </c>
      <c r="F28" s="123">
        <v>565</v>
      </c>
    </row>
    <row r="29" spans="1:6" ht="50.25" customHeight="1">
      <c r="A29" s="522"/>
      <c r="B29" s="520"/>
      <c r="C29" s="523"/>
      <c r="D29" s="115" t="s">
        <v>471</v>
      </c>
      <c r="E29" s="105" t="s">
        <v>472</v>
      </c>
      <c r="F29" s="123">
        <v>181</v>
      </c>
    </row>
    <row r="30" spans="1:6" ht="36" customHeight="1">
      <c r="A30" s="522"/>
      <c r="B30" s="520"/>
      <c r="C30" s="523"/>
      <c r="D30" s="115" t="s">
        <v>1012</v>
      </c>
      <c r="E30" s="105" t="s">
        <v>474</v>
      </c>
      <c r="F30" s="123">
        <v>200</v>
      </c>
    </row>
    <row r="31" spans="1:6" ht="45.75" customHeight="1">
      <c r="A31" s="522"/>
      <c r="B31" s="521"/>
      <c r="C31" s="430"/>
      <c r="D31" s="115" t="s">
        <v>475</v>
      </c>
      <c r="E31" s="105" t="s">
        <v>476</v>
      </c>
      <c r="F31" s="123">
        <v>664</v>
      </c>
    </row>
    <row r="32" spans="1:6" ht="105">
      <c r="A32" s="522"/>
      <c r="B32" s="525" t="s">
        <v>477</v>
      </c>
      <c r="C32" s="528" t="s">
        <v>478</v>
      </c>
      <c r="D32" s="115" t="s">
        <v>1013</v>
      </c>
      <c r="E32" s="105" t="s">
        <v>495</v>
      </c>
      <c r="F32" s="123">
        <v>2042</v>
      </c>
    </row>
    <row r="33" spans="1:6" ht="75">
      <c r="A33" s="522"/>
      <c r="B33" s="527"/>
      <c r="C33" s="529"/>
      <c r="D33" s="115" t="s">
        <v>480</v>
      </c>
      <c r="E33" s="122" t="s">
        <v>481</v>
      </c>
      <c r="F33" s="123">
        <v>19.5</v>
      </c>
    </row>
    <row r="34" spans="1:6" ht="105">
      <c r="A34" s="522"/>
      <c r="B34" s="526"/>
      <c r="C34" s="530"/>
      <c r="D34" s="115" t="s">
        <v>1014</v>
      </c>
      <c r="E34" s="122">
        <v>80</v>
      </c>
      <c r="F34" s="123">
        <v>408</v>
      </c>
    </row>
    <row r="35" spans="1:6" ht="60">
      <c r="A35" s="522"/>
      <c r="B35" s="525" t="s">
        <v>434</v>
      </c>
      <c r="C35" s="528" t="s">
        <v>437</v>
      </c>
      <c r="D35" s="115" t="s">
        <v>482</v>
      </c>
      <c r="E35" s="122" t="s">
        <v>496</v>
      </c>
      <c r="F35" s="123">
        <v>3150</v>
      </c>
    </row>
    <row r="36" spans="1:6" ht="60">
      <c r="A36" s="522"/>
      <c r="B36" s="527"/>
      <c r="C36" s="529"/>
      <c r="D36" s="115" t="s">
        <v>484</v>
      </c>
      <c r="E36" s="122" t="s">
        <v>497</v>
      </c>
      <c r="F36" s="123">
        <v>1000</v>
      </c>
    </row>
    <row r="37" spans="1:6" ht="60.75" customHeight="1">
      <c r="A37" s="522"/>
      <c r="B37" s="526"/>
      <c r="C37" s="530"/>
      <c r="D37" s="115" t="s">
        <v>483</v>
      </c>
      <c r="E37" s="122" t="s">
        <v>498</v>
      </c>
      <c r="F37" s="123">
        <v>450</v>
      </c>
    </row>
    <row r="39" ht="15">
      <c r="F39" s="293">
        <f>SUM(F9:F38)</f>
        <v>52097</v>
      </c>
    </row>
  </sheetData>
  <mergeCells count="16">
    <mergeCell ref="B22:B31"/>
    <mergeCell ref="A22:A37"/>
    <mergeCell ref="A9:A20"/>
    <mergeCell ref="C22:C24"/>
    <mergeCell ref="C26:C27"/>
    <mergeCell ref="C9:C11"/>
    <mergeCell ref="C13:C14"/>
    <mergeCell ref="B9:B12"/>
    <mergeCell ref="B13:B14"/>
    <mergeCell ref="B15:B19"/>
    <mergeCell ref="C15:C19"/>
    <mergeCell ref="C28:C31"/>
    <mergeCell ref="B32:B34"/>
    <mergeCell ref="C32:C34"/>
    <mergeCell ref="C35:C37"/>
    <mergeCell ref="B35:B37"/>
  </mergeCells>
  <printOptions/>
  <pageMargins left="0.25" right="0.25" top="0.75" bottom="0.75" header="0.3" footer="0.3"/>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0"/>
  <sheetViews>
    <sheetView showGridLines="0" zoomScale="90" zoomScaleNormal="90" workbookViewId="0" topLeftCell="A1">
      <pane xSplit="1" ySplit="4" topLeftCell="B6" activePane="bottomRight" state="frozen"/>
      <selection pane="topRight" activeCell="B1" sqref="B1"/>
      <selection pane="bottomLeft" activeCell="A7" sqref="A7"/>
      <selection pane="bottomRight" activeCell="F195" sqref="F195"/>
    </sheetView>
  </sheetViews>
  <sheetFormatPr defaultColWidth="9.140625" defaultRowHeight="15"/>
  <cols>
    <col min="1" max="1" width="5.00390625" style="87" customWidth="1"/>
    <col min="2" max="2" width="47.57421875" style="0" customWidth="1"/>
    <col min="3" max="3" width="11.140625" style="0" customWidth="1"/>
    <col min="4" max="4" width="9.57421875" style="0" customWidth="1"/>
    <col min="5" max="5" width="10.140625" style="0" customWidth="1"/>
    <col min="6" max="6" width="10.00390625" style="0" customWidth="1"/>
    <col min="7" max="7" width="12.00390625" style="0" customWidth="1"/>
    <col min="9" max="9" width="25.00390625" style="0" customWidth="1"/>
    <col min="10" max="10" width="9.421875" style="0" customWidth="1"/>
    <col min="11" max="11" width="10.7109375" style="0" customWidth="1"/>
    <col min="12" max="12" width="14.140625" style="0" customWidth="1"/>
    <col min="13" max="13" width="12.28125" style="0" customWidth="1"/>
    <col min="14" max="14" width="10.28125" style="0" customWidth="1"/>
    <col min="15" max="15" width="10.00390625" style="0" customWidth="1"/>
  </cols>
  <sheetData>
    <row r="1" spans="1:9" ht="15">
      <c r="A1" s="534"/>
      <c r="I1" s="19" t="s">
        <v>504</v>
      </c>
    </row>
    <row r="2" spans="1:6" ht="15">
      <c r="A2" s="534"/>
      <c r="B2" s="531" t="s">
        <v>804</v>
      </c>
      <c r="C2" s="531"/>
      <c r="D2" s="531"/>
      <c r="E2" s="531"/>
      <c r="F2" s="531"/>
    </row>
    <row r="3" spans="1:15" ht="48.75" thickBot="1">
      <c r="A3" s="534"/>
      <c r="I3" s="298" t="s">
        <v>505</v>
      </c>
      <c r="J3" s="299" t="s">
        <v>528</v>
      </c>
      <c r="K3" s="299" t="s">
        <v>529</v>
      </c>
      <c r="L3" s="299" t="s">
        <v>531</v>
      </c>
      <c r="M3" s="300" t="s">
        <v>530</v>
      </c>
      <c r="N3" s="300" t="s">
        <v>552</v>
      </c>
      <c r="O3" s="301" t="s">
        <v>553</v>
      </c>
    </row>
    <row r="4" spans="1:15" ht="15.75" thickBot="1">
      <c r="A4" s="534"/>
      <c r="B4" s="302" t="s">
        <v>803</v>
      </c>
      <c r="C4" s="138">
        <v>2009</v>
      </c>
      <c r="D4" s="138">
        <v>2010</v>
      </c>
      <c r="E4" s="138">
        <v>2011</v>
      </c>
      <c r="F4" s="138">
        <v>2012</v>
      </c>
      <c r="I4" s="270" t="s">
        <v>551</v>
      </c>
      <c r="J4" s="270">
        <f>J5+J12+J20+J29+J34</f>
        <v>339</v>
      </c>
      <c r="K4" s="270">
        <f aca="true" t="shared" si="0" ref="K4:O4">K5+K12+K20+K29+K34</f>
        <v>1740</v>
      </c>
      <c r="L4" s="270">
        <f>L5+L12+L20+L29+L34</f>
        <v>1564.1000000000001</v>
      </c>
      <c r="M4" s="270">
        <f t="shared" si="0"/>
        <v>423.75</v>
      </c>
      <c r="N4" s="270">
        <f t="shared" si="0"/>
        <v>2760.4</v>
      </c>
      <c r="O4" s="270">
        <f t="shared" si="0"/>
        <v>768.3</v>
      </c>
    </row>
    <row r="5" spans="1:15" ht="15">
      <c r="A5" s="143" t="s">
        <v>570</v>
      </c>
      <c r="B5" s="532" t="s">
        <v>569</v>
      </c>
      <c r="C5" s="532"/>
      <c r="D5" s="532"/>
      <c r="E5" s="532"/>
      <c r="F5" s="532"/>
      <c r="I5" s="269" t="s">
        <v>692</v>
      </c>
      <c r="J5" s="269">
        <f>SUM(J6:J10)</f>
        <v>91</v>
      </c>
      <c r="K5" s="269">
        <f aca="true" t="shared" si="1" ref="K5:O5">SUM(K6:K10)</f>
        <v>466</v>
      </c>
      <c r="L5" s="269">
        <f t="shared" si="1"/>
        <v>415.30000000000007</v>
      </c>
      <c r="M5" s="269">
        <f t="shared" si="1"/>
        <v>5.19</v>
      </c>
      <c r="N5" s="269">
        <f t="shared" si="1"/>
        <v>356.2</v>
      </c>
      <c r="O5" s="269">
        <f t="shared" si="1"/>
        <v>95.6</v>
      </c>
    </row>
    <row r="6" spans="1:15" ht="15">
      <c r="A6" s="87">
        <v>1</v>
      </c>
      <c r="B6" s="192" t="s">
        <v>774</v>
      </c>
      <c r="C6" s="193">
        <f aca="true" t="shared" si="2" ref="C6:E6">SUM(C8:C23)</f>
        <v>2716.2999999999993</v>
      </c>
      <c r="D6" s="193">
        <f t="shared" si="2"/>
        <v>2653.8999999999996</v>
      </c>
      <c r="E6" s="193">
        <f t="shared" si="2"/>
        <v>2704.4999999999995</v>
      </c>
      <c r="F6" s="194">
        <f>SUM(F8:F23)</f>
        <v>2760.4</v>
      </c>
      <c r="I6" t="s">
        <v>519</v>
      </c>
      <c r="J6">
        <v>13</v>
      </c>
      <c r="K6">
        <v>86</v>
      </c>
      <c r="L6">
        <v>45.7</v>
      </c>
      <c r="M6">
        <v>1.93</v>
      </c>
      <c r="N6">
        <v>87.7</v>
      </c>
      <c r="O6">
        <v>20.7</v>
      </c>
    </row>
    <row r="7" spans="2:15" ht="15">
      <c r="B7" s="195" t="s">
        <v>535</v>
      </c>
      <c r="C7" s="196"/>
      <c r="D7" s="196"/>
      <c r="E7" s="196"/>
      <c r="F7" s="197"/>
      <c r="I7" t="s">
        <v>518</v>
      </c>
      <c r="J7">
        <v>18</v>
      </c>
      <c r="K7">
        <v>83</v>
      </c>
      <c r="L7">
        <v>141.4</v>
      </c>
      <c r="M7">
        <v>0.38</v>
      </c>
      <c r="N7">
        <v>53.3</v>
      </c>
      <c r="O7">
        <v>15.2</v>
      </c>
    </row>
    <row r="8" spans="2:15" ht="15">
      <c r="B8" s="198" t="s">
        <v>533</v>
      </c>
      <c r="C8" s="199">
        <v>64.6</v>
      </c>
      <c r="D8" s="199">
        <v>63.7</v>
      </c>
      <c r="E8" s="199">
        <v>62.5</v>
      </c>
      <c r="F8" s="152">
        <v>64.3</v>
      </c>
      <c r="I8" t="s">
        <v>506</v>
      </c>
      <c r="J8">
        <v>24</v>
      </c>
      <c r="K8">
        <v>114</v>
      </c>
      <c r="L8">
        <v>82.5</v>
      </c>
      <c r="M8">
        <v>0.78</v>
      </c>
      <c r="N8">
        <v>64.1</v>
      </c>
      <c r="O8">
        <v>19.9</v>
      </c>
    </row>
    <row r="9" spans="2:15" ht="15">
      <c r="B9" s="200" t="s">
        <v>536</v>
      </c>
      <c r="C9" s="199">
        <v>198.6</v>
      </c>
      <c r="D9" s="199">
        <v>225.5</v>
      </c>
      <c r="E9" s="199">
        <v>221</v>
      </c>
      <c r="F9" s="152">
        <v>236.3</v>
      </c>
      <c r="I9" t="s">
        <v>507</v>
      </c>
      <c r="J9">
        <v>19</v>
      </c>
      <c r="K9">
        <v>92</v>
      </c>
      <c r="L9">
        <v>69.6</v>
      </c>
      <c r="M9">
        <v>1.07</v>
      </c>
      <c r="N9">
        <v>73.4</v>
      </c>
      <c r="O9">
        <v>19.8</v>
      </c>
    </row>
    <row r="10" spans="2:15" ht="15">
      <c r="B10" s="200" t="s">
        <v>537</v>
      </c>
      <c r="C10" s="199">
        <v>233.1</v>
      </c>
      <c r="D10" s="199">
        <v>216.7</v>
      </c>
      <c r="E10" s="199">
        <v>219.1</v>
      </c>
      <c r="F10" s="152">
        <v>228.6</v>
      </c>
      <c r="I10" t="s">
        <v>508</v>
      </c>
      <c r="J10">
        <v>17</v>
      </c>
      <c r="K10">
        <v>91</v>
      </c>
      <c r="L10">
        <v>76.1</v>
      </c>
      <c r="M10">
        <v>1.03</v>
      </c>
      <c r="N10">
        <v>77.7</v>
      </c>
      <c r="O10">
        <v>20</v>
      </c>
    </row>
    <row r="11" spans="2:6" ht="15">
      <c r="B11" s="200" t="s">
        <v>538</v>
      </c>
      <c r="C11" s="199">
        <v>253.9</v>
      </c>
      <c r="D11" s="199">
        <v>237.4</v>
      </c>
      <c r="E11" s="199">
        <v>234.2</v>
      </c>
      <c r="F11" s="152">
        <v>234.2</v>
      </c>
    </row>
    <row r="12" spans="2:15" ht="15">
      <c r="B12" s="200" t="s">
        <v>539</v>
      </c>
      <c r="C12" s="199">
        <v>286.9</v>
      </c>
      <c r="D12" s="199">
        <v>258.3</v>
      </c>
      <c r="E12" s="199">
        <v>251.8</v>
      </c>
      <c r="F12" s="152">
        <v>243.5</v>
      </c>
      <c r="I12" s="269" t="s">
        <v>693</v>
      </c>
      <c r="J12" s="269">
        <f>SUM(J13:J18)</f>
        <v>99</v>
      </c>
      <c r="K12" s="269">
        <f aca="true" t="shared" si="3" ref="K12:O12">SUM(K13:K18)</f>
        <v>531</v>
      </c>
      <c r="L12" s="269">
        <f t="shared" si="3"/>
        <v>384.29999999999995</v>
      </c>
      <c r="M12" s="269">
        <f t="shared" si="3"/>
        <v>118.57000000000001</v>
      </c>
      <c r="N12" s="269">
        <f t="shared" si="3"/>
        <v>523.8</v>
      </c>
      <c r="O12" s="269">
        <f t="shared" si="3"/>
        <v>159.9</v>
      </c>
    </row>
    <row r="13" spans="2:15" ht="15">
      <c r="B13" s="200" t="s">
        <v>540</v>
      </c>
      <c r="C13" s="199">
        <v>296.9</v>
      </c>
      <c r="D13" s="199">
        <v>292.9</v>
      </c>
      <c r="E13" s="199">
        <v>295.2</v>
      </c>
      <c r="F13" s="152">
        <v>289</v>
      </c>
      <c r="I13" t="s">
        <v>509</v>
      </c>
      <c r="J13">
        <v>19</v>
      </c>
      <c r="K13">
        <v>99</v>
      </c>
      <c r="L13">
        <v>55.3</v>
      </c>
      <c r="M13">
        <v>1.54</v>
      </c>
      <c r="N13">
        <v>84.7</v>
      </c>
      <c r="O13">
        <v>26.5</v>
      </c>
    </row>
    <row r="14" spans="2:15" ht="15">
      <c r="B14" s="200" t="s">
        <v>541</v>
      </c>
      <c r="C14" s="199">
        <v>249.7</v>
      </c>
      <c r="D14" s="199">
        <v>248.6</v>
      </c>
      <c r="E14" s="199">
        <v>259.7</v>
      </c>
      <c r="F14" s="152">
        <v>267</v>
      </c>
      <c r="I14" t="s">
        <v>511</v>
      </c>
      <c r="J14">
        <v>20</v>
      </c>
      <c r="K14">
        <v>104</v>
      </c>
      <c r="L14">
        <v>116</v>
      </c>
      <c r="M14">
        <v>0.67</v>
      </c>
      <c r="N14">
        <v>77.5</v>
      </c>
      <c r="O14">
        <v>23.7</v>
      </c>
    </row>
    <row r="15" spans="2:15" ht="15">
      <c r="B15" s="200" t="s">
        <v>542</v>
      </c>
      <c r="C15" s="199">
        <v>229.1</v>
      </c>
      <c r="D15" s="199">
        <v>223</v>
      </c>
      <c r="E15" s="199">
        <v>231.5</v>
      </c>
      <c r="F15" s="152">
        <v>235.3</v>
      </c>
      <c r="I15" t="s">
        <v>510</v>
      </c>
      <c r="J15">
        <v>16</v>
      </c>
      <c r="K15">
        <v>75</v>
      </c>
      <c r="L15">
        <v>48.7</v>
      </c>
      <c r="M15">
        <v>1.11</v>
      </c>
      <c r="N15">
        <v>54</v>
      </c>
      <c r="O15">
        <v>17.2</v>
      </c>
    </row>
    <row r="16" spans="2:15" ht="15">
      <c r="B16" s="200" t="s">
        <v>543</v>
      </c>
      <c r="C16" s="199">
        <v>206.8</v>
      </c>
      <c r="D16" s="199">
        <v>202.9</v>
      </c>
      <c r="E16" s="199">
        <v>212.1</v>
      </c>
      <c r="F16" s="152">
        <v>215.3</v>
      </c>
      <c r="I16" t="s">
        <v>512</v>
      </c>
      <c r="J16">
        <v>2</v>
      </c>
      <c r="K16">
        <v>22</v>
      </c>
      <c r="L16">
        <v>0.8</v>
      </c>
      <c r="M16">
        <v>112.45</v>
      </c>
      <c r="N16">
        <v>89.2</v>
      </c>
      <c r="O16">
        <v>24.9</v>
      </c>
    </row>
    <row r="17" spans="2:15" ht="15">
      <c r="B17" s="200" t="s">
        <v>544</v>
      </c>
      <c r="C17" s="199">
        <v>181.8</v>
      </c>
      <c r="D17" s="199">
        <v>179.7</v>
      </c>
      <c r="E17" s="199">
        <v>184.6</v>
      </c>
      <c r="F17" s="152">
        <v>189.3</v>
      </c>
      <c r="I17" t="s">
        <v>514</v>
      </c>
      <c r="J17">
        <v>19</v>
      </c>
      <c r="K17">
        <v>106</v>
      </c>
      <c r="L17">
        <v>62.9</v>
      </c>
      <c r="M17">
        <v>1.63</v>
      </c>
      <c r="N17">
        <v>101.3</v>
      </c>
      <c r="O17">
        <v>32.1</v>
      </c>
    </row>
    <row r="18" spans="2:15" ht="15">
      <c r="B18" s="200" t="s">
        <v>545</v>
      </c>
      <c r="C18" s="199">
        <v>161.2</v>
      </c>
      <c r="D18" s="199">
        <v>159.1</v>
      </c>
      <c r="E18" s="199">
        <v>164.7</v>
      </c>
      <c r="F18" s="152">
        <v>167.6</v>
      </c>
      <c r="I18" t="s">
        <v>513</v>
      </c>
      <c r="J18">
        <v>23</v>
      </c>
      <c r="K18">
        <v>125</v>
      </c>
      <c r="L18">
        <v>100.6</v>
      </c>
      <c r="M18">
        <v>1.17</v>
      </c>
      <c r="N18">
        <v>117.1</v>
      </c>
      <c r="O18">
        <v>35.5</v>
      </c>
    </row>
    <row r="19" spans="2:6" ht="15">
      <c r="B19" s="200" t="s">
        <v>546</v>
      </c>
      <c r="C19" s="199">
        <v>116.7</v>
      </c>
      <c r="D19" s="199">
        <v>122.4</v>
      </c>
      <c r="E19" s="199">
        <v>127</v>
      </c>
      <c r="F19" s="152">
        <v>135.5</v>
      </c>
    </row>
    <row r="20" spans="2:15" ht="15">
      <c r="B20" s="200" t="s">
        <v>547</v>
      </c>
      <c r="C20" s="199">
        <v>76</v>
      </c>
      <c r="D20" s="199">
        <v>72.2</v>
      </c>
      <c r="E20" s="199">
        <v>81.7</v>
      </c>
      <c r="F20" s="152">
        <v>88.9</v>
      </c>
      <c r="I20" s="269" t="s">
        <v>694</v>
      </c>
      <c r="J20" s="269">
        <f>SUM(J21:J27)</f>
        <v>95</v>
      </c>
      <c r="K20" s="269">
        <f aca="true" t="shared" si="4" ref="K20:O20">SUM(K21:K27)</f>
        <v>373</v>
      </c>
      <c r="L20" s="269">
        <f t="shared" si="4"/>
        <v>473.59999999999997</v>
      </c>
      <c r="M20" s="269">
        <f t="shared" si="4"/>
        <v>36.07</v>
      </c>
      <c r="N20" s="269">
        <f t="shared" si="4"/>
        <v>458.40000000000003</v>
      </c>
      <c r="O20" s="269">
        <f t="shared" si="4"/>
        <v>136</v>
      </c>
    </row>
    <row r="21" spans="2:15" ht="15">
      <c r="B21" s="200" t="s">
        <v>548</v>
      </c>
      <c r="C21" s="199">
        <v>50.7</v>
      </c>
      <c r="D21" s="199">
        <v>49.6</v>
      </c>
      <c r="E21" s="199">
        <v>52.1</v>
      </c>
      <c r="F21" s="152">
        <v>55.6</v>
      </c>
      <c r="I21" t="s">
        <v>515</v>
      </c>
      <c r="J21">
        <v>3</v>
      </c>
      <c r="K21">
        <v>10</v>
      </c>
      <c r="L21">
        <v>5.5</v>
      </c>
      <c r="M21">
        <v>2.55</v>
      </c>
      <c r="N21">
        <v>14.2</v>
      </c>
      <c r="O21">
        <v>4.6</v>
      </c>
    </row>
    <row r="22" spans="2:15" ht="15">
      <c r="B22" s="200" t="s">
        <v>549</v>
      </c>
      <c r="C22" s="199">
        <v>44.2</v>
      </c>
      <c r="D22" s="199">
        <v>38.3</v>
      </c>
      <c r="E22" s="199">
        <v>39.8</v>
      </c>
      <c r="F22" s="152">
        <v>39.2</v>
      </c>
      <c r="I22" t="s">
        <v>516</v>
      </c>
      <c r="J22">
        <v>4</v>
      </c>
      <c r="K22">
        <v>26</v>
      </c>
      <c r="L22">
        <v>3.3</v>
      </c>
      <c r="M22">
        <v>28.52</v>
      </c>
      <c r="N22">
        <v>93.9</v>
      </c>
      <c r="O22">
        <v>26.3</v>
      </c>
    </row>
    <row r="23" spans="2:15" ht="15">
      <c r="B23" s="201" t="s">
        <v>550</v>
      </c>
      <c r="C23" s="181">
        <v>66.1</v>
      </c>
      <c r="D23" s="181">
        <v>63.6</v>
      </c>
      <c r="E23" s="181">
        <v>67.5</v>
      </c>
      <c r="F23" s="202">
        <v>70.8</v>
      </c>
      <c r="I23" t="s">
        <v>517</v>
      </c>
      <c r="J23">
        <v>14</v>
      </c>
      <c r="K23">
        <v>60</v>
      </c>
      <c r="L23">
        <v>109.5</v>
      </c>
      <c r="M23">
        <v>0.55</v>
      </c>
      <c r="N23">
        <v>60.6</v>
      </c>
      <c r="O23">
        <v>17.9</v>
      </c>
    </row>
    <row r="24" spans="2:15" ht="15">
      <c r="B24" s="136"/>
      <c r="I24" t="s">
        <v>520</v>
      </c>
      <c r="J24">
        <v>15</v>
      </c>
      <c r="K24">
        <v>66</v>
      </c>
      <c r="L24">
        <v>74.7</v>
      </c>
      <c r="M24">
        <v>0.51</v>
      </c>
      <c r="N24">
        <v>37.5</v>
      </c>
      <c r="O24">
        <v>13.2</v>
      </c>
    </row>
    <row r="25" spans="1:15" ht="15">
      <c r="A25" s="87">
        <v>2</v>
      </c>
      <c r="B25" s="203" t="s">
        <v>555</v>
      </c>
      <c r="C25" s="204">
        <v>4.683</v>
      </c>
      <c r="D25" s="204">
        <v>4.6</v>
      </c>
      <c r="E25" s="204">
        <v>4.3</v>
      </c>
      <c r="F25" s="205">
        <v>4.2</v>
      </c>
      <c r="I25" t="s">
        <v>521</v>
      </c>
      <c r="J25">
        <v>15</v>
      </c>
      <c r="K25">
        <v>58</v>
      </c>
      <c r="L25">
        <v>165.4</v>
      </c>
      <c r="M25">
        <v>0.39</v>
      </c>
      <c r="N25">
        <v>64.9</v>
      </c>
      <c r="O25">
        <v>17.8</v>
      </c>
    </row>
    <row r="26" spans="1:15" ht="15">
      <c r="A26" s="87">
        <v>3</v>
      </c>
      <c r="B26" s="206" t="s">
        <v>556</v>
      </c>
      <c r="C26" s="187">
        <v>41.7</v>
      </c>
      <c r="D26" s="187">
        <v>38.2</v>
      </c>
      <c r="E26" s="187">
        <v>36.5</v>
      </c>
      <c r="F26" s="188">
        <v>36.1</v>
      </c>
      <c r="I26" t="s">
        <v>522</v>
      </c>
      <c r="J26">
        <v>17</v>
      </c>
      <c r="K26">
        <v>56</v>
      </c>
      <c r="L26">
        <v>41.2</v>
      </c>
      <c r="M26">
        <v>2.4</v>
      </c>
      <c r="N26">
        <v>101.8</v>
      </c>
      <c r="O26">
        <v>29.4</v>
      </c>
    </row>
    <row r="27" spans="1:15" ht="15">
      <c r="A27" s="87">
        <v>4</v>
      </c>
      <c r="B27" s="189" t="s">
        <v>557</v>
      </c>
      <c r="C27" s="187">
        <v>27</v>
      </c>
      <c r="D27" s="187">
        <v>24.1</v>
      </c>
      <c r="E27" s="187">
        <v>24.1</v>
      </c>
      <c r="F27" s="188">
        <v>23.5</v>
      </c>
      <c r="I27" t="s">
        <v>523</v>
      </c>
      <c r="J27">
        <v>27</v>
      </c>
      <c r="K27">
        <v>97</v>
      </c>
      <c r="L27">
        <v>74</v>
      </c>
      <c r="M27">
        <v>1.15</v>
      </c>
      <c r="N27">
        <v>85.5</v>
      </c>
      <c r="O27">
        <v>26.8</v>
      </c>
    </row>
    <row r="28" spans="1:6" ht="15">
      <c r="A28" s="87">
        <v>5</v>
      </c>
      <c r="B28" s="207" t="s">
        <v>558</v>
      </c>
      <c r="C28" s="190">
        <v>81.2</v>
      </c>
      <c r="D28" s="190">
        <v>81</v>
      </c>
      <c r="E28" s="190">
        <v>81.5</v>
      </c>
      <c r="F28" s="191">
        <v>81.5</v>
      </c>
    </row>
    <row r="29" spans="9:15" ht="15">
      <c r="I29" s="269" t="s">
        <v>695</v>
      </c>
      <c r="J29" s="269">
        <f>SUM(J30:J32)</f>
        <v>45</v>
      </c>
      <c r="K29" s="269">
        <f aca="true" t="shared" si="5" ref="K29:O29">SUM(K30:K32)</f>
        <v>218</v>
      </c>
      <c r="L29" s="269">
        <f t="shared" si="5"/>
        <v>286.2</v>
      </c>
      <c r="M29" s="269">
        <f t="shared" si="5"/>
        <v>2.05</v>
      </c>
      <c r="N29" s="269">
        <f t="shared" si="5"/>
        <v>190</v>
      </c>
      <c r="O29" s="269">
        <f t="shared" si="5"/>
        <v>59.7</v>
      </c>
    </row>
    <row r="30" spans="1:15" ht="15">
      <c r="A30" s="87">
        <v>6</v>
      </c>
      <c r="B30" s="208" t="s">
        <v>559</v>
      </c>
      <c r="C30" s="204">
        <v>25.7</v>
      </c>
      <c r="D30" s="204">
        <v>23.1</v>
      </c>
      <c r="E30" s="204">
        <v>25.1</v>
      </c>
      <c r="F30" s="205">
        <v>26</v>
      </c>
      <c r="I30" t="s">
        <v>524</v>
      </c>
      <c r="J30">
        <v>14</v>
      </c>
      <c r="K30">
        <v>64</v>
      </c>
      <c r="L30">
        <v>123.6</v>
      </c>
      <c r="M30">
        <v>0.57</v>
      </c>
      <c r="N30">
        <v>70.6</v>
      </c>
      <c r="O30">
        <v>21.9</v>
      </c>
    </row>
    <row r="31" spans="1:15" ht="15">
      <c r="A31" s="87">
        <v>7</v>
      </c>
      <c r="B31" s="189" t="s">
        <v>560</v>
      </c>
      <c r="C31" s="187">
        <v>6.3</v>
      </c>
      <c r="D31" s="187">
        <v>6.7</v>
      </c>
      <c r="E31" s="187">
        <v>6.9</v>
      </c>
      <c r="F31" s="188">
        <v>6.3</v>
      </c>
      <c r="I31" t="s">
        <v>525</v>
      </c>
      <c r="J31">
        <v>13</v>
      </c>
      <c r="K31">
        <v>66</v>
      </c>
      <c r="L31">
        <v>82.3</v>
      </c>
      <c r="M31">
        <v>0.64</v>
      </c>
      <c r="N31">
        <v>52.4</v>
      </c>
      <c r="O31">
        <v>16</v>
      </c>
    </row>
    <row r="32" spans="1:15" ht="15">
      <c r="A32" s="87">
        <v>8</v>
      </c>
      <c r="B32" s="189" t="s">
        <v>561</v>
      </c>
      <c r="C32" s="147">
        <v>20</v>
      </c>
      <c r="D32" s="147">
        <v>20.2</v>
      </c>
      <c r="E32" s="147">
        <v>16.5</v>
      </c>
      <c r="F32" s="148">
        <v>15.5</v>
      </c>
      <c r="I32" t="s">
        <v>526</v>
      </c>
      <c r="J32">
        <v>18</v>
      </c>
      <c r="K32">
        <v>88</v>
      </c>
      <c r="L32">
        <v>80.3</v>
      </c>
      <c r="M32">
        <v>0.84</v>
      </c>
      <c r="N32">
        <v>67</v>
      </c>
      <c r="O32">
        <v>21.8</v>
      </c>
    </row>
    <row r="33" spans="1:6" ht="15">
      <c r="A33" s="87">
        <v>9</v>
      </c>
      <c r="B33" s="189" t="s">
        <v>563</v>
      </c>
      <c r="C33" s="147">
        <v>12.7</v>
      </c>
      <c r="D33" s="147">
        <v>3.4</v>
      </c>
      <c r="E33" s="147">
        <v>4.3</v>
      </c>
      <c r="F33" s="148">
        <v>4.5</v>
      </c>
    </row>
    <row r="34" spans="1:15" ht="15">
      <c r="A34" s="87">
        <v>10</v>
      </c>
      <c r="B34" s="207" t="s">
        <v>562</v>
      </c>
      <c r="C34" s="161">
        <v>0.9</v>
      </c>
      <c r="D34" s="161">
        <v>1.1</v>
      </c>
      <c r="E34" s="161">
        <v>1.2</v>
      </c>
      <c r="F34" s="162">
        <v>0.9</v>
      </c>
      <c r="I34" s="269" t="s">
        <v>696</v>
      </c>
      <c r="J34" s="269">
        <v>9</v>
      </c>
      <c r="K34" s="269">
        <v>152</v>
      </c>
      <c r="L34" s="269">
        <v>4.7</v>
      </c>
      <c r="M34" s="289">
        <v>261.87</v>
      </c>
      <c r="N34" s="289">
        <v>1232</v>
      </c>
      <c r="O34" s="269">
        <v>317.1</v>
      </c>
    </row>
    <row r="35" spans="9:15" ht="15">
      <c r="I35" t="s">
        <v>554</v>
      </c>
      <c r="O35" s="37">
        <f>N4/O4</f>
        <v>3.592867369517116</v>
      </c>
    </row>
    <row r="36" spans="1:6" ht="15">
      <c r="A36" s="87">
        <v>11</v>
      </c>
      <c r="B36" s="208" t="s">
        <v>566</v>
      </c>
      <c r="C36" s="157">
        <v>65.85</v>
      </c>
      <c r="D36" s="157">
        <v>67.23</v>
      </c>
      <c r="E36" s="157">
        <v>68.05</v>
      </c>
      <c r="F36" s="158">
        <v>68.71</v>
      </c>
    </row>
    <row r="37" spans="2:6" ht="15">
      <c r="B37" s="198" t="s">
        <v>565</v>
      </c>
      <c r="C37" s="147">
        <v>62.59</v>
      </c>
      <c r="D37" s="147">
        <v>63.69</v>
      </c>
      <c r="E37" s="147">
        <v>64.93</v>
      </c>
      <c r="F37" s="148">
        <v>64.91</v>
      </c>
    </row>
    <row r="38" spans="2:6" ht="15">
      <c r="B38" s="209" t="s">
        <v>564</v>
      </c>
      <c r="C38" s="161">
        <v>69.38</v>
      </c>
      <c r="D38" s="161">
        <v>70.98</v>
      </c>
      <c r="E38" s="161">
        <v>72.26</v>
      </c>
      <c r="F38" s="162">
        <v>74.32</v>
      </c>
    </row>
    <row r="40" spans="1:6" ht="15">
      <c r="A40" s="87">
        <v>12</v>
      </c>
      <c r="B40" s="210" t="s">
        <v>568</v>
      </c>
      <c r="C40" s="211">
        <v>2.8</v>
      </c>
      <c r="D40" s="211">
        <v>2.4</v>
      </c>
      <c r="E40" s="211">
        <v>2.6</v>
      </c>
      <c r="F40" s="212">
        <v>2.6</v>
      </c>
    </row>
    <row r="41" spans="1:6" ht="15">
      <c r="A41" s="87">
        <v>13</v>
      </c>
      <c r="B41" s="213" t="s">
        <v>567</v>
      </c>
      <c r="C41" s="214">
        <v>1.81</v>
      </c>
      <c r="D41" s="214">
        <v>1.77</v>
      </c>
      <c r="E41" s="214">
        <v>1.74</v>
      </c>
      <c r="F41" s="215">
        <v>2</v>
      </c>
    </row>
    <row r="43" spans="1:6" ht="15">
      <c r="A43" s="143" t="s">
        <v>571</v>
      </c>
      <c r="B43" s="533" t="s">
        <v>572</v>
      </c>
      <c r="C43" s="533"/>
      <c r="D43" s="533"/>
      <c r="E43" s="533"/>
      <c r="F43" s="533"/>
    </row>
    <row r="45" spans="1:6" ht="15">
      <c r="A45" s="87">
        <v>14</v>
      </c>
      <c r="B45" s="185" t="s">
        <v>600</v>
      </c>
      <c r="C45" s="204">
        <v>1137.9</v>
      </c>
      <c r="D45" s="204">
        <v>1147.1</v>
      </c>
      <c r="E45" s="204">
        <v>1124.7</v>
      </c>
      <c r="F45" s="205">
        <v>1151.1</v>
      </c>
    </row>
    <row r="46" spans="1:6" ht="15">
      <c r="A46" s="87">
        <v>15</v>
      </c>
      <c r="B46" s="216" t="s">
        <v>599</v>
      </c>
      <c r="C46" s="190">
        <v>715.6</v>
      </c>
      <c r="D46" s="190">
        <v>716.2</v>
      </c>
      <c r="E46" s="190">
        <v>673.6</v>
      </c>
      <c r="F46" s="191">
        <v>660.9</v>
      </c>
    </row>
    <row r="47" spans="2:6" ht="15">
      <c r="B47" s="19"/>
      <c r="C47" s="137"/>
      <c r="D47" s="137"/>
      <c r="E47" s="137"/>
      <c r="F47" s="137"/>
    </row>
    <row r="48" spans="1:6" ht="15">
      <c r="A48" s="87">
        <v>16</v>
      </c>
      <c r="B48" s="208" t="s">
        <v>594</v>
      </c>
      <c r="C48" s="193">
        <v>1006.3</v>
      </c>
      <c r="D48" s="193">
        <v>1033.7</v>
      </c>
      <c r="E48" s="193">
        <v>1037.7</v>
      </c>
      <c r="F48" s="194">
        <v>1056.4</v>
      </c>
    </row>
    <row r="49" spans="2:6" ht="15">
      <c r="B49" s="217" t="s">
        <v>595</v>
      </c>
      <c r="C49" s="147"/>
      <c r="D49" s="147"/>
      <c r="E49" s="147"/>
      <c r="F49" s="148"/>
    </row>
    <row r="50" spans="2:6" ht="15">
      <c r="B50" s="165" t="s">
        <v>573</v>
      </c>
      <c r="C50" s="147">
        <v>348.8</v>
      </c>
      <c r="D50" s="147">
        <v>346.6</v>
      </c>
      <c r="E50" s="147">
        <v>342.8</v>
      </c>
      <c r="F50" s="148">
        <v>370</v>
      </c>
    </row>
    <row r="51" spans="2:6" ht="15">
      <c r="B51" s="165" t="s">
        <v>574</v>
      </c>
      <c r="C51" s="147">
        <v>34.8</v>
      </c>
      <c r="D51" s="147">
        <v>34.1</v>
      </c>
      <c r="E51" s="147">
        <v>45.1</v>
      </c>
      <c r="F51" s="148">
        <v>46.7</v>
      </c>
    </row>
    <row r="52" spans="2:6" ht="15">
      <c r="B52" s="159" t="s">
        <v>589</v>
      </c>
      <c r="C52" s="147">
        <v>62.7</v>
      </c>
      <c r="D52" s="147">
        <v>64.8</v>
      </c>
      <c r="E52" s="147">
        <v>65.8</v>
      </c>
      <c r="F52" s="148">
        <v>64.9</v>
      </c>
    </row>
    <row r="53" spans="2:6" ht="15">
      <c r="B53" s="159" t="s">
        <v>590</v>
      </c>
      <c r="C53" s="147">
        <v>9.5</v>
      </c>
      <c r="D53" s="147">
        <v>12.4</v>
      </c>
      <c r="E53" s="147">
        <v>11.9</v>
      </c>
      <c r="F53" s="148">
        <v>14.5</v>
      </c>
    </row>
    <row r="54" spans="2:6" ht="15">
      <c r="B54" s="159" t="s">
        <v>591</v>
      </c>
      <c r="C54" s="147">
        <v>6.1</v>
      </c>
      <c r="D54" s="147">
        <v>7.8</v>
      </c>
      <c r="E54" s="147">
        <v>5.1</v>
      </c>
      <c r="F54" s="148">
        <v>6.7</v>
      </c>
    </row>
    <row r="55" spans="2:6" ht="15">
      <c r="B55" s="165" t="s">
        <v>575</v>
      </c>
      <c r="C55" s="147">
        <v>49.6</v>
      </c>
      <c r="D55" s="147">
        <v>48.8</v>
      </c>
      <c r="E55" s="147">
        <v>52</v>
      </c>
      <c r="F55" s="148">
        <v>59.2</v>
      </c>
    </row>
    <row r="56" spans="2:6" ht="15">
      <c r="B56" s="165" t="s">
        <v>576</v>
      </c>
      <c r="C56" s="147">
        <v>68.7</v>
      </c>
      <c r="D56" s="147">
        <v>76.5</v>
      </c>
      <c r="E56" s="147">
        <v>75.8</v>
      </c>
      <c r="F56" s="148">
        <v>56.1</v>
      </c>
    </row>
    <row r="57" spans="2:6" ht="15">
      <c r="B57" s="165" t="s">
        <v>577</v>
      </c>
      <c r="C57" s="147">
        <v>160.3</v>
      </c>
      <c r="D57" s="147">
        <v>146.2</v>
      </c>
      <c r="E57" s="147">
        <v>152.5</v>
      </c>
      <c r="F57" s="148">
        <v>131.3</v>
      </c>
    </row>
    <row r="58" spans="2:6" ht="15">
      <c r="B58" s="165" t="s">
        <v>578</v>
      </c>
      <c r="C58" s="147">
        <v>23.3</v>
      </c>
      <c r="D58" s="147">
        <v>27.7</v>
      </c>
      <c r="E58" s="147">
        <v>26.4</v>
      </c>
      <c r="F58" s="148">
        <v>30.2</v>
      </c>
    </row>
    <row r="59" spans="2:6" ht="15">
      <c r="B59" s="165" t="s">
        <v>579</v>
      </c>
      <c r="C59" s="147">
        <v>56.1</v>
      </c>
      <c r="D59" s="147">
        <v>61</v>
      </c>
      <c r="E59" s="147">
        <v>55.6</v>
      </c>
      <c r="F59" s="148">
        <v>62.9</v>
      </c>
    </row>
    <row r="60" spans="2:6" ht="15">
      <c r="B60" s="165" t="s">
        <v>580</v>
      </c>
      <c r="C60" s="147">
        <v>12.3</v>
      </c>
      <c r="D60" s="147">
        <v>15.2</v>
      </c>
      <c r="E60" s="147">
        <v>16.6</v>
      </c>
      <c r="F60" s="148">
        <v>17.4</v>
      </c>
    </row>
    <row r="61" spans="2:6" ht="15">
      <c r="B61" s="165" t="s">
        <v>581</v>
      </c>
      <c r="C61" s="147">
        <v>74.9</v>
      </c>
      <c r="D61" s="147">
        <v>85.3</v>
      </c>
      <c r="E61" s="147">
        <v>85.5</v>
      </c>
      <c r="F61" s="148">
        <v>86.3</v>
      </c>
    </row>
    <row r="62" spans="2:6" ht="15">
      <c r="B62" s="165" t="s">
        <v>588</v>
      </c>
      <c r="C62" s="147">
        <v>35.7</v>
      </c>
      <c r="D62" s="147">
        <v>40.3</v>
      </c>
      <c r="E62" s="147">
        <v>36.4</v>
      </c>
      <c r="F62" s="148">
        <v>37.5</v>
      </c>
    </row>
    <row r="63" spans="2:6" ht="15">
      <c r="B63" s="165" t="s">
        <v>582</v>
      </c>
      <c r="C63" s="147">
        <v>6.9</v>
      </c>
      <c r="D63" s="147">
        <v>8.5</v>
      </c>
      <c r="E63" s="147">
        <v>7.8</v>
      </c>
      <c r="F63" s="148">
        <v>7.4</v>
      </c>
    </row>
    <row r="64" spans="2:6" ht="15">
      <c r="B64" s="165" t="s">
        <v>583</v>
      </c>
      <c r="C64" s="147">
        <v>22.3</v>
      </c>
      <c r="D64" s="147">
        <v>21.4</v>
      </c>
      <c r="E64" s="147">
        <v>21.8</v>
      </c>
      <c r="F64" s="148">
        <v>19.8</v>
      </c>
    </row>
    <row r="65" spans="2:6" ht="15">
      <c r="B65" s="165" t="s">
        <v>584</v>
      </c>
      <c r="C65" s="147">
        <v>1.9</v>
      </c>
      <c r="D65" s="147">
        <v>0.9</v>
      </c>
      <c r="E65" s="147">
        <v>1.8</v>
      </c>
      <c r="F65" s="148">
        <v>1.3</v>
      </c>
    </row>
    <row r="66" spans="2:6" ht="15">
      <c r="B66" s="165" t="s">
        <v>585</v>
      </c>
      <c r="C66" s="147">
        <v>2.2</v>
      </c>
      <c r="D66" s="147">
        <v>2.3</v>
      </c>
      <c r="E66" s="147">
        <v>2.4</v>
      </c>
      <c r="F66" s="148">
        <v>3.7</v>
      </c>
    </row>
    <row r="67" spans="2:6" ht="15">
      <c r="B67" s="165" t="s">
        <v>592</v>
      </c>
      <c r="C67" s="147">
        <v>10.9</v>
      </c>
      <c r="D67" s="147">
        <v>9.5</v>
      </c>
      <c r="E67" s="147">
        <v>11.4</v>
      </c>
      <c r="F67" s="148">
        <v>11.3</v>
      </c>
    </row>
    <row r="68" spans="2:6" ht="15">
      <c r="B68" s="165" t="s">
        <v>586</v>
      </c>
      <c r="C68" s="147">
        <v>10.2</v>
      </c>
      <c r="D68" s="147">
        <v>14.5</v>
      </c>
      <c r="E68" s="147">
        <v>11.5</v>
      </c>
      <c r="F68" s="148">
        <v>14.7</v>
      </c>
    </row>
    <row r="69" spans="2:6" ht="15">
      <c r="B69" s="165" t="s">
        <v>587</v>
      </c>
      <c r="C69" s="147">
        <v>8.9</v>
      </c>
      <c r="D69" s="147">
        <v>9.4</v>
      </c>
      <c r="E69" s="147">
        <v>9.2</v>
      </c>
      <c r="F69" s="148">
        <v>13.3</v>
      </c>
    </row>
    <row r="70" spans="2:6" ht="15">
      <c r="B70" s="165"/>
      <c r="C70" s="147"/>
      <c r="D70" s="147"/>
      <c r="E70" s="147"/>
      <c r="F70" s="148"/>
    </row>
    <row r="71" spans="1:6" ht="15">
      <c r="A71" s="87">
        <v>17</v>
      </c>
      <c r="B71" s="198" t="s">
        <v>601</v>
      </c>
      <c r="C71" s="218">
        <v>148.2</v>
      </c>
      <c r="D71" s="218">
        <v>155.6</v>
      </c>
      <c r="E71" s="218">
        <v>161.6</v>
      </c>
      <c r="F71" s="219">
        <v>162.7</v>
      </c>
    </row>
    <row r="72" spans="2:6" ht="15">
      <c r="B72" s="170" t="s">
        <v>602</v>
      </c>
      <c r="C72" s="220">
        <v>14.4</v>
      </c>
      <c r="D72" s="220">
        <v>15.2</v>
      </c>
      <c r="E72" s="220">
        <v>16.1</v>
      </c>
      <c r="F72" s="221">
        <v>16.1</v>
      </c>
    </row>
    <row r="73" spans="2:6" ht="15">
      <c r="B73" s="141"/>
      <c r="C73" s="140"/>
      <c r="D73" s="140"/>
      <c r="E73" s="140"/>
      <c r="F73" s="140"/>
    </row>
    <row r="74" spans="1:6" ht="15">
      <c r="A74" s="307">
        <v>18</v>
      </c>
      <c r="B74" s="176" t="s">
        <v>596</v>
      </c>
      <c r="C74" s="193">
        <v>131.6</v>
      </c>
      <c r="D74" s="193">
        <v>113.4</v>
      </c>
      <c r="E74" s="193">
        <v>87</v>
      </c>
      <c r="F74" s="194">
        <v>94.7</v>
      </c>
    </row>
    <row r="75" spans="2:6" ht="15">
      <c r="B75" s="165" t="s">
        <v>593</v>
      </c>
      <c r="C75" s="147">
        <v>62.7</v>
      </c>
      <c r="D75" s="147">
        <v>49.6</v>
      </c>
      <c r="E75" s="199">
        <v>39</v>
      </c>
      <c r="F75" s="148">
        <v>44.4</v>
      </c>
    </row>
    <row r="76" spans="2:6" ht="15">
      <c r="B76" s="222" t="s">
        <v>880</v>
      </c>
      <c r="C76" s="252">
        <v>66.8</v>
      </c>
      <c r="D76" s="252">
        <v>61.6</v>
      </c>
      <c r="E76" s="252">
        <v>62.5</v>
      </c>
      <c r="F76" s="246">
        <v>63.5</v>
      </c>
    </row>
    <row r="77" spans="1:6" ht="15">
      <c r="A77" s="87">
        <v>19</v>
      </c>
      <c r="B77" s="222" t="s">
        <v>597</v>
      </c>
      <c r="C77" s="223">
        <v>11.6</v>
      </c>
      <c r="D77" s="223">
        <v>9.9</v>
      </c>
      <c r="E77" s="223">
        <v>7.7</v>
      </c>
      <c r="F77" s="224">
        <v>8.2</v>
      </c>
    </row>
    <row r="78" spans="2:6" ht="15">
      <c r="B78" s="189"/>
      <c r="C78" s="147"/>
      <c r="D78" s="147"/>
      <c r="E78" s="147"/>
      <c r="F78" s="148"/>
    </row>
    <row r="79" spans="1:6" ht="15">
      <c r="A79" s="87">
        <v>20</v>
      </c>
      <c r="B79" s="222" t="s">
        <v>598</v>
      </c>
      <c r="C79" s="147">
        <v>38.1</v>
      </c>
      <c r="D79" s="147">
        <v>38.2</v>
      </c>
      <c r="E79" s="147">
        <v>57.1</v>
      </c>
      <c r="F79" s="148">
        <v>35.7</v>
      </c>
    </row>
    <row r="80" spans="2:6" ht="15">
      <c r="B80" s="165" t="s">
        <v>593</v>
      </c>
      <c r="C80" s="147">
        <v>21</v>
      </c>
      <c r="D80" s="147">
        <v>20.1</v>
      </c>
      <c r="E80" s="147">
        <v>26</v>
      </c>
      <c r="F80" s="148">
        <v>18.7</v>
      </c>
    </row>
    <row r="81" spans="1:6" ht="28.5" customHeight="1">
      <c r="A81" s="106">
        <v>21</v>
      </c>
      <c r="B81" s="306" t="s">
        <v>805</v>
      </c>
      <c r="C81" s="161">
        <v>300.5</v>
      </c>
      <c r="D81" s="161">
        <v>341.5</v>
      </c>
      <c r="E81" s="161">
        <v>424.2</v>
      </c>
      <c r="F81" s="162">
        <v>557.6</v>
      </c>
    </row>
    <row r="83" spans="1:6" ht="15">
      <c r="A83" s="143" t="s">
        <v>603</v>
      </c>
      <c r="B83" s="533" t="s">
        <v>604</v>
      </c>
      <c r="C83" s="533"/>
      <c r="D83" s="533"/>
      <c r="E83" s="533"/>
      <c r="F83" s="533"/>
    </row>
    <row r="84" spans="1:6" ht="15">
      <c r="A84" s="87">
        <v>22</v>
      </c>
      <c r="B84" s="208" t="s">
        <v>638</v>
      </c>
      <c r="C84" s="204">
        <f>6590637.1/1000</f>
        <v>6590.6371</v>
      </c>
      <c r="D84" s="204">
        <f>8414504.6/1000</f>
        <v>8414.5046</v>
      </c>
      <c r="E84" s="204">
        <f>11087723.8/1000</f>
        <v>11087.723800000002</v>
      </c>
      <c r="F84" s="205">
        <f>13944238.1/1000</f>
        <v>13944.2381</v>
      </c>
    </row>
    <row r="85" spans="1:6" ht="15">
      <c r="A85" s="87">
        <v>23</v>
      </c>
      <c r="B85" s="189" t="s">
        <v>606</v>
      </c>
      <c r="C85" s="147">
        <v>-1.3</v>
      </c>
      <c r="D85" s="147">
        <v>6.4</v>
      </c>
      <c r="E85" s="147">
        <v>17.5</v>
      </c>
      <c r="F85" s="148">
        <v>12.3</v>
      </c>
    </row>
    <row r="86" spans="1:6" ht="15">
      <c r="A86" s="87">
        <v>24</v>
      </c>
      <c r="B86" s="207" t="s">
        <v>605</v>
      </c>
      <c r="C86" s="225">
        <v>1855</v>
      </c>
      <c r="D86" s="225">
        <v>2065</v>
      </c>
      <c r="E86" s="225">
        <v>2562</v>
      </c>
      <c r="F86" s="226">
        <v>3335</v>
      </c>
    </row>
    <row r="89" spans="1:6" ht="15">
      <c r="A89" s="143" t="s">
        <v>607</v>
      </c>
      <c r="B89" s="533" t="s">
        <v>608</v>
      </c>
      <c r="C89" s="533"/>
      <c r="D89" s="533"/>
      <c r="E89" s="533"/>
      <c r="F89" s="533"/>
    </row>
    <row r="90" spans="1:6" ht="15">
      <c r="A90" s="87">
        <v>25</v>
      </c>
      <c r="B90" s="227" t="s">
        <v>609</v>
      </c>
      <c r="C90" s="228">
        <v>8</v>
      </c>
      <c r="D90" s="228">
        <v>10.1</v>
      </c>
      <c r="E90" s="228">
        <v>9.2</v>
      </c>
      <c r="F90" s="229">
        <v>14.3</v>
      </c>
    </row>
    <row r="92" spans="1:6" ht="15">
      <c r="A92" s="143" t="s">
        <v>610</v>
      </c>
      <c r="B92" s="533" t="s">
        <v>611</v>
      </c>
      <c r="C92" s="533"/>
      <c r="D92" s="533"/>
      <c r="E92" s="533"/>
      <c r="F92" s="533"/>
    </row>
    <row r="93" ht="15">
      <c r="B93" s="19" t="s">
        <v>612</v>
      </c>
    </row>
    <row r="95" spans="1:6" ht="15">
      <c r="A95" s="87">
        <v>26</v>
      </c>
      <c r="B95" s="185" t="s">
        <v>613</v>
      </c>
      <c r="C95" s="204">
        <v>371.8</v>
      </c>
      <c r="D95" s="204">
        <v>519.7</v>
      </c>
      <c r="E95" s="204">
        <v>713.3</v>
      </c>
      <c r="F95" s="205">
        <v>828.4</v>
      </c>
    </row>
    <row r="96" spans="2:6" ht="15">
      <c r="B96" s="189" t="s">
        <v>614</v>
      </c>
      <c r="C96" s="187"/>
      <c r="D96" s="187"/>
      <c r="E96" s="187"/>
      <c r="F96" s="188"/>
    </row>
    <row r="97" spans="2:6" ht="15">
      <c r="B97" s="189" t="s">
        <v>615</v>
      </c>
      <c r="C97" s="187">
        <v>284.9</v>
      </c>
      <c r="D97" s="187">
        <v>388.2</v>
      </c>
      <c r="E97" s="187">
        <v>517.4</v>
      </c>
      <c r="F97" s="188">
        <v>603.8</v>
      </c>
    </row>
    <row r="98" spans="2:6" ht="15">
      <c r="B98" s="189" t="s">
        <v>616</v>
      </c>
      <c r="C98" s="187">
        <v>651.2</v>
      </c>
      <c r="D98" s="187">
        <v>1157.6</v>
      </c>
      <c r="E98" s="187">
        <v>1741</v>
      </c>
      <c r="F98" s="188">
        <v>1835.4</v>
      </c>
    </row>
    <row r="99" spans="2:6" ht="15">
      <c r="B99" s="189" t="s">
        <v>617</v>
      </c>
      <c r="C99" s="187">
        <v>2880</v>
      </c>
      <c r="D99" s="187">
        <v>4679.9</v>
      </c>
      <c r="E99" s="187">
        <v>6412.2</v>
      </c>
      <c r="F99" s="188">
        <v>7617.2</v>
      </c>
    </row>
    <row r="100" spans="2:6" ht="15">
      <c r="B100" s="189" t="s">
        <v>618</v>
      </c>
      <c r="C100" s="187">
        <v>733</v>
      </c>
      <c r="D100" s="187">
        <v>945.4</v>
      </c>
      <c r="E100" s="187">
        <v>1659.7</v>
      </c>
      <c r="F100" s="188">
        <v>2166.2</v>
      </c>
    </row>
    <row r="101" spans="2:6" ht="15">
      <c r="B101" s="189"/>
      <c r="C101" s="147"/>
      <c r="D101" s="147"/>
      <c r="E101" s="147"/>
      <c r="F101" s="148"/>
    </row>
    <row r="102" spans="1:6" ht="15">
      <c r="A102" s="87">
        <v>27</v>
      </c>
      <c r="B102" s="207" t="s">
        <v>619</v>
      </c>
      <c r="C102" s="230">
        <v>1145.3</v>
      </c>
      <c r="D102" s="230">
        <v>1229.8</v>
      </c>
      <c r="E102" s="230">
        <v>2273.9</v>
      </c>
      <c r="F102" s="231">
        <v>3629.2</v>
      </c>
    </row>
    <row r="106" spans="1:6" ht="15">
      <c r="A106" s="143" t="s">
        <v>532</v>
      </c>
      <c r="B106" s="533" t="s">
        <v>639</v>
      </c>
      <c r="C106" s="533"/>
      <c r="D106" s="533"/>
      <c r="E106" s="533"/>
      <c r="F106" s="533"/>
    </row>
    <row r="107" spans="1:6" ht="15">
      <c r="A107" s="303">
        <v>28</v>
      </c>
      <c r="B107" s="232" t="s">
        <v>641</v>
      </c>
      <c r="C107" s="233"/>
      <c r="D107" s="233"/>
      <c r="E107" s="233"/>
      <c r="F107" s="234"/>
    </row>
    <row r="108" spans="1:6" ht="15">
      <c r="A108" s="303"/>
      <c r="B108" s="235" t="s">
        <v>640</v>
      </c>
      <c r="C108" s="236">
        <v>1993.9</v>
      </c>
      <c r="D108" s="236">
        <v>3122.4</v>
      </c>
      <c r="E108" s="236">
        <v>4468.2</v>
      </c>
      <c r="F108" s="237">
        <v>4952.1</v>
      </c>
    </row>
    <row r="109" spans="1:6" ht="15">
      <c r="A109" s="303"/>
      <c r="B109" s="235" t="s">
        <v>642</v>
      </c>
      <c r="C109" s="236">
        <v>2336.6</v>
      </c>
      <c r="D109" s="236">
        <v>3080.6</v>
      </c>
      <c r="E109" s="236">
        <v>4997</v>
      </c>
      <c r="F109" s="237">
        <v>6116.6</v>
      </c>
    </row>
    <row r="110" spans="2:6" ht="15">
      <c r="B110" s="238" t="s">
        <v>644</v>
      </c>
      <c r="C110" s="239">
        <f>C109/C84</f>
        <v>0.3545332514211714</v>
      </c>
      <c r="D110" s="239">
        <f aca="true" t="shared" si="6" ref="D110:F110">D109/D84</f>
        <v>0.36610592618845317</v>
      </c>
      <c r="E110" s="239">
        <f t="shared" si="6"/>
        <v>0.4506786144871321</v>
      </c>
      <c r="F110" s="240">
        <f t="shared" si="6"/>
        <v>0.4386471283791403</v>
      </c>
    </row>
    <row r="111" spans="1:6" ht="15">
      <c r="A111" s="118">
        <v>29</v>
      </c>
      <c r="B111" s="241" t="s">
        <v>624</v>
      </c>
      <c r="C111" s="157"/>
      <c r="D111" s="157"/>
      <c r="E111" s="157"/>
      <c r="F111" s="158"/>
    </row>
    <row r="112" spans="2:6" ht="15">
      <c r="B112" s="222" t="s">
        <v>622</v>
      </c>
      <c r="C112" s="242">
        <v>1431.8</v>
      </c>
      <c r="D112" s="242">
        <v>2488.4</v>
      </c>
      <c r="E112" s="242">
        <v>3351.3</v>
      </c>
      <c r="F112" s="243">
        <v>3438.9</v>
      </c>
    </row>
    <row r="113" spans="2:6" ht="15">
      <c r="B113" s="165" t="s">
        <v>623</v>
      </c>
      <c r="C113" s="218">
        <v>933.2</v>
      </c>
      <c r="D113" s="218">
        <v>1937.9</v>
      </c>
      <c r="E113" s="218">
        <v>2461.6</v>
      </c>
      <c r="F113" s="219">
        <v>2576.3</v>
      </c>
    </row>
    <row r="114" spans="2:6" ht="15">
      <c r="B114" s="222" t="s">
        <v>625</v>
      </c>
      <c r="C114" s="242">
        <v>1746.6</v>
      </c>
      <c r="D114" s="242">
        <v>2366.1</v>
      </c>
      <c r="E114" s="242">
        <v>3621.6</v>
      </c>
      <c r="F114" s="243">
        <v>4479.9</v>
      </c>
    </row>
    <row r="115" spans="2:6" ht="15">
      <c r="B115" s="244" t="s">
        <v>621</v>
      </c>
      <c r="C115" s="245">
        <v>138.2</v>
      </c>
      <c r="D115" s="245">
        <v>97.8</v>
      </c>
      <c r="E115" s="245">
        <v>130.1</v>
      </c>
      <c r="F115" s="246">
        <v>180.8</v>
      </c>
    </row>
    <row r="116" spans="2:6" ht="15">
      <c r="B116" s="247" t="s">
        <v>645</v>
      </c>
      <c r="C116" s="248">
        <f>C115/C114</f>
        <v>0.07912515744875759</v>
      </c>
      <c r="D116" s="248">
        <f aca="true" t="shared" si="7" ref="D116:F116">D115/D114</f>
        <v>0.041333840497020415</v>
      </c>
      <c r="E116" s="248">
        <f t="shared" si="7"/>
        <v>0.03592334879611221</v>
      </c>
      <c r="F116" s="249">
        <f t="shared" si="7"/>
        <v>0.04035804370633274</v>
      </c>
    </row>
    <row r="117" spans="2:6" ht="15">
      <c r="B117" s="250" t="s">
        <v>643</v>
      </c>
      <c r="C117" s="214">
        <v>13.5</v>
      </c>
      <c r="D117" s="214">
        <v>20.1</v>
      </c>
      <c r="E117" s="214">
        <v>29.4</v>
      </c>
      <c r="F117" s="251">
        <v>151.7</v>
      </c>
    </row>
    <row r="118" spans="2:6" ht="15">
      <c r="B118" s="256"/>
      <c r="C118" s="245"/>
      <c r="D118" s="245"/>
      <c r="E118" s="245"/>
      <c r="F118" s="245"/>
    </row>
    <row r="119" spans="1:6" ht="15">
      <c r="A119" s="118">
        <v>30</v>
      </c>
      <c r="B119" s="241" t="s">
        <v>626</v>
      </c>
      <c r="C119" s="157"/>
      <c r="D119" s="157"/>
      <c r="E119" s="157"/>
      <c r="F119" s="158"/>
    </row>
    <row r="120" spans="1:6" ht="15">
      <c r="A120" s="118"/>
      <c r="B120" s="222" t="s">
        <v>622</v>
      </c>
      <c r="C120" s="242">
        <v>238.7</v>
      </c>
      <c r="D120" s="242">
        <v>360.9</v>
      </c>
      <c r="E120" s="242">
        <v>580</v>
      </c>
      <c r="F120" s="243">
        <v>856.5</v>
      </c>
    </row>
    <row r="121" spans="1:6" ht="15">
      <c r="A121" s="118"/>
      <c r="B121" s="244" t="s">
        <v>623</v>
      </c>
      <c r="C121" s="252">
        <v>237.2</v>
      </c>
      <c r="D121" s="252">
        <v>301.8</v>
      </c>
      <c r="E121" s="252">
        <v>464.7</v>
      </c>
      <c r="F121" s="253">
        <v>608.3</v>
      </c>
    </row>
    <row r="122" spans="1:6" ht="15">
      <c r="A122" s="118"/>
      <c r="B122" s="216" t="s">
        <v>625</v>
      </c>
      <c r="C122" s="254">
        <v>268.1</v>
      </c>
      <c r="D122" s="254">
        <v>358.1</v>
      </c>
      <c r="E122" s="254">
        <v>521.4</v>
      </c>
      <c r="F122" s="255">
        <v>745.7</v>
      </c>
    </row>
    <row r="123" spans="1:2" ht="15">
      <c r="A123" s="118"/>
      <c r="B123" s="139"/>
    </row>
    <row r="124" spans="1:6" ht="15">
      <c r="A124" s="118">
        <v>31</v>
      </c>
      <c r="B124" s="241" t="s">
        <v>632</v>
      </c>
      <c r="C124" s="157"/>
      <c r="D124" s="157"/>
      <c r="E124" s="157"/>
      <c r="F124" s="158"/>
    </row>
    <row r="125" spans="1:6" ht="15">
      <c r="A125" s="118"/>
      <c r="B125" s="222" t="s">
        <v>627</v>
      </c>
      <c r="C125" s="223">
        <v>190.8</v>
      </c>
      <c r="D125" s="223">
        <v>158.1</v>
      </c>
      <c r="E125" s="223">
        <v>314.2</v>
      </c>
      <c r="F125" s="224">
        <v>440.9</v>
      </c>
    </row>
    <row r="126" spans="1:6" ht="15">
      <c r="A126" s="118"/>
      <c r="B126" s="244" t="s">
        <v>634</v>
      </c>
      <c r="C126" s="223" t="s">
        <v>460</v>
      </c>
      <c r="D126" s="245">
        <v>117.2</v>
      </c>
      <c r="E126" s="245">
        <v>268.5</v>
      </c>
      <c r="F126" s="246">
        <v>330.1</v>
      </c>
    </row>
    <row r="127" spans="1:6" ht="15">
      <c r="A127" s="118"/>
      <c r="B127" s="244" t="s">
        <v>635</v>
      </c>
      <c r="C127" s="223" t="s">
        <v>460</v>
      </c>
      <c r="D127" s="257">
        <v>40.9</v>
      </c>
      <c r="E127" s="257">
        <v>45</v>
      </c>
      <c r="F127" s="258">
        <v>110</v>
      </c>
    </row>
    <row r="128" spans="1:6" ht="15">
      <c r="A128" s="118"/>
      <c r="B128" s="259" t="s">
        <v>636</v>
      </c>
      <c r="C128" s="223">
        <v>262.3</v>
      </c>
      <c r="D128" s="223">
        <v>315.9</v>
      </c>
      <c r="E128" s="223">
        <v>786.8</v>
      </c>
      <c r="F128" s="260">
        <v>840</v>
      </c>
    </row>
    <row r="129" spans="1:6" ht="15">
      <c r="A129" s="118"/>
      <c r="B129" s="244" t="s">
        <v>637</v>
      </c>
      <c r="C129" s="245">
        <v>90.1</v>
      </c>
      <c r="D129" s="245">
        <v>305</v>
      </c>
      <c r="E129" s="245">
        <v>771</v>
      </c>
      <c r="F129" s="246">
        <v>809.5</v>
      </c>
    </row>
    <row r="130" spans="1:6" ht="15">
      <c r="A130" s="118"/>
      <c r="B130" s="238" t="s">
        <v>646</v>
      </c>
      <c r="C130" s="261">
        <f>C129/C109</f>
        <v>0.03856030129247625</v>
      </c>
      <c r="D130" s="261">
        <f>D129/D109</f>
        <v>0.09900668700902422</v>
      </c>
      <c r="E130" s="261">
        <f>E129/E109</f>
        <v>0.1542925755453272</v>
      </c>
      <c r="F130" s="262">
        <f>F129/F109</f>
        <v>0.1323447667004545</v>
      </c>
    </row>
    <row r="131" spans="1:6" ht="15">
      <c r="A131" s="118"/>
      <c r="B131" s="263"/>
      <c r="C131" s="264"/>
      <c r="D131" s="264"/>
      <c r="E131" s="264"/>
      <c r="F131" s="264"/>
    </row>
    <row r="132" spans="1:6" ht="15">
      <c r="A132" s="118">
        <v>32</v>
      </c>
      <c r="B132" s="241" t="s">
        <v>633</v>
      </c>
      <c r="C132" s="157"/>
      <c r="D132" s="157"/>
      <c r="E132" s="157"/>
      <c r="F132" s="158"/>
    </row>
    <row r="133" spans="2:6" ht="15">
      <c r="B133" s="222" t="s">
        <v>627</v>
      </c>
      <c r="C133" s="242">
        <v>472.3</v>
      </c>
      <c r="D133" s="242">
        <v>575</v>
      </c>
      <c r="E133" s="242">
        <v>755.7</v>
      </c>
      <c r="F133" s="243">
        <v>1108.7</v>
      </c>
    </row>
    <row r="134" spans="2:6" ht="15">
      <c r="B134" s="244" t="s">
        <v>628</v>
      </c>
      <c r="C134" s="252">
        <v>326.4</v>
      </c>
      <c r="D134" s="252">
        <v>404.3</v>
      </c>
      <c r="E134" s="252">
        <v>565</v>
      </c>
      <c r="F134" s="253">
        <v>835.9</v>
      </c>
    </row>
    <row r="135" spans="2:6" ht="15">
      <c r="B135" s="244" t="s">
        <v>629</v>
      </c>
      <c r="C135" s="245">
        <v>145.9</v>
      </c>
      <c r="D135" s="245">
        <v>170.6</v>
      </c>
      <c r="E135" s="245">
        <v>190.7</v>
      </c>
      <c r="F135" s="246">
        <v>272.7</v>
      </c>
    </row>
    <row r="136" spans="2:6" ht="15">
      <c r="B136" s="189"/>
      <c r="C136" s="147"/>
      <c r="D136" s="147"/>
      <c r="E136" s="147"/>
      <c r="F136" s="148"/>
    </row>
    <row r="137" spans="2:6" ht="15">
      <c r="B137" s="222" t="s">
        <v>630</v>
      </c>
      <c r="C137" s="242">
        <v>443.7</v>
      </c>
      <c r="D137" s="242">
        <v>500.5</v>
      </c>
      <c r="E137" s="242">
        <v>600.2</v>
      </c>
      <c r="F137" s="243">
        <v>943.4</v>
      </c>
    </row>
    <row r="138" spans="2:6" ht="15">
      <c r="B138" s="244" t="s">
        <v>631</v>
      </c>
      <c r="C138" s="252">
        <v>432.1</v>
      </c>
      <c r="D138" s="252">
        <v>488.3</v>
      </c>
      <c r="E138" s="252">
        <v>587</v>
      </c>
      <c r="F138" s="253">
        <v>926.3</v>
      </c>
    </row>
    <row r="139" spans="2:6" ht="15">
      <c r="B139" s="238" t="s">
        <v>719</v>
      </c>
      <c r="C139" s="261">
        <f>C138/C109</f>
        <v>0.18492681674227512</v>
      </c>
      <c r="D139" s="261">
        <f>D138/D109</f>
        <v>0.158508082841005</v>
      </c>
      <c r="E139" s="261">
        <f>E138/E109</f>
        <v>0.11747048228937362</v>
      </c>
      <c r="F139" s="262">
        <f>F138/F109</f>
        <v>0.15144034267403458</v>
      </c>
    </row>
    <row r="142" ht="15">
      <c r="H142" t="s">
        <v>647</v>
      </c>
    </row>
    <row r="143" spans="1:6" ht="15">
      <c r="A143" s="143" t="s">
        <v>796</v>
      </c>
      <c r="B143" s="533" t="s">
        <v>648</v>
      </c>
      <c r="C143" s="533"/>
      <c r="D143" s="533"/>
      <c r="E143" s="533"/>
      <c r="F143" s="533"/>
    </row>
    <row r="144" spans="1:6" ht="15">
      <c r="A144" s="87">
        <v>33</v>
      </c>
      <c r="B144" s="176" t="s">
        <v>654</v>
      </c>
      <c r="C144" s="177">
        <v>44</v>
      </c>
      <c r="D144" s="177">
        <v>32.7</v>
      </c>
      <c r="E144" s="177">
        <v>36.3</v>
      </c>
      <c r="F144" s="178">
        <v>40.9</v>
      </c>
    </row>
    <row r="145" spans="2:6" ht="15">
      <c r="B145" s="179" t="s">
        <v>649</v>
      </c>
      <c r="C145" s="147">
        <v>2.2</v>
      </c>
      <c r="D145" s="147">
        <v>1.9</v>
      </c>
      <c r="E145" s="147">
        <v>2.1</v>
      </c>
      <c r="F145" s="148">
        <v>2.3</v>
      </c>
    </row>
    <row r="146" spans="2:6" ht="15">
      <c r="B146" s="179" t="s">
        <v>650</v>
      </c>
      <c r="C146" s="147">
        <v>2.6</v>
      </c>
      <c r="D146" s="147">
        <v>2.1</v>
      </c>
      <c r="E146" s="147">
        <v>2.3</v>
      </c>
      <c r="F146" s="148">
        <v>2.5</v>
      </c>
    </row>
    <row r="147" spans="2:6" ht="15">
      <c r="B147" s="179" t="s">
        <v>651</v>
      </c>
      <c r="C147" s="147">
        <v>0.2</v>
      </c>
      <c r="D147" s="147">
        <v>0.2</v>
      </c>
      <c r="E147" s="147">
        <v>0.2</v>
      </c>
      <c r="F147" s="148">
        <v>0.3</v>
      </c>
    </row>
    <row r="148" spans="2:6" ht="15">
      <c r="B148" s="179" t="s">
        <v>652</v>
      </c>
      <c r="C148" s="147">
        <v>19.2</v>
      </c>
      <c r="D148" s="147">
        <v>14.4</v>
      </c>
      <c r="E148" s="147">
        <v>15.6</v>
      </c>
      <c r="F148" s="148">
        <v>18.1</v>
      </c>
    </row>
    <row r="149" spans="2:6" ht="15">
      <c r="B149" s="180" t="s">
        <v>653</v>
      </c>
      <c r="C149" s="161">
        <v>19.6</v>
      </c>
      <c r="D149" s="161">
        <v>13.8</v>
      </c>
      <c r="E149" s="181">
        <v>16</v>
      </c>
      <c r="F149" s="162">
        <v>17.5</v>
      </c>
    </row>
    <row r="151" spans="1:6" ht="15">
      <c r="A151" s="87">
        <v>34</v>
      </c>
      <c r="B151" s="176" t="s">
        <v>657</v>
      </c>
      <c r="C151" s="182">
        <v>170.1</v>
      </c>
      <c r="D151" s="182">
        <v>160.2</v>
      </c>
      <c r="E151" s="182">
        <v>154.9</v>
      </c>
      <c r="F151" s="183">
        <v>146</v>
      </c>
    </row>
    <row r="152" spans="2:6" ht="15">
      <c r="B152" s="184" t="s">
        <v>620</v>
      </c>
      <c r="C152" s="147"/>
      <c r="D152" s="147"/>
      <c r="E152" s="147"/>
      <c r="F152" s="148"/>
    </row>
    <row r="153" spans="2:6" ht="15">
      <c r="B153" s="179" t="s">
        <v>658</v>
      </c>
      <c r="C153" s="147">
        <v>16.8</v>
      </c>
      <c r="D153" s="147">
        <v>15.5</v>
      </c>
      <c r="E153" s="147">
        <v>14.7</v>
      </c>
      <c r="F153" s="148">
        <v>13.6</v>
      </c>
    </row>
    <row r="154" spans="2:6" ht="15">
      <c r="B154" s="180" t="s">
        <v>659</v>
      </c>
      <c r="C154" s="161">
        <v>11.5</v>
      </c>
      <c r="D154" s="181">
        <v>11</v>
      </c>
      <c r="E154" s="161">
        <v>10.7</v>
      </c>
      <c r="F154" s="162">
        <v>10.5</v>
      </c>
    </row>
    <row r="156" spans="1:6" ht="15">
      <c r="A156" s="87">
        <v>35</v>
      </c>
      <c r="B156" s="176" t="s">
        <v>660</v>
      </c>
      <c r="C156" s="182">
        <v>349.3</v>
      </c>
      <c r="D156" s="182">
        <v>327.1</v>
      </c>
      <c r="E156" s="182">
        <v>311.1</v>
      </c>
      <c r="F156" s="183">
        <v>289.6</v>
      </c>
    </row>
    <row r="157" spans="2:6" ht="15">
      <c r="B157" s="184" t="s">
        <v>620</v>
      </c>
      <c r="C157" s="147"/>
      <c r="D157" s="147"/>
      <c r="E157" s="147"/>
      <c r="F157" s="148"/>
    </row>
    <row r="158" spans="2:6" ht="15">
      <c r="B158" s="179" t="s">
        <v>658</v>
      </c>
      <c r="C158" s="147">
        <v>32.8</v>
      </c>
      <c r="D158" s="147">
        <v>30.7</v>
      </c>
      <c r="E158" s="147">
        <v>28.4</v>
      </c>
      <c r="F158" s="148">
        <v>26.6</v>
      </c>
    </row>
    <row r="159" spans="2:6" ht="15">
      <c r="B159" s="180" t="s">
        <v>659</v>
      </c>
      <c r="C159" s="161">
        <v>23.6</v>
      </c>
      <c r="D159" s="181">
        <v>22.3</v>
      </c>
      <c r="E159" s="161">
        <v>21.5</v>
      </c>
      <c r="F159" s="162">
        <v>20.9</v>
      </c>
    </row>
    <row r="160" spans="2:6" ht="15">
      <c r="B160" s="327" t="s">
        <v>887</v>
      </c>
      <c r="C160" s="328">
        <f>C156/C45</f>
        <v>0.30696897794182265</v>
      </c>
      <c r="D160" s="328">
        <f aca="true" t="shared" si="8" ref="D160:F160">D156/D45</f>
        <v>0.2851538662714672</v>
      </c>
      <c r="E160" s="328">
        <f t="shared" si="8"/>
        <v>0.27660709522539345</v>
      </c>
      <c r="F160" s="328">
        <f t="shared" si="8"/>
        <v>0.25158544001389976</v>
      </c>
    </row>
    <row r="162" spans="1:6" ht="15">
      <c r="A162" s="87">
        <v>36</v>
      </c>
      <c r="B162" s="185" t="s">
        <v>661</v>
      </c>
      <c r="C162" s="157"/>
      <c r="D162" s="157"/>
      <c r="E162" s="157"/>
      <c r="F162" s="158"/>
    </row>
    <row r="163" spans="2:6" ht="15">
      <c r="B163" s="186" t="s">
        <v>665</v>
      </c>
      <c r="C163" s="187">
        <v>100</v>
      </c>
      <c r="D163" s="187">
        <v>100</v>
      </c>
      <c r="E163" s="187">
        <v>100</v>
      </c>
      <c r="F163" s="188">
        <v>100</v>
      </c>
    </row>
    <row r="164" spans="2:6" ht="15">
      <c r="B164" s="189" t="s">
        <v>614</v>
      </c>
      <c r="C164" s="147"/>
      <c r="D164" s="147"/>
      <c r="E164" s="147"/>
      <c r="F164" s="148"/>
    </row>
    <row r="165" spans="2:6" ht="15">
      <c r="B165" s="179" t="s">
        <v>662</v>
      </c>
      <c r="C165" s="187">
        <v>45.1</v>
      </c>
      <c r="D165" s="187">
        <v>43.5</v>
      </c>
      <c r="E165" s="187">
        <v>41.5</v>
      </c>
      <c r="F165" s="188">
        <v>40.7</v>
      </c>
    </row>
    <row r="166" spans="2:6" ht="15">
      <c r="B166" s="179" t="s">
        <v>663</v>
      </c>
      <c r="C166" s="187">
        <v>41.1</v>
      </c>
      <c r="D166" s="187">
        <v>43.5</v>
      </c>
      <c r="E166" s="187">
        <v>46</v>
      </c>
      <c r="F166" s="188">
        <v>49.7</v>
      </c>
    </row>
    <row r="167" spans="2:6" ht="15">
      <c r="B167" s="180" t="s">
        <v>664</v>
      </c>
      <c r="C167" s="190">
        <v>13.8</v>
      </c>
      <c r="D167" s="190">
        <v>13</v>
      </c>
      <c r="E167" s="190">
        <v>12.5</v>
      </c>
      <c r="F167" s="191">
        <v>9.6</v>
      </c>
    </row>
    <row r="169" spans="1:6" ht="32.25" customHeight="1" thickBot="1">
      <c r="A169" s="106">
        <v>37</v>
      </c>
      <c r="B169" s="149" t="s">
        <v>720</v>
      </c>
      <c r="C169" s="535" t="s">
        <v>677</v>
      </c>
      <c r="D169" s="536"/>
      <c r="E169" s="537" t="s">
        <v>678</v>
      </c>
      <c r="F169" s="538"/>
    </row>
    <row r="170" spans="2:6" ht="15">
      <c r="B170" s="151" t="s">
        <v>676</v>
      </c>
      <c r="C170" s="153" t="s">
        <v>534</v>
      </c>
      <c r="D170" s="154">
        <v>146</v>
      </c>
      <c r="E170" s="153" t="s">
        <v>534</v>
      </c>
      <c r="F170" s="155">
        <v>35.7</v>
      </c>
    </row>
    <row r="171" spans="2:6" ht="15">
      <c r="B171" s="150" t="s">
        <v>666</v>
      </c>
      <c r="C171" s="147"/>
      <c r="D171" s="148">
        <v>3.9</v>
      </c>
      <c r="F171" s="148">
        <v>0.02</v>
      </c>
    </row>
    <row r="172" spans="2:6" ht="15">
      <c r="B172" s="150" t="s">
        <v>667</v>
      </c>
      <c r="C172" s="147"/>
      <c r="D172" s="148">
        <v>10.2</v>
      </c>
      <c r="F172" s="148">
        <v>0.2</v>
      </c>
    </row>
    <row r="173" spans="2:6" ht="15">
      <c r="B173" s="150" t="s">
        <v>668</v>
      </c>
      <c r="C173" s="147"/>
      <c r="D173" s="148">
        <v>9.4</v>
      </c>
      <c r="F173" s="148">
        <v>0.3</v>
      </c>
    </row>
    <row r="174" spans="2:6" ht="15">
      <c r="B174" s="150" t="s">
        <v>669</v>
      </c>
      <c r="C174" s="147"/>
      <c r="D174" s="148">
        <v>21.2</v>
      </c>
      <c r="F174" s="148">
        <v>1.6</v>
      </c>
    </row>
    <row r="175" spans="2:6" ht="15">
      <c r="B175" s="150" t="s">
        <v>670</v>
      </c>
      <c r="C175" s="147"/>
      <c r="D175" s="148">
        <v>38.2</v>
      </c>
      <c r="F175" s="148">
        <v>5.6</v>
      </c>
    </row>
    <row r="176" spans="2:6" ht="15">
      <c r="B176" s="150" t="s">
        <v>671</v>
      </c>
      <c r="C176" s="147"/>
      <c r="D176" s="148">
        <v>45.6</v>
      </c>
      <c r="F176" s="148">
        <v>14.3</v>
      </c>
    </row>
    <row r="177" spans="2:6" ht="15">
      <c r="B177" s="150" t="s">
        <v>672</v>
      </c>
      <c r="C177" s="147"/>
      <c r="D177" s="148">
        <v>13.7</v>
      </c>
      <c r="F177" s="152">
        <v>9</v>
      </c>
    </row>
    <row r="178" spans="2:6" ht="15">
      <c r="B178" s="150" t="s">
        <v>673</v>
      </c>
      <c r="C178" s="147"/>
      <c r="D178" s="148">
        <v>2.9</v>
      </c>
      <c r="F178" s="148">
        <v>3.4</v>
      </c>
    </row>
    <row r="179" spans="2:6" ht="15">
      <c r="B179" s="150" t="s">
        <v>674</v>
      </c>
      <c r="C179" s="147"/>
      <c r="D179" s="148">
        <v>0.3</v>
      </c>
      <c r="F179" s="148">
        <v>0.6</v>
      </c>
    </row>
    <row r="180" spans="2:6" ht="15">
      <c r="B180" s="150" t="s">
        <v>675</v>
      </c>
      <c r="C180" s="147"/>
      <c r="D180" s="148">
        <v>0.2</v>
      </c>
      <c r="F180" s="148">
        <v>0.5</v>
      </c>
    </row>
    <row r="182" spans="1:6" ht="15">
      <c r="A182" s="143" t="s">
        <v>655</v>
      </c>
      <c r="B182" s="533" t="s">
        <v>721</v>
      </c>
      <c r="C182" s="533"/>
      <c r="D182" s="533"/>
      <c r="E182" s="533"/>
      <c r="F182" s="533"/>
    </row>
    <row r="183" spans="3:6" ht="15.75" thickBot="1">
      <c r="C183" s="138">
        <v>2009</v>
      </c>
      <c r="D183" s="138">
        <v>2010</v>
      </c>
      <c r="E183" s="138">
        <v>2011</v>
      </c>
      <c r="F183" s="138">
        <v>2012</v>
      </c>
    </row>
    <row r="184" spans="1:6" ht="15">
      <c r="A184" s="87">
        <v>38</v>
      </c>
      <c r="B184" s="304" t="s">
        <v>684</v>
      </c>
      <c r="C184" s="19">
        <v>402.5</v>
      </c>
      <c r="D184" s="19">
        <v>448</v>
      </c>
      <c r="E184" s="19">
        <v>573.5</v>
      </c>
      <c r="F184" s="19">
        <v>819.9</v>
      </c>
    </row>
    <row r="185" spans="2:6" ht="15">
      <c r="B185" s="146" t="s">
        <v>685</v>
      </c>
      <c r="C185" s="37">
        <v>354.9</v>
      </c>
      <c r="D185" s="37">
        <v>387</v>
      </c>
      <c r="E185" s="37">
        <v>503.9</v>
      </c>
      <c r="F185" s="37">
        <v>741.9</v>
      </c>
    </row>
    <row r="186" spans="2:6" ht="15">
      <c r="B186" s="173" t="s">
        <v>680</v>
      </c>
      <c r="C186" s="163">
        <v>181</v>
      </c>
      <c r="D186" s="163">
        <v>200.1</v>
      </c>
      <c r="E186" s="163">
        <v>248.3</v>
      </c>
      <c r="F186" s="164">
        <v>372.1</v>
      </c>
    </row>
    <row r="187" spans="2:6" ht="15">
      <c r="B187" s="174" t="s">
        <v>681</v>
      </c>
      <c r="C187" s="166">
        <v>67.2</v>
      </c>
      <c r="D187" s="166">
        <v>67.1</v>
      </c>
      <c r="E187" s="166">
        <v>114.3</v>
      </c>
      <c r="F187" s="167">
        <v>155.6</v>
      </c>
    </row>
    <row r="188" spans="2:6" ht="15">
      <c r="B188" s="174" t="s">
        <v>682</v>
      </c>
      <c r="C188" s="166">
        <v>76</v>
      </c>
      <c r="D188" s="166">
        <v>82.8</v>
      </c>
      <c r="E188" s="166">
        <v>98.6</v>
      </c>
      <c r="F188" s="167">
        <v>145.7</v>
      </c>
    </row>
    <row r="189" spans="2:6" ht="15">
      <c r="B189" s="175" t="s">
        <v>683</v>
      </c>
      <c r="C189" s="168">
        <v>30.6</v>
      </c>
      <c r="D189" s="168">
        <v>36.9</v>
      </c>
      <c r="E189" s="168">
        <v>42.5</v>
      </c>
      <c r="F189" s="169">
        <v>68.3</v>
      </c>
    </row>
    <row r="191" spans="1:2" ht="15">
      <c r="A191" s="87">
        <v>39</v>
      </c>
      <c r="B191" s="156" t="s">
        <v>686</v>
      </c>
    </row>
    <row r="193" spans="2:6" ht="15">
      <c r="B193" s="185" t="s">
        <v>690</v>
      </c>
      <c r="C193" s="266" t="s">
        <v>460</v>
      </c>
      <c r="D193" s="182">
        <v>38.7</v>
      </c>
      <c r="E193" s="182">
        <v>33.7</v>
      </c>
      <c r="F193" s="183">
        <v>27.4</v>
      </c>
    </row>
    <row r="194" spans="2:6" ht="15">
      <c r="B194" s="189" t="s">
        <v>687</v>
      </c>
      <c r="C194" s="267"/>
      <c r="D194" s="199">
        <v>33.1</v>
      </c>
      <c r="E194" s="199">
        <v>28.6</v>
      </c>
      <c r="F194" s="152">
        <v>23.2</v>
      </c>
    </row>
    <row r="195" spans="2:6" ht="15">
      <c r="B195" s="207" t="s">
        <v>688</v>
      </c>
      <c r="C195" s="268" t="s">
        <v>460</v>
      </c>
      <c r="D195" s="181">
        <v>49</v>
      </c>
      <c r="E195" s="181">
        <v>43.4</v>
      </c>
      <c r="F195" s="202">
        <v>35.5</v>
      </c>
    </row>
    <row r="196" ht="15">
      <c r="C196" s="87"/>
    </row>
    <row r="197" spans="2:6" ht="15">
      <c r="B197" s="185" t="s">
        <v>689</v>
      </c>
      <c r="C197" s="266" t="s">
        <v>460</v>
      </c>
      <c r="D197" s="182">
        <v>11.5</v>
      </c>
      <c r="E197" s="182">
        <v>9.2</v>
      </c>
      <c r="F197" s="183">
        <v>7.1</v>
      </c>
    </row>
    <row r="198" spans="2:6" ht="15">
      <c r="B198" s="189" t="s">
        <v>687</v>
      </c>
      <c r="C198" s="267"/>
      <c r="D198" s="199">
        <v>9.4</v>
      </c>
      <c r="E198" s="199">
        <v>7.7</v>
      </c>
      <c r="F198" s="152">
        <v>6.2</v>
      </c>
    </row>
    <row r="199" spans="2:6" ht="15">
      <c r="B199" s="207" t="s">
        <v>688</v>
      </c>
      <c r="C199" s="268" t="s">
        <v>460</v>
      </c>
      <c r="D199" s="181">
        <v>15.2</v>
      </c>
      <c r="E199" s="181">
        <v>11.8</v>
      </c>
      <c r="F199" s="202">
        <v>8.8</v>
      </c>
    </row>
    <row r="200" ht="15">
      <c r="C200" s="87"/>
    </row>
    <row r="201" spans="2:6" ht="15">
      <c r="B201" s="185" t="s">
        <v>691</v>
      </c>
      <c r="C201" s="266" t="s">
        <v>460</v>
      </c>
      <c r="D201" s="182">
        <v>4.7</v>
      </c>
      <c r="E201" s="182">
        <v>3.5</v>
      </c>
      <c r="F201" s="183">
        <v>2.7</v>
      </c>
    </row>
    <row r="202" spans="2:6" ht="15">
      <c r="B202" s="189" t="s">
        <v>687</v>
      </c>
      <c r="C202" s="267"/>
      <c r="D202" s="199">
        <v>3.7</v>
      </c>
      <c r="E202" s="199">
        <v>3</v>
      </c>
      <c r="F202" s="152">
        <v>2.4</v>
      </c>
    </row>
    <row r="203" spans="2:6" ht="15">
      <c r="B203" s="207" t="s">
        <v>688</v>
      </c>
      <c r="C203" s="268" t="s">
        <v>460</v>
      </c>
      <c r="D203" s="181">
        <v>6.4</v>
      </c>
      <c r="E203" s="181">
        <v>4.5</v>
      </c>
      <c r="F203" s="202">
        <v>3.2</v>
      </c>
    </row>
    <row r="206" spans="1:2" ht="15">
      <c r="A206" s="87">
        <v>40</v>
      </c>
      <c r="B206" s="19" t="s">
        <v>697</v>
      </c>
    </row>
    <row r="207" spans="2:8" ht="15.75" thickBot="1">
      <c r="B207" t="s">
        <v>702</v>
      </c>
      <c r="C207" s="138">
        <v>2009</v>
      </c>
      <c r="D207" s="138">
        <v>2010</v>
      </c>
      <c r="E207" s="138">
        <v>2011</v>
      </c>
      <c r="F207" s="138">
        <v>2012</v>
      </c>
      <c r="G207" s="138">
        <v>2013</v>
      </c>
      <c r="H207" s="271"/>
    </row>
    <row r="208" spans="2:7" ht="15">
      <c r="B208" s="144" t="s">
        <v>698</v>
      </c>
      <c r="C208" s="294">
        <v>96100</v>
      </c>
      <c r="D208" s="294">
        <v>97000</v>
      </c>
      <c r="E208" s="294">
        <v>104300</v>
      </c>
      <c r="F208" s="294">
        <v>115600</v>
      </c>
      <c r="G208" s="294">
        <v>132000</v>
      </c>
    </row>
    <row r="209" spans="2:7" ht="15">
      <c r="B209" s="144" t="s">
        <v>699</v>
      </c>
      <c r="C209" s="294">
        <v>90600</v>
      </c>
      <c r="D209" s="294">
        <v>91500</v>
      </c>
      <c r="E209" s="294">
        <v>105100</v>
      </c>
      <c r="F209" s="294">
        <v>116800</v>
      </c>
      <c r="G209" s="294">
        <v>130900</v>
      </c>
    </row>
    <row r="210" spans="2:7" ht="15">
      <c r="B210" s="144" t="s">
        <v>700</v>
      </c>
      <c r="C210" s="294">
        <v>91200</v>
      </c>
      <c r="D210" s="294">
        <v>91700</v>
      </c>
      <c r="E210" s="294">
        <v>106600</v>
      </c>
      <c r="F210" s="294">
        <v>117500</v>
      </c>
      <c r="G210" s="294">
        <v>132400</v>
      </c>
    </row>
    <row r="211" spans="2:7" ht="15">
      <c r="B211" s="144" t="s">
        <v>701</v>
      </c>
      <c r="C211" s="294">
        <v>86300</v>
      </c>
      <c r="D211" s="294">
        <v>90900</v>
      </c>
      <c r="E211" s="294">
        <v>103500</v>
      </c>
      <c r="F211" s="294">
        <v>113000</v>
      </c>
      <c r="G211" s="294">
        <v>130500</v>
      </c>
    </row>
    <row r="212" spans="2:7" ht="15">
      <c r="B212" s="144" t="s">
        <v>527</v>
      </c>
      <c r="C212" s="294">
        <v>101100</v>
      </c>
      <c r="D212" s="294">
        <v>101600</v>
      </c>
      <c r="E212" s="294">
        <v>118100</v>
      </c>
      <c r="F212" s="294">
        <v>126500</v>
      </c>
      <c r="G212" s="294">
        <v>149900</v>
      </c>
    </row>
    <row r="213" spans="2:8" ht="15">
      <c r="B213" s="145" t="s">
        <v>703</v>
      </c>
      <c r="C213" s="295">
        <f aca="true" t="shared" si="9" ref="C213:F213">AVERAGE(C208:C212)</f>
        <v>93060</v>
      </c>
      <c r="D213" s="295">
        <f t="shared" si="9"/>
        <v>94540</v>
      </c>
      <c r="E213" s="295">
        <f t="shared" si="9"/>
        <v>107520</v>
      </c>
      <c r="F213" s="295">
        <f t="shared" si="9"/>
        <v>117880</v>
      </c>
      <c r="G213" s="295">
        <f>AVERAGE(G208:G212)</f>
        <v>135140</v>
      </c>
      <c r="H213" s="19"/>
    </row>
    <row r="217" spans="1:6" ht="15">
      <c r="A217" s="143" t="s">
        <v>797</v>
      </c>
      <c r="B217" s="533" t="s">
        <v>704</v>
      </c>
      <c r="C217" s="533"/>
      <c r="D217" s="533"/>
      <c r="E217" s="533"/>
      <c r="F217" s="533"/>
    </row>
    <row r="218" spans="1:2" ht="15">
      <c r="A218" s="87">
        <v>41</v>
      </c>
      <c r="B218" s="19" t="s">
        <v>714</v>
      </c>
    </row>
    <row r="219" spans="2:6" ht="15">
      <c r="B219" s="185" t="s">
        <v>727</v>
      </c>
      <c r="C219" s="182">
        <v>755</v>
      </c>
      <c r="D219" s="182">
        <v>751</v>
      </c>
      <c r="E219" s="182">
        <v>752</v>
      </c>
      <c r="F219" s="183">
        <v>755</v>
      </c>
    </row>
    <row r="220" spans="2:6" ht="15">
      <c r="B220" s="159" t="s">
        <v>705</v>
      </c>
      <c r="C220" s="147">
        <v>69</v>
      </c>
      <c r="D220" s="147">
        <v>65</v>
      </c>
      <c r="E220" s="147">
        <v>62</v>
      </c>
      <c r="F220" s="148">
        <v>55</v>
      </c>
    </row>
    <row r="221" spans="2:6" ht="15">
      <c r="B221" s="159" t="s">
        <v>706</v>
      </c>
      <c r="C221" s="147">
        <v>157</v>
      </c>
      <c r="D221" s="147">
        <v>147</v>
      </c>
      <c r="E221" s="147">
        <v>144</v>
      </c>
      <c r="F221" s="148">
        <v>138</v>
      </c>
    </row>
    <row r="222" spans="2:6" ht="15">
      <c r="B222" s="160" t="s">
        <v>729</v>
      </c>
      <c r="C222" s="161">
        <v>529</v>
      </c>
      <c r="D222" s="161">
        <v>539</v>
      </c>
      <c r="E222" s="161">
        <v>546</v>
      </c>
      <c r="F222" s="162">
        <v>562</v>
      </c>
    </row>
    <row r="223" spans="2:6" ht="15">
      <c r="B223" s="273" t="s">
        <v>728</v>
      </c>
      <c r="C223" s="274">
        <v>115</v>
      </c>
      <c r="D223" s="274">
        <v>97</v>
      </c>
      <c r="E223" s="274">
        <v>74</v>
      </c>
      <c r="F223" s="275">
        <v>68</v>
      </c>
    </row>
    <row r="225" spans="2:6" ht="15">
      <c r="B225" s="185" t="s">
        <v>711</v>
      </c>
      <c r="C225" s="182">
        <v>210</v>
      </c>
      <c r="D225" s="182">
        <v>176</v>
      </c>
      <c r="E225" s="182">
        <v>172</v>
      </c>
      <c r="F225" s="183">
        <v>174</v>
      </c>
    </row>
    <row r="226" spans="2:6" ht="15">
      <c r="B226" s="272" t="s">
        <v>707</v>
      </c>
      <c r="C226" s="157">
        <v>86</v>
      </c>
      <c r="D226" s="157">
        <v>60</v>
      </c>
      <c r="E226" s="157">
        <v>64</v>
      </c>
      <c r="F226" s="158">
        <v>64</v>
      </c>
    </row>
    <row r="227" spans="2:6" ht="15">
      <c r="B227" s="171" t="s">
        <v>708</v>
      </c>
      <c r="C227" s="147">
        <v>44</v>
      </c>
      <c r="D227" s="147">
        <v>44</v>
      </c>
      <c r="E227" s="147">
        <v>49</v>
      </c>
      <c r="F227" s="148">
        <v>49</v>
      </c>
    </row>
    <row r="228" spans="2:6" ht="15">
      <c r="B228" s="171" t="s">
        <v>710</v>
      </c>
      <c r="C228" s="147">
        <v>32</v>
      </c>
      <c r="D228" s="147">
        <v>7</v>
      </c>
      <c r="E228" s="147">
        <v>5</v>
      </c>
      <c r="F228" s="148">
        <v>5</v>
      </c>
    </row>
    <row r="229" spans="2:6" ht="15">
      <c r="B229" s="172" t="s">
        <v>709</v>
      </c>
      <c r="C229" s="161">
        <v>10</v>
      </c>
      <c r="D229" s="161">
        <v>9</v>
      </c>
      <c r="E229" s="161">
        <v>10</v>
      </c>
      <c r="F229" s="162">
        <v>10</v>
      </c>
    </row>
    <row r="230" spans="2:6" ht="15">
      <c r="B230" s="272" t="s">
        <v>712</v>
      </c>
      <c r="C230" s="157">
        <v>119</v>
      </c>
      <c r="D230" s="157">
        <v>111</v>
      </c>
      <c r="E230" s="157">
        <v>103</v>
      </c>
      <c r="F230" s="158">
        <v>105</v>
      </c>
    </row>
    <row r="231" spans="2:6" ht="15">
      <c r="B231" s="171" t="s">
        <v>708</v>
      </c>
      <c r="C231" s="147">
        <v>19</v>
      </c>
      <c r="D231" s="147">
        <v>19</v>
      </c>
      <c r="E231" s="147">
        <v>22</v>
      </c>
      <c r="F231" s="148">
        <v>26</v>
      </c>
    </row>
    <row r="232" spans="2:6" ht="15">
      <c r="B232" s="171" t="s">
        <v>710</v>
      </c>
      <c r="C232" s="147">
        <v>96</v>
      </c>
      <c r="D232" s="147">
        <v>88</v>
      </c>
      <c r="E232" s="147">
        <v>77</v>
      </c>
      <c r="F232" s="148">
        <v>72</v>
      </c>
    </row>
    <row r="233" spans="2:6" ht="15">
      <c r="B233" s="172" t="s">
        <v>709</v>
      </c>
      <c r="C233" s="161">
        <v>4</v>
      </c>
      <c r="D233" s="161">
        <v>4</v>
      </c>
      <c r="E233" s="161">
        <v>4</v>
      </c>
      <c r="F233" s="162">
        <v>7</v>
      </c>
    </row>
    <row r="235" spans="2:6" ht="15">
      <c r="B235" s="265" t="s">
        <v>713</v>
      </c>
      <c r="C235">
        <v>5</v>
      </c>
      <c r="D235">
        <v>5</v>
      </c>
      <c r="E235">
        <v>5</v>
      </c>
      <c r="F235">
        <v>5</v>
      </c>
    </row>
    <row r="237" spans="1:6" ht="15">
      <c r="A237" s="87">
        <v>42</v>
      </c>
      <c r="B237" s="156" t="s">
        <v>715</v>
      </c>
      <c r="C237" s="19">
        <v>736.8</v>
      </c>
      <c r="D237" s="142">
        <v>732</v>
      </c>
      <c r="E237" s="19">
        <v>729.6</v>
      </c>
      <c r="F237" s="19">
        <v>719.6</v>
      </c>
    </row>
    <row r="238" spans="2:6" ht="15">
      <c r="B238" s="276" t="s">
        <v>730</v>
      </c>
      <c r="C238">
        <v>522.1</v>
      </c>
      <c r="D238">
        <v>512.2</v>
      </c>
      <c r="E238">
        <v>505.4</v>
      </c>
      <c r="F238">
        <v>496.1</v>
      </c>
    </row>
    <row r="239" spans="2:6" ht="15">
      <c r="B239" s="276" t="s">
        <v>731</v>
      </c>
      <c r="C239">
        <v>3.4</v>
      </c>
      <c r="D239">
        <v>2.9</v>
      </c>
      <c r="E239">
        <v>2.4</v>
      </c>
      <c r="F239">
        <v>1.9</v>
      </c>
    </row>
    <row r="240" spans="2:6" ht="15">
      <c r="B240" s="277" t="s">
        <v>711</v>
      </c>
      <c r="C240">
        <v>210.2</v>
      </c>
      <c r="D240">
        <v>216.9</v>
      </c>
      <c r="E240">
        <v>221.8</v>
      </c>
      <c r="F240">
        <v>221.6</v>
      </c>
    </row>
    <row r="241" spans="2:6" ht="15">
      <c r="B241" s="278" t="s">
        <v>716</v>
      </c>
      <c r="C241">
        <v>44.7</v>
      </c>
      <c r="D241">
        <v>46.1</v>
      </c>
      <c r="E241">
        <v>48.1</v>
      </c>
      <c r="F241">
        <v>45.3</v>
      </c>
    </row>
    <row r="243" ht="15">
      <c r="B243" s="156" t="s">
        <v>718</v>
      </c>
    </row>
    <row r="244" ht="8.25" customHeight="1"/>
    <row r="245" spans="1:6" ht="15">
      <c r="A245" s="87">
        <v>43</v>
      </c>
      <c r="B245" s="19" t="s">
        <v>722</v>
      </c>
      <c r="C245" s="19">
        <v>23</v>
      </c>
      <c r="D245" s="19">
        <v>18.3</v>
      </c>
      <c r="E245" s="19">
        <v>18</v>
      </c>
      <c r="F245" s="19">
        <v>16.4</v>
      </c>
    </row>
    <row r="247" spans="1:6" ht="15">
      <c r="A247" s="87">
        <v>44</v>
      </c>
      <c r="B247" s="19" t="s">
        <v>723</v>
      </c>
      <c r="C247" s="142">
        <f>AVERAGE(C248:C250)</f>
        <v>95.7</v>
      </c>
      <c r="D247" s="142">
        <f aca="true" t="shared" si="10" ref="D247:F247">AVERAGE(D248:D250)</f>
        <v>96.03333333333332</v>
      </c>
      <c r="E247" s="142">
        <f t="shared" si="10"/>
        <v>96.60000000000001</v>
      </c>
      <c r="F247" s="142">
        <f t="shared" si="10"/>
        <v>97.56666666666666</v>
      </c>
    </row>
    <row r="248" spans="2:6" ht="15">
      <c r="B248" s="284" t="s">
        <v>725</v>
      </c>
      <c r="C248">
        <v>99.2</v>
      </c>
      <c r="D248">
        <v>98.6</v>
      </c>
      <c r="E248">
        <v>98.1</v>
      </c>
      <c r="F248">
        <v>97.9</v>
      </c>
    </row>
    <row r="249" spans="2:6" ht="15">
      <c r="B249" s="284" t="s">
        <v>724</v>
      </c>
      <c r="C249">
        <v>94.7</v>
      </c>
      <c r="D249">
        <v>94.8</v>
      </c>
      <c r="E249">
        <v>94.7</v>
      </c>
      <c r="F249">
        <v>94.3</v>
      </c>
    </row>
    <row r="250" spans="2:6" ht="15">
      <c r="B250" s="284" t="s">
        <v>726</v>
      </c>
      <c r="C250">
        <v>93.2</v>
      </c>
      <c r="D250">
        <v>94.7</v>
      </c>
      <c r="E250">
        <v>97</v>
      </c>
      <c r="F250">
        <v>100.5</v>
      </c>
    </row>
    <row r="252" spans="1:6" ht="15">
      <c r="A252" s="87">
        <v>45</v>
      </c>
      <c r="B252" t="s">
        <v>734</v>
      </c>
      <c r="C252" s="19">
        <v>50.2</v>
      </c>
      <c r="D252" s="19">
        <v>46.6</v>
      </c>
      <c r="E252" s="19">
        <v>46.7</v>
      </c>
      <c r="F252" s="19">
        <v>47.6</v>
      </c>
    </row>
    <row r="253" spans="2:6" ht="15">
      <c r="B253" s="283" t="s">
        <v>593</v>
      </c>
      <c r="C253">
        <v>24.2</v>
      </c>
      <c r="D253">
        <v>22.7</v>
      </c>
      <c r="E253">
        <v>22.7</v>
      </c>
      <c r="F253">
        <v>23.2</v>
      </c>
    </row>
    <row r="255" spans="1:6" ht="30">
      <c r="A255" s="106">
        <v>46</v>
      </c>
      <c r="B255" s="280" t="s">
        <v>733</v>
      </c>
      <c r="C255" s="19">
        <v>4.4</v>
      </c>
      <c r="D255" s="19">
        <v>3.2</v>
      </c>
      <c r="E255" s="19">
        <v>2.7</v>
      </c>
      <c r="F255" s="19">
        <v>2.3</v>
      </c>
    </row>
    <row r="256" spans="2:6" ht="15">
      <c r="B256" s="283" t="s">
        <v>593</v>
      </c>
      <c r="C256">
        <v>1.7</v>
      </c>
      <c r="D256">
        <v>1.2</v>
      </c>
      <c r="E256" s="37">
        <v>1</v>
      </c>
      <c r="F256">
        <v>0.9</v>
      </c>
    </row>
    <row r="257" spans="2:6" ht="15">
      <c r="B257" s="283" t="s">
        <v>732</v>
      </c>
      <c r="C257">
        <v>0.8</v>
      </c>
      <c r="D257">
        <v>0.8</v>
      </c>
      <c r="E257">
        <v>0.5</v>
      </c>
      <c r="F257">
        <v>0.5</v>
      </c>
    </row>
    <row r="259" spans="1:6" ht="15">
      <c r="A259" s="87">
        <v>47</v>
      </c>
      <c r="B259" t="s">
        <v>736</v>
      </c>
      <c r="C259">
        <v>50.2</v>
      </c>
      <c r="D259">
        <v>46.6</v>
      </c>
      <c r="E259">
        <v>46.7</v>
      </c>
      <c r="F259">
        <v>47.6</v>
      </c>
    </row>
    <row r="261" spans="1:5" ht="15">
      <c r="A261" s="87">
        <v>48</v>
      </c>
      <c r="B261" t="s">
        <v>737</v>
      </c>
      <c r="C261">
        <v>90.2</v>
      </c>
      <c r="D261">
        <v>86.7</v>
      </c>
      <c r="E261">
        <v>107</v>
      </c>
    </row>
    <row r="262" spans="2:6" ht="15">
      <c r="B262" s="283" t="s">
        <v>738</v>
      </c>
      <c r="C262">
        <v>34.5</v>
      </c>
      <c r="D262">
        <v>33.1</v>
      </c>
      <c r="E262">
        <v>38.6</v>
      </c>
      <c r="F262">
        <v>40.3</v>
      </c>
    </row>
    <row r="264" spans="1:6" ht="15">
      <c r="A264" s="87">
        <v>49</v>
      </c>
      <c r="B264" s="19" t="s">
        <v>798</v>
      </c>
      <c r="D264" s="19">
        <v>839</v>
      </c>
      <c r="E264" s="19">
        <v>879</v>
      </c>
      <c r="F264" s="19">
        <v>945</v>
      </c>
    </row>
    <row r="265" spans="2:6" ht="15">
      <c r="B265" t="s">
        <v>799</v>
      </c>
      <c r="D265">
        <v>722</v>
      </c>
      <c r="E265">
        <v>734</v>
      </c>
      <c r="F265">
        <v>750</v>
      </c>
    </row>
    <row r="267" spans="2:6" ht="15">
      <c r="B267" t="s">
        <v>717</v>
      </c>
      <c r="D267">
        <v>157.1</v>
      </c>
      <c r="E267">
        <v>164.2</v>
      </c>
      <c r="F267" s="37">
        <v>181</v>
      </c>
    </row>
    <row r="268" spans="1:6" ht="15">
      <c r="A268" s="87">
        <v>50</v>
      </c>
      <c r="B268" t="s">
        <v>735</v>
      </c>
      <c r="D268" s="37">
        <v>35</v>
      </c>
      <c r="E268">
        <v>30.9</v>
      </c>
      <c r="F268">
        <v>30.7</v>
      </c>
    </row>
    <row r="270" spans="1:6" ht="15">
      <c r="A270" s="87">
        <v>51</v>
      </c>
      <c r="B270" s="19" t="s">
        <v>743</v>
      </c>
      <c r="C270" s="137">
        <v>430.5</v>
      </c>
      <c r="D270" s="137">
        <v>522</v>
      </c>
      <c r="E270" s="137">
        <v>678</v>
      </c>
      <c r="F270" s="137">
        <v>865.7</v>
      </c>
    </row>
    <row r="271" spans="2:6" ht="15">
      <c r="B271" s="238" t="s">
        <v>739</v>
      </c>
      <c r="C271" s="261">
        <f>C270/C109</f>
        <v>0.1842420611144398</v>
      </c>
      <c r="D271" s="261">
        <f>D270/D109</f>
        <v>0.1694475102252808</v>
      </c>
      <c r="E271" s="261">
        <f>E270/E109</f>
        <v>0.1356814088453072</v>
      </c>
      <c r="F271" s="262">
        <f>F270/F109</f>
        <v>0.1415328777425367</v>
      </c>
    </row>
    <row r="272" spans="2:6" ht="15">
      <c r="B272" s="238" t="s">
        <v>740</v>
      </c>
      <c r="C272" s="261">
        <f>C270/C114</f>
        <v>0.24647887323943662</v>
      </c>
      <c r="D272" s="261">
        <f>D270/D114</f>
        <v>0.22061620387980221</v>
      </c>
      <c r="E272" s="261">
        <f>E270/E114</f>
        <v>0.1872100728959576</v>
      </c>
      <c r="F272" s="262">
        <f>F270/F114</f>
        <v>0.19324092055626244</v>
      </c>
    </row>
    <row r="273" spans="2:6" ht="15">
      <c r="B273" s="238" t="s">
        <v>741</v>
      </c>
      <c r="C273" s="261">
        <f>C270/C84</f>
        <v>0.06531993697544052</v>
      </c>
      <c r="D273" s="261">
        <f>D270/D84</f>
        <v>0.06203573767135382</v>
      </c>
      <c r="E273" s="261">
        <f>E270/E84</f>
        <v>0.06114870935006515</v>
      </c>
      <c r="F273" s="262">
        <f>F270/F84</f>
        <v>0.06208299039299967</v>
      </c>
    </row>
    <row r="274" spans="1:6" ht="15">
      <c r="A274" s="87">
        <v>52</v>
      </c>
      <c r="B274" s="288" t="s">
        <v>773</v>
      </c>
      <c r="C274" s="37">
        <f>C270/C6*1000</f>
        <v>158.48764863969376</v>
      </c>
      <c r="D274" s="37">
        <f>D270/D6*1000</f>
        <v>196.69166132861073</v>
      </c>
      <c r="E274" s="37">
        <f>E270/E6*1000</f>
        <v>250.69328896283977</v>
      </c>
      <c r="F274" s="37">
        <f>F270/F6*1000</f>
        <v>313.6139689900014</v>
      </c>
    </row>
    <row r="276" spans="1:6" ht="15">
      <c r="A276" s="143" t="s">
        <v>656</v>
      </c>
      <c r="B276" s="533" t="s">
        <v>742</v>
      </c>
      <c r="C276" s="533"/>
      <c r="D276" s="533"/>
      <c r="E276" s="533"/>
      <c r="F276" s="533"/>
    </row>
    <row r="277" spans="2:6" ht="15">
      <c r="B277" s="305"/>
      <c r="C277" s="305"/>
      <c r="D277" s="305"/>
      <c r="E277" s="305"/>
      <c r="F277" s="305"/>
    </row>
    <row r="278" spans="1:2" ht="15">
      <c r="A278" s="87">
        <v>53</v>
      </c>
      <c r="B278" s="19" t="s">
        <v>744</v>
      </c>
    </row>
    <row r="279" spans="2:6" ht="15">
      <c r="B279" t="s">
        <v>748</v>
      </c>
      <c r="C279">
        <v>16</v>
      </c>
      <c r="D279">
        <v>16</v>
      </c>
      <c r="E279">
        <v>16</v>
      </c>
      <c r="F279">
        <v>16</v>
      </c>
    </row>
    <row r="280" spans="2:6" ht="15">
      <c r="B280" t="s">
        <v>745</v>
      </c>
      <c r="C280">
        <v>35</v>
      </c>
      <c r="D280">
        <v>35</v>
      </c>
      <c r="E280">
        <v>35</v>
      </c>
      <c r="F280">
        <v>34</v>
      </c>
    </row>
    <row r="281" spans="2:6" ht="15">
      <c r="B281" t="s">
        <v>746</v>
      </c>
      <c r="C281">
        <v>35</v>
      </c>
      <c r="D281">
        <v>37</v>
      </c>
      <c r="E281">
        <v>37</v>
      </c>
      <c r="F281">
        <v>39</v>
      </c>
    </row>
    <row r="282" spans="2:6" ht="15">
      <c r="B282" t="s">
        <v>747</v>
      </c>
      <c r="C282">
        <v>277</v>
      </c>
      <c r="D282">
        <v>274</v>
      </c>
      <c r="E282">
        <v>274</v>
      </c>
      <c r="F282">
        <v>271</v>
      </c>
    </row>
    <row r="284" spans="1:2" ht="15">
      <c r="A284" s="87">
        <v>54</v>
      </c>
      <c r="B284" s="19" t="s">
        <v>749</v>
      </c>
    </row>
    <row r="285" spans="2:6" ht="15">
      <c r="B285" t="s">
        <v>750</v>
      </c>
      <c r="C285">
        <v>1082</v>
      </c>
      <c r="D285">
        <v>1113</v>
      </c>
      <c r="E285">
        <v>1184</v>
      </c>
      <c r="F285">
        <v>1030</v>
      </c>
    </row>
    <row r="286" spans="2:6" ht="15">
      <c r="B286" t="s">
        <v>751</v>
      </c>
      <c r="C286">
        <v>226</v>
      </c>
      <c r="D286">
        <v>218</v>
      </c>
      <c r="E286">
        <v>219</v>
      </c>
      <c r="F286">
        <v>221</v>
      </c>
    </row>
    <row r="287" spans="2:6" ht="15">
      <c r="B287" t="s">
        <v>752</v>
      </c>
      <c r="C287">
        <v>636</v>
      </c>
      <c r="D287">
        <v>666</v>
      </c>
      <c r="E287">
        <v>703</v>
      </c>
      <c r="F287">
        <v>855</v>
      </c>
    </row>
    <row r="289" spans="1:6" ht="15">
      <c r="A289" s="87">
        <v>55</v>
      </c>
      <c r="B289" s="19" t="s">
        <v>753</v>
      </c>
      <c r="C289" s="19">
        <v>17.7</v>
      </c>
      <c r="D289" s="19">
        <v>17.8</v>
      </c>
      <c r="E289" s="19">
        <v>18.9</v>
      </c>
      <c r="F289" s="19">
        <v>19.5</v>
      </c>
    </row>
    <row r="290" spans="2:6" ht="15">
      <c r="B290" t="s">
        <v>754</v>
      </c>
      <c r="C290">
        <v>6.6</v>
      </c>
      <c r="D290">
        <v>6.5</v>
      </c>
      <c r="E290">
        <v>6.8</v>
      </c>
      <c r="F290">
        <v>7.2</v>
      </c>
    </row>
    <row r="292" spans="1:6" ht="15">
      <c r="A292" s="87">
        <v>56</v>
      </c>
      <c r="B292" s="19" t="s">
        <v>817</v>
      </c>
      <c r="C292" s="19">
        <v>649.4</v>
      </c>
      <c r="D292" s="19">
        <v>679.6</v>
      </c>
      <c r="E292" s="19">
        <v>694.2</v>
      </c>
      <c r="F292" s="19">
        <v>718.6</v>
      </c>
    </row>
    <row r="293" spans="3:6" ht="15">
      <c r="C293" s="282"/>
      <c r="D293" s="282"/>
      <c r="E293" s="282"/>
      <c r="F293" s="282"/>
    </row>
    <row r="295" spans="1:6" ht="15">
      <c r="A295" s="87">
        <v>57</v>
      </c>
      <c r="B295" s="19" t="s">
        <v>755</v>
      </c>
      <c r="C295" s="19">
        <v>377</v>
      </c>
      <c r="D295" s="19">
        <v>365</v>
      </c>
      <c r="E295" s="19">
        <v>337</v>
      </c>
      <c r="F295" s="19">
        <v>318</v>
      </c>
    </row>
    <row r="296" spans="2:6" ht="15">
      <c r="B296" s="35" t="s">
        <v>756</v>
      </c>
      <c r="C296" s="35">
        <v>271</v>
      </c>
      <c r="D296" s="35">
        <v>267</v>
      </c>
      <c r="E296" s="35">
        <v>240</v>
      </c>
      <c r="F296" s="35">
        <v>227</v>
      </c>
    </row>
    <row r="297" spans="2:6" ht="15">
      <c r="B297" s="296" t="s">
        <v>757</v>
      </c>
      <c r="C297" s="35">
        <v>595</v>
      </c>
      <c r="D297" s="35">
        <v>559</v>
      </c>
      <c r="E297" s="35">
        <v>531</v>
      </c>
      <c r="F297" s="35">
        <v>501</v>
      </c>
    </row>
    <row r="298" spans="1:6" ht="15">
      <c r="A298" s="87">
        <v>58</v>
      </c>
      <c r="B298" s="281" t="s">
        <v>814</v>
      </c>
      <c r="C298" s="35"/>
      <c r="D298" s="35"/>
      <c r="E298" s="35"/>
      <c r="F298" s="35"/>
    </row>
    <row r="299" spans="2:6" ht="15">
      <c r="B299" s="296" t="s">
        <v>815</v>
      </c>
      <c r="C299" s="35">
        <v>27</v>
      </c>
      <c r="D299" s="35">
        <v>27</v>
      </c>
      <c r="E299" s="35">
        <v>30</v>
      </c>
      <c r="F299" s="35">
        <v>31</v>
      </c>
    </row>
    <row r="300" spans="2:6" ht="15">
      <c r="B300" s="296" t="s">
        <v>816</v>
      </c>
      <c r="C300" s="35">
        <v>34</v>
      </c>
      <c r="D300" s="35">
        <v>34</v>
      </c>
      <c r="E300" s="35">
        <v>35</v>
      </c>
      <c r="F300" s="35">
        <v>36</v>
      </c>
    </row>
    <row r="302" spans="1:6" ht="15">
      <c r="A302" s="87">
        <v>59</v>
      </c>
      <c r="B302" t="s">
        <v>758</v>
      </c>
      <c r="C302">
        <v>20</v>
      </c>
      <c r="D302">
        <v>20.2</v>
      </c>
      <c r="E302">
        <v>16.5</v>
      </c>
      <c r="F302">
        <v>15.5</v>
      </c>
    </row>
    <row r="303" spans="1:6" ht="15">
      <c r="A303" s="87">
        <v>60</v>
      </c>
      <c r="B303" t="s">
        <v>759</v>
      </c>
      <c r="C303">
        <v>23.5</v>
      </c>
      <c r="D303">
        <v>25.6</v>
      </c>
      <c r="E303">
        <v>20.2</v>
      </c>
      <c r="F303">
        <v>18.9</v>
      </c>
    </row>
    <row r="305" spans="1:2" ht="30">
      <c r="A305" s="106">
        <v>61</v>
      </c>
      <c r="B305" s="280" t="s">
        <v>762</v>
      </c>
    </row>
    <row r="306" spans="2:6" ht="15">
      <c r="B306" s="345" t="s">
        <v>760</v>
      </c>
      <c r="C306" s="118" t="s">
        <v>460</v>
      </c>
      <c r="D306" s="118" t="s">
        <v>460</v>
      </c>
      <c r="E306" s="118" t="s">
        <v>460</v>
      </c>
      <c r="F306">
        <v>87.5</v>
      </c>
    </row>
    <row r="307" spans="2:6" ht="30">
      <c r="B307" s="345" t="s">
        <v>761</v>
      </c>
      <c r="C307" s="118" t="s">
        <v>460</v>
      </c>
      <c r="D307" s="118" t="s">
        <v>460</v>
      </c>
      <c r="E307" s="118" t="s">
        <v>460</v>
      </c>
      <c r="F307">
        <v>91.7</v>
      </c>
    </row>
    <row r="308" spans="1:6" ht="30">
      <c r="A308" s="87">
        <v>62</v>
      </c>
      <c r="B308" s="279" t="s">
        <v>800</v>
      </c>
      <c r="C308">
        <v>99.8</v>
      </c>
      <c r="D308">
        <v>99.8</v>
      </c>
      <c r="E308">
        <v>99.8</v>
      </c>
      <c r="F308">
        <v>99.8</v>
      </c>
    </row>
    <row r="310" spans="1:6" ht="30">
      <c r="A310" s="106">
        <v>63</v>
      </c>
      <c r="B310" s="280" t="s">
        <v>763</v>
      </c>
      <c r="C310" s="118" t="s">
        <v>460</v>
      </c>
      <c r="D310" s="118" t="s">
        <v>460</v>
      </c>
      <c r="E310" s="118" t="s">
        <v>460</v>
      </c>
      <c r="F310" s="142">
        <f>AVERAGE(99.1,99.5,99.5,98.8,99.2)</f>
        <v>99.22</v>
      </c>
    </row>
    <row r="311" spans="2:6" ht="15">
      <c r="B311" s="280"/>
      <c r="C311" s="118"/>
      <c r="D311" s="118"/>
      <c r="E311" s="118"/>
      <c r="F311" s="142"/>
    </row>
    <row r="312" spans="1:6" ht="15">
      <c r="A312" s="87">
        <v>64</v>
      </c>
      <c r="B312" t="s">
        <v>801</v>
      </c>
      <c r="C312" s="286">
        <v>0</v>
      </c>
      <c r="D312">
        <v>0.003</v>
      </c>
      <c r="E312">
        <v>0.004</v>
      </c>
      <c r="F312">
        <v>0.002</v>
      </c>
    </row>
    <row r="313" spans="1:6" ht="15">
      <c r="A313" s="87">
        <v>65</v>
      </c>
      <c r="B313" t="s">
        <v>802</v>
      </c>
      <c r="C313">
        <v>0.0005</v>
      </c>
      <c r="D313">
        <v>0.0012</v>
      </c>
      <c r="E313">
        <v>0.0005</v>
      </c>
      <c r="F313">
        <v>0.0012</v>
      </c>
    </row>
    <row r="315" spans="1:2" ht="30">
      <c r="A315" s="106">
        <v>66</v>
      </c>
      <c r="B315" s="280" t="s">
        <v>764</v>
      </c>
    </row>
    <row r="316" spans="2:6" ht="15">
      <c r="B316" s="284" t="s">
        <v>765</v>
      </c>
      <c r="F316">
        <v>16.6</v>
      </c>
    </row>
    <row r="317" spans="2:6" ht="15">
      <c r="B317" s="284" t="s">
        <v>766</v>
      </c>
      <c r="F317">
        <v>11.2</v>
      </c>
    </row>
    <row r="319" spans="1:6" ht="15">
      <c r="A319" s="87">
        <v>67</v>
      </c>
      <c r="B319" s="297" t="s">
        <v>767</v>
      </c>
      <c r="C319" s="297">
        <v>56</v>
      </c>
      <c r="D319" s="297">
        <v>30</v>
      </c>
      <c r="E319" s="297">
        <v>34</v>
      </c>
      <c r="F319" s="297">
        <v>38</v>
      </c>
    </row>
    <row r="321" spans="1:6" ht="15">
      <c r="A321" s="87">
        <v>68</v>
      </c>
      <c r="B321" s="19" t="s">
        <v>768</v>
      </c>
      <c r="C321" s="137">
        <v>206.4</v>
      </c>
      <c r="D321" s="137">
        <v>250.2</v>
      </c>
      <c r="E321" s="137">
        <v>333.5</v>
      </c>
      <c r="F321" s="137">
        <v>424</v>
      </c>
    </row>
    <row r="322" spans="2:6" ht="15">
      <c r="B322" s="238" t="s">
        <v>772</v>
      </c>
      <c r="C322" s="261">
        <f>C321/C109</f>
        <v>0.0883334759907558</v>
      </c>
      <c r="D322" s="261">
        <f>D321/D109</f>
        <v>0.08121794455625528</v>
      </c>
      <c r="E322" s="261">
        <f>E321/E109</f>
        <v>0.06674004402641585</v>
      </c>
      <c r="F322" s="261">
        <f>F321/F109</f>
        <v>0.06931955661642088</v>
      </c>
    </row>
    <row r="323" spans="2:6" ht="15">
      <c r="B323" s="238" t="s">
        <v>771</v>
      </c>
      <c r="C323" s="261">
        <f>C321/C114</f>
        <v>0.11817244933012712</v>
      </c>
      <c r="D323" s="261">
        <f>D321/D114</f>
        <v>0.10574362875618105</v>
      </c>
      <c r="E323" s="261">
        <f>E321/E114</f>
        <v>0.0920863706648995</v>
      </c>
      <c r="F323" s="261">
        <f>F321/F114</f>
        <v>0.09464496975378915</v>
      </c>
    </row>
    <row r="324" spans="2:6" ht="15">
      <c r="B324" s="238" t="s">
        <v>770</v>
      </c>
      <c r="C324" s="261">
        <f>C321/C84</f>
        <v>0.03131715445233663</v>
      </c>
      <c r="D324" s="261">
        <f>D321/D84</f>
        <v>0.029734370814890276</v>
      </c>
      <c r="E324" s="261">
        <f>E321/E84</f>
        <v>0.03007831057263529</v>
      </c>
      <c r="F324" s="261">
        <f>F321/F84</f>
        <v>0.03040682445030826</v>
      </c>
    </row>
    <row r="325" spans="1:6" ht="15">
      <c r="A325" s="87">
        <v>69</v>
      </c>
      <c r="B325" s="288" t="s">
        <v>769</v>
      </c>
      <c r="C325" s="37">
        <f>C321/C6*1000</f>
        <v>75.9857158634908</v>
      </c>
      <c r="D325" s="37">
        <f>D321/D6*1000</f>
        <v>94.27634801612722</v>
      </c>
      <c r="E325" s="37">
        <f>E321/E6*1000</f>
        <v>123.31299685709006</v>
      </c>
      <c r="F325" s="37">
        <f>F321/F6*1000</f>
        <v>153.60092740182583</v>
      </c>
    </row>
    <row r="327" spans="1:6" ht="15">
      <c r="A327" s="143" t="s">
        <v>679</v>
      </c>
      <c r="B327" s="533" t="s">
        <v>775</v>
      </c>
      <c r="C327" s="533"/>
      <c r="D327" s="533"/>
      <c r="E327" s="533"/>
      <c r="F327" s="533"/>
    </row>
    <row r="328" ht="15">
      <c r="B328" s="290" t="s">
        <v>776</v>
      </c>
    </row>
    <row r="329" spans="1:2" ht="15">
      <c r="A329" s="87">
        <v>70</v>
      </c>
      <c r="B329" s="323" t="s">
        <v>621</v>
      </c>
    </row>
    <row r="330" spans="2:6" ht="15">
      <c r="B330" s="19" t="s">
        <v>781</v>
      </c>
      <c r="C330" s="19">
        <v>244.2</v>
      </c>
      <c r="D330" s="19">
        <v>99.3</v>
      </c>
      <c r="E330" s="19">
        <v>131.8</v>
      </c>
      <c r="F330" s="19">
        <v>181.4</v>
      </c>
    </row>
    <row r="331" spans="2:6" ht="15">
      <c r="B331" s="284" t="s">
        <v>777</v>
      </c>
      <c r="C331">
        <v>25</v>
      </c>
      <c r="D331">
        <v>27.6</v>
      </c>
      <c r="E331">
        <v>35.6</v>
      </c>
      <c r="F331">
        <v>65.6</v>
      </c>
    </row>
    <row r="332" spans="2:6" ht="15">
      <c r="B332" s="284" t="s">
        <v>778</v>
      </c>
      <c r="C332">
        <v>185.2</v>
      </c>
      <c r="D332">
        <v>42.8</v>
      </c>
      <c r="E332">
        <v>60.9</v>
      </c>
      <c r="F332">
        <v>125.1</v>
      </c>
    </row>
    <row r="333" spans="2:6" ht="15">
      <c r="B333" s="284" t="s">
        <v>779</v>
      </c>
      <c r="C333">
        <v>12.3</v>
      </c>
      <c r="D333">
        <v>15</v>
      </c>
      <c r="E333">
        <v>18.4</v>
      </c>
      <c r="F333">
        <v>20.1</v>
      </c>
    </row>
    <row r="334" spans="2:6" ht="15">
      <c r="B334" s="291" t="s">
        <v>782</v>
      </c>
      <c r="C334" s="292">
        <v>2473.9</v>
      </c>
      <c r="D334" s="292">
        <v>508.4</v>
      </c>
      <c r="E334" s="292">
        <v>619.6</v>
      </c>
      <c r="F334" s="292">
        <v>1478.4</v>
      </c>
    </row>
    <row r="336" spans="1:6" ht="15">
      <c r="A336" s="87">
        <v>71</v>
      </c>
      <c r="B336" s="324" t="s">
        <v>780</v>
      </c>
      <c r="C336" s="19">
        <v>89.7</v>
      </c>
      <c r="D336" s="19">
        <v>277.6</v>
      </c>
      <c r="E336" s="19">
        <v>733</v>
      </c>
      <c r="F336" s="19">
        <v>693.7</v>
      </c>
    </row>
    <row r="337" spans="2:6" ht="15">
      <c r="B337" s="291" t="s">
        <v>782</v>
      </c>
      <c r="C337" s="285">
        <v>932.2</v>
      </c>
      <c r="D337" s="285">
        <v>2618</v>
      </c>
      <c r="E337" s="285">
        <v>2841.2</v>
      </c>
      <c r="F337" s="285">
        <v>2823.9</v>
      </c>
    </row>
    <row r="339" spans="1:2" ht="15.75">
      <c r="A339" s="87">
        <v>72</v>
      </c>
      <c r="B339" s="322" t="s">
        <v>783</v>
      </c>
    </row>
    <row r="340" spans="2:6" ht="15">
      <c r="B340" s="19" t="s">
        <v>784</v>
      </c>
      <c r="C340" s="142">
        <v>457</v>
      </c>
      <c r="D340" s="142">
        <v>622.7</v>
      </c>
      <c r="E340" s="142">
        <v>755.5</v>
      </c>
      <c r="F340" s="142">
        <v>1071.9</v>
      </c>
    </row>
    <row r="341" spans="2:6" ht="15">
      <c r="B341" s="287" t="s">
        <v>882</v>
      </c>
      <c r="C341" s="37"/>
      <c r="D341" s="37"/>
      <c r="E341" s="37"/>
      <c r="F341" s="37">
        <v>441.2</v>
      </c>
    </row>
    <row r="342" spans="2:6" ht="15">
      <c r="B342" s="287" t="s">
        <v>883</v>
      </c>
      <c r="C342" s="37"/>
      <c r="D342" s="37"/>
      <c r="E342" s="37"/>
      <c r="F342">
        <v>334.4</v>
      </c>
    </row>
    <row r="343" spans="2:6" ht="15">
      <c r="B343" s="287" t="s">
        <v>884</v>
      </c>
      <c r="C343" s="37"/>
      <c r="D343" s="37"/>
      <c r="E343" s="37"/>
      <c r="F343" s="37">
        <v>272.7</v>
      </c>
    </row>
    <row r="344" spans="2:6" ht="15">
      <c r="B344" s="287" t="s">
        <v>885</v>
      </c>
      <c r="C344" s="37"/>
      <c r="D344" s="37"/>
      <c r="E344" s="37"/>
      <c r="F344" s="37">
        <v>23.6</v>
      </c>
    </row>
    <row r="345" spans="2:6" ht="15">
      <c r="B345" s="287"/>
      <c r="C345" s="37"/>
      <c r="D345" s="37"/>
      <c r="E345" s="37"/>
      <c r="F345" s="37"/>
    </row>
    <row r="346" spans="2:6" ht="15">
      <c r="B346" s="19" t="s">
        <v>793</v>
      </c>
      <c r="C346" s="19">
        <v>433.9</v>
      </c>
      <c r="D346" s="19">
        <v>490.9</v>
      </c>
      <c r="E346" s="19">
        <v>618.6</v>
      </c>
      <c r="F346" s="19">
        <v>869.9</v>
      </c>
    </row>
    <row r="347" spans="2:6" ht="15">
      <c r="B347" t="s">
        <v>795</v>
      </c>
      <c r="C347" s="285">
        <v>345.8</v>
      </c>
      <c r="D347" s="285">
        <v>375</v>
      </c>
      <c r="E347" s="285">
        <v>458</v>
      </c>
      <c r="F347" s="285">
        <v>734.1</v>
      </c>
    </row>
    <row r="349" spans="1:6" ht="15">
      <c r="A349" s="87">
        <v>73</v>
      </c>
      <c r="B349" t="s">
        <v>785</v>
      </c>
      <c r="C349">
        <v>335.8</v>
      </c>
      <c r="D349">
        <v>337.5</v>
      </c>
      <c r="E349">
        <v>332.3</v>
      </c>
      <c r="F349">
        <v>334.6</v>
      </c>
    </row>
    <row r="350" spans="1:6" ht="15">
      <c r="A350" s="87">
        <v>74</v>
      </c>
      <c r="B350" t="s">
        <v>786</v>
      </c>
      <c r="C350" s="37">
        <f>C347/C349/12*1000</f>
        <v>85.81496922771491</v>
      </c>
      <c r="D350" s="37">
        <f>D347/D349/12*1000</f>
        <v>92.5925925925926</v>
      </c>
      <c r="E350" s="37">
        <f>E347/E349/12*1000</f>
        <v>114.8560537666767</v>
      </c>
      <c r="F350" s="37">
        <f>F347/F349/12*1000</f>
        <v>182.8302450687388</v>
      </c>
    </row>
    <row r="352" spans="1:6" ht="15">
      <c r="A352" s="87">
        <v>75</v>
      </c>
      <c r="B352" s="19" t="s">
        <v>787</v>
      </c>
      <c r="C352" s="137">
        <v>609</v>
      </c>
      <c r="D352" s="137">
        <v>658</v>
      </c>
      <c r="E352" s="137">
        <v>757.2</v>
      </c>
      <c r="F352" s="137">
        <v>863.2</v>
      </c>
    </row>
    <row r="353" spans="2:6" ht="15">
      <c r="B353" t="s">
        <v>794</v>
      </c>
      <c r="C353">
        <v>51.7</v>
      </c>
      <c r="D353">
        <v>63.7</v>
      </c>
      <c r="E353">
        <v>81.6</v>
      </c>
      <c r="F353">
        <v>101.3</v>
      </c>
    </row>
    <row r="355" spans="1:6" ht="15">
      <c r="A355" s="87">
        <v>76</v>
      </c>
      <c r="B355" s="19" t="s">
        <v>788</v>
      </c>
      <c r="C355" s="311">
        <f>C349/C352</f>
        <v>0.5513957307060755</v>
      </c>
      <c r="D355" s="311">
        <f>D349/D352</f>
        <v>0.5129179331306991</v>
      </c>
      <c r="E355" s="311">
        <f>E349/E352</f>
        <v>0.4388536714210248</v>
      </c>
      <c r="F355" s="311">
        <f>F349/F352</f>
        <v>0.3876274328081557</v>
      </c>
    </row>
    <row r="357" spans="1:6" ht="15">
      <c r="A357" s="87">
        <v>77</v>
      </c>
      <c r="B357" s="19" t="s">
        <v>789</v>
      </c>
      <c r="C357" s="137">
        <f>C330+C336+C346</f>
        <v>767.8</v>
      </c>
      <c r="D357" s="137">
        <f>D330+D336+D346</f>
        <v>867.8</v>
      </c>
      <c r="E357" s="137">
        <f>E330+E336+E346</f>
        <v>1483.4</v>
      </c>
      <c r="F357" s="137">
        <f>F330+F336+F346</f>
        <v>1745</v>
      </c>
    </row>
    <row r="358" spans="2:6" ht="15">
      <c r="B358" s="238" t="s">
        <v>790</v>
      </c>
      <c r="C358" s="261">
        <f>C357/C109</f>
        <v>0.3285971069074724</v>
      </c>
      <c r="D358" s="261">
        <f>D357/D109</f>
        <v>0.28169837044731544</v>
      </c>
      <c r="E358" s="261">
        <f>E357/E109</f>
        <v>0.2968581148689214</v>
      </c>
      <c r="F358" s="261">
        <f>F357/F109</f>
        <v>0.28528921296144916</v>
      </c>
    </row>
    <row r="359" spans="2:6" ht="15">
      <c r="B359" s="238" t="s">
        <v>791</v>
      </c>
      <c r="C359" s="261">
        <f>C357/C84</f>
        <v>0.11649860071949644</v>
      </c>
      <c r="D359" s="261">
        <f>D357/D84</f>
        <v>0.10313144281839241</v>
      </c>
      <c r="E359" s="261">
        <f>E357/E84</f>
        <v>0.1337876039083874</v>
      </c>
      <c r="F359" s="261">
        <f>F357/F84</f>
        <v>0.1251412940230847</v>
      </c>
    </row>
    <row r="360" spans="1:6" ht="15">
      <c r="A360" s="87">
        <v>78</v>
      </c>
      <c r="B360" s="288" t="s">
        <v>792</v>
      </c>
      <c r="C360" s="37">
        <f>C357/C6*1000</f>
        <v>282.66391782940036</v>
      </c>
      <c r="D360" s="37">
        <f>D357/D6*1000</f>
        <v>326.9904668600927</v>
      </c>
      <c r="E360" s="37">
        <f>E357/E6*1000</f>
        <v>548.4932519874285</v>
      </c>
      <c r="F360" s="37">
        <f>F357/F6*1000</f>
        <v>632.1547601796841</v>
      </c>
    </row>
  </sheetData>
  <mergeCells count="15">
    <mergeCell ref="B2:F2"/>
    <mergeCell ref="B5:F5"/>
    <mergeCell ref="B276:F276"/>
    <mergeCell ref="B327:F327"/>
    <mergeCell ref="A1:A4"/>
    <mergeCell ref="B182:F182"/>
    <mergeCell ref="B217:F217"/>
    <mergeCell ref="C169:D169"/>
    <mergeCell ref="E169:F169"/>
    <mergeCell ref="B43:F43"/>
    <mergeCell ref="B83:F83"/>
    <mergeCell ref="B89:F89"/>
    <mergeCell ref="B92:F92"/>
    <mergeCell ref="B106:F106"/>
    <mergeCell ref="B143:F143"/>
  </mergeCells>
  <printOptions/>
  <pageMargins left="0.25" right="0.25" top="0.75" bottom="0.75" header="0.3" footer="0.3"/>
  <pageSetup horizontalDpi="600" verticalDpi="600" orientation="landscape" paperSize="5"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workbookViewId="0" topLeftCell="A1">
      <selection activeCell="F21" sqref="F21"/>
    </sheetView>
  </sheetViews>
  <sheetFormatPr defaultColWidth="9.140625" defaultRowHeight="15"/>
  <cols>
    <col min="1" max="1" width="9.140625" style="313" customWidth="1"/>
    <col min="2" max="2" width="62.00390625" style="313" customWidth="1"/>
    <col min="3" max="3" width="18.28125" style="313" customWidth="1"/>
    <col min="4" max="16384" width="9.140625" style="313" customWidth="1"/>
  </cols>
  <sheetData>
    <row r="2" spans="2:3" ht="15">
      <c r="B2" s="539" t="s">
        <v>857</v>
      </c>
      <c r="C2" s="539"/>
    </row>
    <row r="3" ht="15">
      <c r="B3" s="312"/>
    </row>
    <row r="4" spans="2:3" ht="27" customHeight="1">
      <c r="B4" s="317" t="s">
        <v>819</v>
      </c>
      <c r="C4" s="318" t="s">
        <v>858</v>
      </c>
    </row>
    <row r="5" ht="15">
      <c r="B5" s="316" t="s">
        <v>859</v>
      </c>
    </row>
    <row r="6" ht="15">
      <c r="B6" s="312"/>
    </row>
    <row r="7" spans="2:3" ht="15">
      <c r="B7" s="312" t="s">
        <v>820</v>
      </c>
      <c r="C7" s="314" t="s">
        <v>821</v>
      </c>
    </row>
    <row r="8" spans="2:3" ht="15">
      <c r="B8" s="312" t="s">
        <v>822</v>
      </c>
      <c r="C8" s="314" t="s">
        <v>823</v>
      </c>
    </row>
    <row r="9" spans="2:3" ht="15">
      <c r="B9" s="312" t="s">
        <v>824</v>
      </c>
      <c r="C9" s="315"/>
    </row>
    <row r="10" spans="2:3" ht="15">
      <c r="B10" s="312" t="s">
        <v>825</v>
      </c>
      <c r="C10" s="314" t="s">
        <v>826</v>
      </c>
    </row>
    <row r="11" spans="2:3" ht="15">
      <c r="B11" s="312" t="s">
        <v>827</v>
      </c>
      <c r="C11" s="314" t="s">
        <v>828</v>
      </c>
    </row>
    <row r="12" spans="2:3" ht="15">
      <c r="B12" s="312" t="s">
        <v>829</v>
      </c>
      <c r="C12" s="314" t="s">
        <v>830</v>
      </c>
    </row>
    <row r="13" spans="2:3" ht="15">
      <c r="B13" s="312" t="s">
        <v>831</v>
      </c>
      <c r="C13" s="314" t="s">
        <v>832</v>
      </c>
    </row>
    <row r="14" spans="2:3" ht="15">
      <c r="B14" s="312" t="s">
        <v>833</v>
      </c>
      <c r="C14" s="314" t="s">
        <v>834</v>
      </c>
    </row>
    <row r="15" spans="2:3" ht="15">
      <c r="B15" s="312" t="s">
        <v>835</v>
      </c>
      <c r="C15" s="314" t="s">
        <v>836</v>
      </c>
    </row>
    <row r="16" spans="2:3" ht="15">
      <c r="B16" s="312" t="s">
        <v>837</v>
      </c>
      <c r="C16" s="314" t="s">
        <v>838</v>
      </c>
    </row>
    <row r="17" spans="2:3" ht="15">
      <c r="B17" s="312" t="s">
        <v>839</v>
      </c>
      <c r="C17" s="314" t="s">
        <v>840</v>
      </c>
    </row>
    <row r="19" ht="15">
      <c r="B19" s="316" t="s">
        <v>860</v>
      </c>
    </row>
    <row r="20" spans="2:3" ht="15">
      <c r="B20" s="312" t="s">
        <v>841</v>
      </c>
      <c r="C20" s="314" t="s">
        <v>842</v>
      </c>
    </row>
    <row r="21" spans="2:3" ht="15">
      <c r="B21" s="312" t="s">
        <v>843</v>
      </c>
      <c r="C21" s="314" t="s">
        <v>844</v>
      </c>
    </row>
    <row r="22" spans="2:3" ht="15">
      <c r="B22" s="312" t="s">
        <v>845</v>
      </c>
      <c r="C22" s="314" t="s">
        <v>834</v>
      </c>
    </row>
    <row r="23" spans="2:3" ht="15">
      <c r="B23" s="312" t="s">
        <v>846</v>
      </c>
      <c r="C23" s="314" t="s">
        <v>844</v>
      </c>
    </row>
    <row r="24" spans="2:3" ht="15">
      <c r="B24" s="312" t="s">
        <v>847</v>
      </c>
      <c r="C24" s="314" t="s">
        <v>840</v>
      </c>
    </row>
    <row r="25" spans="2:3" ht="15">
      <c r="B25" s="312" t="s">
        <v>848</v>
      </c>
      <c r="C25" s="314" t="s">
        <v>836</v>
      </c>
    </row>
    <row r="26" spans="2:3" ht="15">
      <c r="B26" s="312" t="s">
        <v>849</v>
      </c>
      <c r="C26" s="314" t="s">
        <v>850</v>
      </c>
    </row>
    <row r="27" spans="2:3" ht="15">
      <c r="B27" s="312" t="s">
        <v>851</v>
      </c>
      <c r="C27" s="314" t="s">
        <v>844</v>
      </c>
    </row>
    <row r="28" spans="2:3" ht="15">
      <c r="B28" s="312" t="s">
        <v>852</v>
      </c>
      <c r="C28" s="314" t="s">
        <v>844</v>
      </c>
    </row>
    <row r="29" spans="2:3" ht="15">
      <c r="B29" s="312" t="s">
        <v>853</v>
      </c>
      <c r="C29" s="314" t="s">
        <v>842</v>
      </c>
    </row>
    <row r="30" spans="2:3" ht="15">
      <c r="B30" s="312" t="s">
        <v>854</v>
      </c>
      <c r="C30" s="315"/>
    </row>
    <row r="31" spans="2:3" ht="15">
      <c r="B31" s="312" t="s">
        <v>855</v>
      </c>
      <c r="C31" s="314" t="s">
        <v>856</v>
      </c>
    </row>
    <row r="32" spans="1:3" ht="15">
      <c r="A32" s="320"/>
      <c r="B32" s="320"/>
      <c r="C32" s="320"/>
    </row>
    <row r="33" ht="15">
      <c r="B33" s="313" t="s">
        <v>868</v>
      </c>
    </row>
  </sheetData>
  <mergeCells count="1">
    <mergeCell ref="B2:C2"/>
  </mergeCell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M50"/>
  <sheetViews>
    <sheetView zoomScale="90" zoomScaleNormal="90" workbookViewId="0" topLeftCell="A1">
      <selection activeCell="A1" sqref="A1:G1"/>
    </sheetView>
  </sheetViews>
  <sheetFormatPr defaultColWidth="9.140625" defaultRowHeight="15"/>
  <cols>
    <col min="1" max="1" width="19.140625" style="109" customWidth="1"/>
    <col min="2" max="2" width="23.421875" style="109" hidden="1" customWidth="1"/>
    <col min="3" max="3" width="24.7109375" style="104" customWidth="1"/>
    <col min="4" max="4" width="27.7109375" style="109" customWidth="1"/>
    <col min="5" max="5" width="67.8515625" style="109" customWidth="1"/>
    <col min="6" max="6" width="24.421875" style="109" customWidth="1"/>
    <col min="7" max="7" width="35.421875" style="109" customWidth="1"/>
    <col min="8" max="8" width="42.140625" style="109" customWidth="1"/>
    <col min="9" max="9" width="47.7109375" style="109" customWidth="1"/>
    <col min="10" max="10" width="22.28125" style="336" customWidth="1"/>
    <col min="11" max="11" width="42.8515625" style="109" customWidth="1"/>
    <col min="12" max="12" width="27.8515625" style="109" customWidth="1"/>
    <col min="13" max="13" width="24.7109375" style="109" customWidth="1"/>
    <col min="14" max="16384" width="9.140625" style="109" customWidth="1"/>
  </cols>
  <sheetData>
    <row r="1" spans="1:7" ht="21">
      <c r="A1" s="395" t="s">
        <v>1097</v>
      </c>
      <c r="B1" s="395"/>
      <c r="C1" s="395"/>
      <c r="D1" s="395"/>
      <c r="E1" s="395"/>
      <c r="F1" s="395"/>
      <c r="G1" s="395"/>
    </row>
    <row r="2" spans="5:6" ht="15">
      <c r="E2" s="337" t="s">
        <v>393</v>
      </c>
      <c r="F2" s="338"/>
    </row>
    <row r="3" spans="1:13" s="339" customFormat="1" ht="15" customHeight="1">
      <c r="A3" s="390" t="s">
        <v>9</v>
      </c>
      <c r="B3" s="390" t="s">
        <v>0</v>
      </c>
      <c r="C3" s="391" t="s">
        <v>19</v>
      </c>
      <c r="D3" s="391"/>
      <c r="E3" s="391"/>
      <c r="F3" s="391"/>
      <c r="G3" s="390" t="s">
        <v>392</v>
      </c>
      <c r="H3" s="392" t="s">
        <v>1</v>
      </c>
      <c r="I3" s="390"/>
      <c r="J3" s="378" t="s">
        <v>15</v>
      </c>
      <c r="K3" s="380" t="s">
        <v>13</v>
      </c>
      <c r="L3" s="382" t="s">
        <v>16</v>
      </c>
      <c r="M3" s="384" t="s">
        <v>16</v>
      </c>
    </row>
    <row r="4" spans="1:13" s="339" customFormat="1" ht="15">
      <c r="A4" s="390"/>
      <c r="B4" s="390"/>
      <c r="C4" s="366" t="s">
        <v>7</v>
      </c>
      <c r="D4" s="374" t="s">
        <v>17</v>
      </c>
      <c r="E4" s="363" t="s">
        <v>14</v>
      </c>
      <c r="F4" s="363" t="s">
        <v>18</v>
      </c>
      <c r="G4" s="390"/>
      <c r="H4" s="358" t="s">
        <v>8</v>
      </c>
      <c r="I4" s="371" t="s">
        <v>2</v>
      </c>
      <c r="J4" s="379"/>
      <c r="K4" s="381"/>
      <c r="L4" s="383"/>
      <c r="M4" s="385"/>
    </row>
    <row r="5" spans="1:13" s="341" customFormat="1" ht="98.25" customHeight="1">
      <c r="A5" s="386" t="s">
        <v>6</v>
      </c>
      <c r="B5" s="393" t="s">
        <v>5</v>
      </c>
      <c r="C5" s="366" t="s">
        <v>21</v>
      </c>
      <c r="D5" s="374" t="s">
        <v>981</v>
      </c>
      <c r="E5" s="367" t="s">
        <v>913</v>
      </c>
      <c r="F5" s="365" t="s">
        <v>417</v>
      </c>
      <c r="G5" s="113"/>
      <c r="H5" s="359"/>
      <c r="I5" s="367"/>
      <c r="J5" s="365" t="s">
        <v>806</v>
      </c>
      <c r="K5" s="367"/>
      <c r="L5" s="367"/>
      <c r="M5" s="367"/>
    </row>
    <row r="6" spans="1:13" s="341" customFormat="1" ht="157.5" customHeight="1">
      <c r="A6" s="386"/>
      <c r="B6" s="393"/>
      <c r="C6" s="366" t="s">
        <v>191</v>
      </c>
      <c r="D6" s="365" t="s">
        <v>1042</v>
      </c>
      <c r="E6" s="367" t="s">
        <v>914</v>
      </c>
      <c r="F6" s="36" t="s">
        <v>863</v>
      </c>
      <c r="G6" s="367"/>
      <c r="H6" s="359"/>
      <c r="I6" s="367"/>
      <c r="J6" s="365" t="s">
        <v>44</v>
      </c>
      <c r="K6" s="367"/>
      <c r="L6" s="367"/>
      <c r="M6" s="367"/>
    </row>
    <row r="7" spans="1:13" s="341" customFormat="1" ht="45" customHeight="1">
      <c r="A7" s="386"/>
      <c r="B7" s="393"/>
      <c r="C7" s="366" t="s">
        <v>186</v>
      </c>
      <c r="D7" s="374" t="s">
        <v>203</v>
      </c>
      <c r="E7" s="367" t="s">
        <v>915</v>
      </c>
      <c r="F7" s="113" t="s">
        <v>862</v>
      </c>
      <c r="G7" s="367"/>
      <c r="H7" s="359" t="s">
        <v>51</v>
      </c>
      <c r="I7" s="367"/>
      <c r="J7" s="365" t="s">
        <v>43</v>
      </c>
      <c r="K7" s="367"/>
      <c r="L7" s="367"/>
      <c r="M7" s="367"/>
    </row>
    <row r="8" spans="1:13" s="341" customFormat="1" ht="52.5" customHeight="1">
      <c r="A8" s="386"/>
      <c r="B8" s="393"/>
      <c r="C8" s="394" t="s">
        <v>183</v>
      </c>
      <c r="D8" s="374" t="s">
        <v>184</v>
      </c>
      <c r="E8" s="367" t="s">
        <v>916</v>
      </c>
      <c r="F8" s="367" t="s">
        <v>864</v>
      </c>
      <c r="G8" s="367"/>
      <c r="H8" s="359"/>
      <c r="I8" s="367"/>
      <c r="J8" s="365" t="s">
        <v>43</v>
      </c>
      <c r="K8" s="367"/>
      <c r="L8" s="367"/>
      <c r="M8" s="367"/>
    </row>
    <row r="9" spans="1:13" s="341" customFormat="1" ht="72" customHeight="1">
      <c r="A9" s="386"/>
      <c r="B9" s="393"/>
      <c r="C9" s="394"/>
      <c r="D9" s="374" t="s">
        <v>416</v>
      </c>
      <c r="E9" s="367" t="s">
        <v>917</v>
      </c>
      <c r="F9" s="365" t="s">
        <v>420</v>
      </c>
      <c r="G9" s="367"/>
      <c r="H9" s="359"/>
      <c r="I9" s="367"/>
      <c r="J9" s="365" t="s">
        <v>43</v>
      </c>
      <c r="K9" s="367"/>
      <c r="L9" s="367"/>
      <c r="M9" s="367"/>
    </row>
    <row r="10" spans="1:13" s="341" customFormat="1" ht="50.25" customHeight="1">
      <c r="A10" s="386"/>
      <c r="B10" s="393"/>
      <c r="C10" s="394"/>
      <c r="D10" s="374" t="s">
        <v>192</v>
      </c>
      <c r="E10" s="367" t="s">
        <v>918</v>
      </c>
      <c r="F10" s="365" t="s">
        <v>865</v>
      </c>
      <c r="G10" s="367"/>
      <c r="H10" s="359"/>
      <c r="I10" s="367"/>
      <c r="J10" s="365" t="s">
        <v>43</v>
      </c>
      <c r="K10" s="367"/>
      <c r="L10" s="367"/>
      <c r="M10" s="367"/>
    </row>
    <row r="11" spans="1:13" s="341" customFormat="1" ht="78.75" customHeight="1">
      <c r="A11" s="386"/>
      <c r="B11" s="393"/>
      <c r="C11" s="394"/>
      <c r="D11" s="365" t="s">
        <v>182</v>
      </c>
      <c r="E11" s="367" t="s">
        <v>919</v>
      </c>
      <c r="F11" s="365" t="s">
        <v>866</v>
      </c>
      <c r="G11" s="367"/>
      <c r="H11" s="359"/>
      <c r="I11" s="367"/>
      <c r="J11" s="365" t="s">
        <v>43</v>
      </c>
      <c r="K11" s="367"/>
      <c r="L11" s="367"/>
      <c r="M11" s="367"/>
    </row>
    <row r="12" spans="1:13" s="341" customFormat="1" ht="63.75" customHeight="1">
      <c r="A12" s="386"/>
      <c r="B12" s="393"/>
      <c r="C12" s="394"/>
      <c r="D12" s="374" t="s">
        <v>193</v>
      </c>
      <c r="E12" s="367" t="s">
        <v>920</v>
      </c>
      <c r="F12" s="374" t="s">
        <v>421</v>
      </c>
      <c r="G12" s="367"/>
      <c r="H12" s="359"/>
      <c r="I12" s="367"/>
      <c r="J12" s="365" t="s">
        <v>43</v>
      </c>
      <c r="K12" s="367"/>
      <c r="L12" s="367"/>
      <c r="M12" s="367"/>
    </row>
    <row r="13" spans="1:13" s="341" customFormat="1" ht="46.5" customHeight="1">
      <c r="A13" s="386"/>
      <c r="B13" s="393"/>
      <c r="C13" s="394"/>
      <c r="D13" s="388" t="s">
        <v>982</v>
      </c>
      <c r="E13" s="367" t="s">
        <v>921</v>
      </c>
      <c r="F13" s="365" t="s">
        <v>418</v>
      </c>
      <c r="G13" s="367"/>
      <c r="H13" s="359"/>
      <c r="I13" s="367"/>
      <c r="J13" s="365" t="s">
        <v>43</v>
      </c>
      <c r="K13" s="367"/>
      <c r="L13" s="367"/>
      <c r="M13" s="367"/>
    </row>
    <row r="14" spans="1:13" s="341" customFormat="1" ht="95.25" customHeight="1">
      <c r="A14" s="386"/>
      <c r="B14" s="393"/>
      <c r="C14" s="394"/>
      <c r="D14" s="388"/>
      <c r="E14" s="367" t="s">
        <v>983</v>
      </c>
      <c r="F14" s="365" t="s">
        <v>419</v>
      </c>
      <c r="G14" s="367"/>
      <c r="H14" s="359"/>
      <c r="I14" s="367"/>
      <c r="J14" s="365" t="s">
        <v>43</v>
      </c>
      <c r="K14" s="367"/>
      <c r="L14" s="367"/>
      <c r="M14" s="367"/>
    </row>
    <row r="15" spans="1:13" s="341" customFormat="1" ht="113.25" customHeight="1">
      <c r="A15" s="386"/>
      <c r="B15" s="393"/>
      <c r="C15" s="394" t="s">
        <v>185</v>
      </c>
      <c r="D15" s="374" t="s">
        <v>220</v>
      </c>
      <c r="E15" s="367" t="s">
        <v>922</v>
      </c>
      <c r="F15" s="365">
        <v>830</v>
      </c>
      <c r="G15" s="367"/>
      <c r="H15" s="359"/>
      <c r="I15" s="367"/>
      <c r="J15" s="365" t="s">
        <v>43</v>
      </c>
      <c r="K15" s="367"/>
      <c r="L15" s="367"/>
      <c r="M15" s="367"/>
    </row>
    <row r="16" spans="1:13" s="341" customFormat="1" ht="111.75" customHeight="1">
      <c r="A16" s="386"/>
      <c r="B16" s="393"/>
      <c r="C16" s="394"/>
      <c r="D16" s="374" t="s">
        <v>194</v>
      </c>
      <c r="E16" s="367" t="s">
        <v>923</v>
      </c>
      <c r="F16" s="365" t="s">
        <v>864</v>
      </c>
      <c r="G16" s="367"/>
      <c r="H16" s="359"/>
      <c r="I16" s="367"/>
      <c r="J16" s="365" t="s">
        <v>43</v>
      </c>
      <c r="K16" s="367"/>
      <c r="L16" s="367"/>
      <c r="M16" s="367"/>
    </row>
    <row r="17" spans="1:13" s="341" customFormat="1" ht="80.25" customHeight="1">
      <c r="A17" s="386"/>
      <c r="B17" s="393"/>
      <c r="C17" s="366" t="s">
        <v>23</v>
      </c>
      <c r="D17" s="367" t="s">
        <v>144</v>
      </c>
      <c r="E17" s="367" t="s">
        <v>924</v>
      </c>
      <c r="F17" s="367" t="s">
        <v>867</v>
      </c>
      <c r="G17" s="367"/>
      <c r="H17" s="359"/>
      <c r="I17" s="367"/>
      <c r="J17" s="365" t="s">
        <v>41</v>
      </c>
      <c r="K17" s="367"/>
      <c r="L17" s="367"/>
      <c r="M17" s="367"/>
    </row>
    <row r="18" spans="1:13" s="341" customFormat="1" ht="57" customHeight="1">
      <c r="A18" s="386"/>
      <c r="B18" s="393"/>
      <c r="C18" s="366" t="s">
        <v>22</v>
      </c>
      <c r="D18" s="367" t="s">
        <v>106</v>
      </c>
      <c r="E18" s="367" t="s">
        <v>925</v>
      </c>
      <c r="F18" s="367" t="s">
        <v>428</v>
      </c>
      <c r="G18" s="367"/>
      <c r="H18" s="359"/>
      <c r="I18" s="367"/>
      <c r="J18" s="365" t="s">
        <v>41</v>
      </c>
      <c r="K18" s="367"/>
      <c r="L18" s="367"/>
      <c r="M18" s="367"/>
    </row>
    <row r="19" spans="1:13" s="341" customFormat="1" ht="80.25" customHeight="1">
      <c r="A19" s="386"/>
      <c r="B19" s="393"/>
      <c r="C19" s="366" t="s">
        <v>148</v>
      </c>
      <c r="D19" s="367" t="s">
        <v>146</v>
      </c>
      <c r="E19" s="367" t="s">
        <v>984</v>
      </c>
      <c r="F19" s="367" t="s">
        <v>164</v>
      </c>
      <c r="G19" s="367"/>
      <c r="H19" s="359"/>
      <c r="I19" s="367"/>
      <c r="J19" s="365" t="s">
        <v>147</v>
      </c>
      <c r="K19" s="367"/>
      <c r="L19" s="367"/>
      <c r="M19" s="367"/>
    </row>
    <row r="20" spans="1:13" s="341" customFormat="1" ht="33.75" customHeight="1" hidden="1">
      <c r="A20" s="386"/>
      <c r="B20" s="375"/>
      <c r="C20" s="366" t="s">
        <v>25</v>
      </c>
      <c r="D20" s="367"/>
      <c r="E20" s="367" t="s">
        <v>24</v>
      </c>
      <c r="F20" s="367"/>
      <c r="G20" s="367"/>
      <c r="H20" s="359"/>
      <c r="I20" s="367"/>
      <c r="J20" s="365" t="s">
        <v>43</v>
      </c>
      <c r="K20" s="367"/>
      <c r="L20" s="367"/>
      <c r="M20" s="367"/>
    </row>
    <row r="21" spans="1:13" s="341" customFormat="1" ht="66.75" customHeight="1">
      <c r="A21" s="386"/>
      <c r="B21" s="375"/>
      <c r="C21" s="366" t="s">
        <v>111</v>
      </c>
      <c r="D21" s="367" t="s">
        <v>142</v>
      </c>
      <c r="E21" s="367" t="s">
        <v>926</v>
      </c>
      <c r="F21" s="367" t="s">
        <v>113</v>
      </c>
      <c r="G21" s="367"/>
      <c r="H21" s="359"/>
      <c r="I21" s="367"/>
      <c r="J21" s="365" t="s">
        <v>41</v>
      </c>
      <c r="K21" s="367"/>
      <c r="L21" s="367"/>
      <c r="M21" s="367"/>
    </row>
    <row r="22" spans="1:13" s="341" customFormat="1" ht="93.75" customHeight="1">
      <c r="A22" s="386" t="s">
        <v>6</v>
      </c>
      <c r="B22" s="375"/>
      <c r="C22" s="366" t="s">
        <v>104</v>
      </c>
      <c r="D22" s="36" t="s">
        <v>105</v>
      </c>
      <c r="E22" s="367" t="s">
        <v>927</v>
      </c>
      <c r="F22" s="365" t="s">
        <v>145</v>
      </c>
      <c r="G22" s="367"/>
      <c r="H22" s="359"/>
      <c r="I22" s="367"/>
      <c r="J22" s="365" t="s">
        <v>41</v>
      </c>
      <c r="K22" s="367"/>
      <c r="L22" s="367"/>
      <c r="M22" s="367"/>
    </row>
    <row r="23" spans="1:13" s="341" customFormat="1" ht="49.5" customHeight="1">
      <c r="A23" s="386"/>
      <c r="B23" s="375"/>
      <c r="C23" s="366" t="s">
        <v>141</v>
      </c>
      <c r="D23" s="367" t="s">
        <v>140</v>
      </c>
      <c r="E23" s="367" t="s">
        <v>143</v>
      </c>
      <c r="F23" s="40" t="s">
        <v>204</v>
      </c>
      <c r="G23" s="367"/>
      <c r="H23" s="359"/>
      <c r="I23" s="367"/>
      <c r="J23" s="365" t="s">
        <v>41</v>
      </c>
      <c r="K23" s="367"/>
      <c r="L23" s="367"/>
      <c r="M23" s="367"/>
    </row>
    <row r="24" spans="1:13" s="341" customFormat="1" ht="75.75" customHeight="1">
      <c r="A24" s="386"/>
      <c r="B24" s="375"/>
      <c r="C24" s="366" t="s">
        <v>107</v>
      </c>
      <c r="D24" s="365" t="s">
        <v>108</v>
      </c>
      <c r="E24" s="367" t="s">
        <v>928</v>
      </c>
      <c r="F24" s="367"/>
      <c r="G24" s="367"/>
      <c r="H24" s="359"/>
      <c r="I24" s="367"/>
      <c r="J24" s="365" t="s">
        <v>41</v>
      </c>
      <c r="K24" s="367"/>
      <c r="L24" s="367"/>
      <c r="M24" s="367"/>
    </row>
    <row r="25" spans="1:13" s="341" customFormat="1" ht="117" customHeight="1">
      <c r="A25" s="386"/>
      <c r="B25" s="375"/>
      <c r="C25" s="366" t="s">
        <v>196</v>
      </c>
      <c r="D25" s="365" t="s">
        <v>197</v>
      </c>
      <c r="E25" s="367" t="s">
        <v>929</v>
      </c>
      <c r="F25" s="367"/>
      <c r="G25" s="367"/>
      <c r="H25" s="359"/>
      <c r="I25" s="367"/>
      <c r="J25" s="365" t="s">
        <v>198</v>
      </c>
      <c r="K25" s="367"/>
      <c r="L25" s="367"/>
      <c r="M25" s="367"/>
    </row>
    <row r="26" spans="1:13" s="341" customFormat="1" ht="59.25" customHeight="1">
      <c r="A26" s="386"/>
      <c r="B26" s="375"/>
      <c r="C26" s="366" t="s">
        <v>109</v>
      </c>
      <c r="D26" s="367" t="s">
        <v>110</v>
      </c>
      <c r="E26" s="367" t="s">
        <v>930</v>
      </c>
      <c r="F26" s="365" t="s">
        <v>869</v>
      </c>
      <c r="G26" s="367"/>
      <c r="H26" s="359"/>
      <c r="I26" s="367"/>
      <c r="J26" s="365" t="s">
        <v>41</v>
      </c>
      <c r="K26" s="367"/>
      <c r="L26" s="367"/>
      <c r="M26" s="367"/>
    </row>
    <row r="29" spans="3:10" s="128" customFormat="1" ht="15">
      <c r="C29" s="127"/>
      <c r="J29" s="344"/>
    </row>
    <row r="30" spans="3:10" s="128" customFormat="1" ht="15">
      <c r="C30" s="127"/>
      <c r="J30" s="344"/>
    </row>
    <row r="31" spans="3:10" s="128" customFormat="1" ht="15">
      <c r="C31" s="127"/>
      <c r="J31" s="344"/>
    </row>
    <row r="32" spans="3:10" s="128" customFormat="1" ht="15">
      <c r="C32" s="127"/>
      <c r="E32" s="334"/>
      <c r="J32" s="344"/>
    </row>
    <row r="33" spans="3:10" s="128" customFormat="1" ht="15">
      <c r="C33" s="127"/>
      <c r="E33" s="334"/>
      <c r="J33" s="344"/>
    </row>
    <row r="34" spans="3:10" s="128" customFormat="1" ht="15">
      <c r="C34" s="127"/>
      <c r="E34" s="334"/>
      <c r="J34" s="344"/>
    </row>
    <row r="35" spans="3:10" s="128" customFormat="1" ht="15">
      <c r="C35" s="127"/>
      <c r="D35" s="376"/>
      <c r="E35" s="376"/>
      <c r="F35" s="376"/>
      <c r="G35" s="376"/>
      <c r="H35" s="376"/>
      <c r="I35" s="376"/>
      <c r="J35" s="344"/>
    </row>
    <row r="36" spans="3:13" s="128" customFormat="1" ht="15">
      <c r="C36" s="127"/>
      <c r="D36" s="308"/>
      <c r="E36" s="110"/>
      <c r="F36" s="110"/>
      <c r="G36" s="110"/>
      <c r="H36" s="110"/>
      <c r="I36" s="110"/>
      <c r="J36" s="309"/>
      <c r="K36" s="377"/>
      <c r="L36" s="110"/>
      <c r="M36" s="110"/>
    </row>
    <row r="37" spans="3:13" s="128" customFormat="1" ht="15">
      <c r="C37" s="127"/>
      <c r="D37" s="308"/>
      <c r="E37" s="110"/>
      <c r="F37" s="110"/>
      <c r="G37" s="110"/>
      <c r="H37" s="110"/>
      <c r="I37" s="110"/>
      <c r="J37" s="309"/>
      <c r="K37" s="377"/>
      <c r="L37" s="110"/>
      <c r="M37" s="110"/>
    </row>
    <row r="38" ht="15">
      <c r="E38" s="335"/>
    </row>
    <row r="39" ht="15">
      <c r="E39" s="335"/>
    </row>
    <row r="40" ht="15">
      <c r="E40" s="335"/>
    </row>
    <row r="41" ht="15">
      <c r="E41" s="335"/>
    </row>
    <row r="42" ht="15">
      <c r="E42" s="335"/>
    </row>
    <row r="43" ht="15">
      <c r="E43" s="335"/>
    </row>
    <row r="44" ht="15">
      <c r="E44" s="335"/>
    </row>
    <row r="45" ht="15">
      <c r="E45" s="335"/>
    </row>
    <row r="46" ht="15">
      <c r="E46" s="335"/>
    </row>
    <row r="47" ht="15">
      <c r="E47" s="335"/>
    </row>
    <row r="48" ht="15">
      <c r="E48" s="335"/>
    </row>
    <row r="49" ht="15">
      <c r="E49" s="335"/>
    </row>
    <row r="50" ht="15">
      <c r="E50" s="335"/>
    </row>
  </sheetData>
  <mergeCells count="18">
    <mergeCell ref="J3:J4"/>
    <mergeCell ref="K3:K4"/>
    <mergeCell ref="L3:L4"/>
    <mergeCell ref="M3:M4"/>
    <mergeCell ref="A1:G1"/>
    <mergeCell ref="A3:A4"/>
    <mergeCell ref="B3:B4"/>
    <mergeCell ref="C3:F3"/>
    <mergeCell ref="G3:G4"/>
    <mergeCell ref="H3:I3"/>
    <mergeCell ref="D35:I35"/>
    <mergeCell ref="K36:K37"/>
    <mergeCell ref="A5:A21"/>
    <mergeCell ref="B5:B19"/>
    <mergeCell ref="C8:C14"/>
    <mergeCell ref="D13:D14"/>
    <mergeCell ref="C15:C16"/>
    <mergeCell ref="A22:A26"/>
  </mergeCells>
  <printOptions/>
  <pageMargins left="0.7" right="0.7" top="0.75" bottom="0.75" header="0.3" footer="0.3"/>
  <pageSetup fitToHeight="0" horizontalDpi="600" verticalDpi="600" orientation="portrait" paperSize="8"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2"/>
  <sheetViews>
    <sheetView zoomScale="90" zoomScaleNormal="90" workbookViewId="0" topLeftCell="A1">
      <selection activeCell="A1" sqref="A1:G1"/>
    </sheetView>
  </sheetViews>
  <sheetFormatPr defaultColWidth="9.140625" defaultRowHeight="15"/>
  <cols>
    <col min="1" max="1" width="19.140625" style="109" customWidth="1"/>
    <col min="2" max="2" width="23.421875" style="109" hidden="1" customWidth="1"/>
    <col min="3" max="3" width="24.7109375" style="104" customWidth="1"/>
    <col min="4" max="4" width="27.7109375" style="109" customWidth="1"/>
    <col min="5" max="5" width="67.8515625" style="109" customWidth="1"/>
    <col min="6" max="6" width="24.421875" style="109" customWidth="1"/>
    <col min="7" max="7" width="35.421875" style="109" customWidth="1"/>
    <col min="8" max="8" width="42.140625" style="109" customWidth="1"/>
    <col min="9" max="9" width="47.7109375" style="109" customWidth="1"/>
    <col min="10" max="10" width="22.28125" style="336" customWidth="1"/>
    <col min="11" max="11" width="42.8515625" style="109" customWidth="1"/>
    <col min="12" max="12" width="27.8515625" style="109" customWidth="1"/>
    <col min="13" max="13" width="24.7109375" style="109" customWidth="1"/>
    <col min="14" max="16384" width="9.140625" style="109" customWidth="1"/>
  </cols>
  <sheetData>
    <row r="1" spans="1:7" ht="21">
      <c r="A1" s="395" t="s">
        <v>1096</v>
      </c>
      <c r="B1" s="395"/>
      <c r="C1" s="395"/>
      <c r="D1" s="395"/>
      <c r="E1" s="395"/>
      <c r="F1" s="395"/>
      <c r="G1" s="395"/>
    </row>
    <row r="2" spans="5:6" ht="15">
      <c r="E2" s="337" t="s">
        <v>393</v>
      </c>
      <c r="F2" s="338"/>
    </row>
    <row r="3" spans="1:13" s="339" customFormat="1" ht="15" customHeight="1">
      <c r="A3" s="390" t="s">
        <v>9</v>
      </c>
      <c r="B3" s="390" t="s">
        <v>0</v>
      </c>
      <c r="C3" s="391" t="s">
        <v>19</v>
      </c>
      <c r="D3" s="391"/>
      <c r="E3" s="391"/>
      <c r="F3" s="391"/>
      <c r="G3" s="390" t="s">
        <v>392</v>
      </c>
      <c r="H3" s="392" t="s">
        <v>1</v>
      </c>
      <c r="I3" s="390"/>
      <c r="J3" s="378" t="s">
        <v>15</v>
      </c>
      <c r="K3" s="380" t="s">
        <v>13</v>
      </c>
      <c r="L3" s="382" t="s">
        <v>16</v>
      </c>
      <c r="M3" s="384" t="s">
        <v>16</v>
      </c>
    </row>
    <row r="4" spans="1:13" s="339" customFormat="1" ht="15">
      <c r="A4" s="390"/>
      <c r="B4" s="390"/>
      <c r="C4" s="366" t="s">
        <v>7</v>
      </c>
      <c r="D4" s="374" t="s">
        <v>17</v>
      </c>
      <c r="E4" s="363" t="s">
        <v>14</v>
      </c>
      <c r="F4" s="363" t="s">
        <v>18</v>
      </c>
      <c r="G4" s="390"/>
      <c r="H4" s="358" t="s">
        <v>8</v>
      </c>
      <c r="I4" s="371" t="s">
        <v>2</v>
      </c>
      <c r="J4" s="379"/>
      <c r="K4" s="381"/>
      <c r="L4" s="383"/>
      <c r="M4" s="385"/>
    </row>
    <row r="5" spans="1:13" s="341" customFormat="1" ht="80.25" customHeight="1">
      <c r="A5" s="401" t="s">
        <v>39</v>
      </c>
      <c r="B5" s="375"/>
      <c r="C5" s="366" t="s">
        <v>426</v>
      </c>
      <c r="D5" s="365" t="s">
        <v>985</v>
      </c>
      <c r="E5" s="367" t="s">
        <v>931</v>
      </c>
      <c r="F5" s="365" t="s">
        <v>986</v>
      </c>
      <c r="G5" s="367"/>
      <c r="H5" s="359"/>
      <c r="I5" s="367"/>
      <c r="J5" s="365" t="s">
        <v>44</v>
      </c>
      <c r="K5" s="367"/>
      <c r="L5" s="367"/>
      <c r="M5" s="367"/>
    </row>
    <row r="6" spans="1:13" s="341" customFormat="1" ht="165.75" customHeight="1">
      <c r="A6" s="401"/>
      <c r="B6" s="402" t="s">
        <v>10</v>
      </c>
      <c r="C6" s="366" t="s">
        <v>36</v>
      </c>
      <c r="D6" s="388" t="s">
        <v>167</v>
      </c>
      <c r="E6" s="367" t="s">
        <v>932</v>
      </c>
      <c r="F6" s="365" t="s">
        <v>874</v>
      </c>
      <c r="G6" s="367"/>
      <c r="H6" s="404" t="s">
        <v>80</v>
      </c>
      <c r="I6" s="405" t="s">
        <v>54</v>
      </c>
      <c r="J6" s="365" t="s">
        <v>44</v>
      </c>
      <c r="K6" s="367" t="s">
        <v>81</v>
      </c>
      <c r="L6" s="367"/>
      <c r="M6" s="367"/>
    </row>
    <row r="7" spans="1:13" s="341" customFormat="1" ht="123.75" customHeight="1">
      <c r="A7" s="401"/>
      <c r="B7" s="402"/>
      <c r="C7" s="366" t="s">
        <v>35</v>
      </c>
      <c r="D7" s="388"/>
      <c r="E7" s="367" t="s">
        <v>933</v>
      </c>
      <c r="F7" s="365" t="s">
        <v>875</v>
      </c>
      <c r="G7" s="367"/>
      <c r="H7" s="404"/>
      <c r="I7" s="405"/>
      <c r="J7" s="365" t="s">
        <v>44</v>
      </c>
      <c r="K7" s="367"/>
      <c r="L7" s="367"/>
      <c r="M7" s="367"/>
    </row>
    <row r="8" spans="1:13" s="341" customFormat="1" ht="138" customHeight="1">
      <c r="A8" s="401"/>
      <c r="B8" s="402"/>
      <c r="C8" s="366" t="s">
        <v>37</v>
      </c>
      <c r="D8" s="406" t="s">
        <v>402</v>
      </c>
      <c r="E8" s="367" t="s">
        <v>934</v>
      </c>
      <c r="F8" s="365" t="s">
        <v>870</v>
      </c>
      <c r="G8" s="367"/>
      <c r="H8" s="404"/>
      <c r="I8" s="405"/>
      <c r="J8" s="365" t="s">
        <v>44</v>
      </c>
      <c r="K8" s="367"/>
      <c r="L8" s="367"/>
      <c r="M8" s="367"/>
    </row>
    <row r="9" spans="1:13" s="341" customFormat="1" ht="110.25" customHeight="1">
      <c r="A9" s="401"/>
      <c r="B9" s="402"/>
      <c r="C9" s="366" t="s">
        <v>38</v>
      </c>
      <c r="D9" s="406"/>
      <c r="E9" s="367" t="s">
        <v>935</v>
      </c>
      <c r="F9" s="365" t="s">
        <v>876</v>
      </c>
      <c r="G9" s="367"/>
      <c r="H9" s="404"/>
      <c r="I9" s="405"/>
      <c r="J9" s="365" t="s">
        <v>44</v>
      </c>
      <c r="K9" s="367" t="s">
        <v>81</v>
      </c>
      <c r="L9" s="367"/>
      <c r="M9" s="367"/>
    </row>
    <row r="10" spans="1:13" s="341" customFormat="1" ht="119.25" customHeight="1">
      <c r="A10" s="401"/>
      <c r="B10" s="402"/>
      <c r="C10" s="366" t="s">
        <v>168</v>
      </c>
      <c r="D10" s="368" t="s">
        <v>169</v>
      </c>
      <c r="E10" s="367" t="s">
        <v>936</v>
      </c>
      <c r="F10" s="365" t="s">
        <v>870</v>
      </c>
      <c r="G10" s="367"/>
      <c r="H10" s="369"/>
      <c r="I10" s="370"/>
      <c r="J10" s="365" t="s">
        <v>44</v>
      </c>
      <c r="K10" s="367"/>
      <c r="L10" s="367"/>
      <c r="M10" s="367"/>
    </row>
    <row r="11" spans="1:13" s="341" customFormat="1" ht="199.5" customHeight="1">
      <c r="A11" s="401"/>
      <c r="B11" s="402"/>
      <c r="C11" s="366" t="s">
        <v>171</v>
      </c>
      <c r="D11" s="388" t="s">
        <v>402</v>
      </c>
      <c r="E11" s="367" t="s">
        <v>937</v>
      </c>
      <c r="F11" s="365" t="s">
        <v>870</v>
      </c>
      <c r="G11" s="367"/>
      <c r="H11" s="369"/>
      <c r="I11" s="370"/>
      <c r="J11" s="365" t="s">
        <v>44</v>
      </c>
      <c r="K11" s="367"/>
      <c r="L11" s="367"/>
      <c r="M11" s="367"/>
    </row>
    <row r="12" spans="1:13" s="341" customFormat="1" ht="79.5" customHeight="1">
      <c r="A12" s="401"/>
      <c r="B12" s="402"/>
      <c r="C12" s="366" t="s">
        <v>172</v>
      </c>
      <c r="D12" s="388"/>
      <c r="E12" s="367" t="s">
        <v>938</v>
      </c>
      <c r="F12" s="365" t="s">
        <v>875</v>
      </c>
      <c r="G12" s="367"/>
      <c r="H12" s="369"/>
      <c r="I12" s="370"/>
      <c r="J12" s="365" t="s">
        <v>44</v>
      </c>
      <c r="K12" s="367"/>
      <c r="L12" s="367"/>
      <c r="M12" s="367"/>
    </row>
    <row r="13" spans="1:13" s="341" customFormat="1" ht="105" customHeight="1">
      <c r="A13" s="401"/>
      <c r="B13" s="402"/>
      <c r="C13" s="366" t="s">
        <v>173</v>
      </c>
      <c r="D13" s="388"/>
      <c r="E13" s="367" t="s">
        <v>939</v>
      </c>
      <c r="F13" s="367"/>
      <c r="G13" s="367"/>
      <c r="H13" s="369"/>
      <c r="I13" s="370"/>
      <c r="J13" s="365" t="s">
        <v>44</v>
      </c>
      <c r="K13" s="367"/>
      <c r="L13" s="367"/>
      <c r="M13" s="367"/>
    </row>
    <row r="14" spans="1:13" s="341" customFormat="1" ht="77.25" customHeight="1">
      <c r="A14" s="401"/>
      <c r="B14" s="402"/>
      <c r="C14" s="366" t="s">
        <v>174</v>
      </c>
      <c r="D14" s="388"/>
      <c r="E14" s="367" t="s">
        <v>940</v>
      </c>
      <c r="F14" s="365" t="s">
        <v>875</v>
      </c>
      <c r="G14" s="367"/>
      <c r="H14" s="369"/>
      <c r="I14" s="370"/>
      <c r="J14" s="365" t="s">
        <v>44</v>
      </c>
      <c r="K14" s="367"/>
      <c r="L14" s="367"/>
      <c r="M14" s="367"/>
    </row>
    <row r="15" spans="1:13" s="341" customFormat="1" ht="77.25" customHeight="1">
      <c r="A15" s="401" t="s">
        <v>39</v>
      </c>
      <c r="B15" s="402"/>
      <c r="C15" s="366" t="s">
        <v>414</v>
      </c>
      <c r="D15" s="388" t="s">
        <v>404</v>
      </c>
      <c r="E15" s="367" t="s">
        <v>941</v>
      </c>
      <c r="F15" s="407"/>
      <c r="G15" s="367"/>
      <c r="H15" s="369"/>
      <c r="I15" s="370"/>
      <c r="J15" s="365" t="s">
        <v>44</v>
      </c>
      <c r="K15" s="367"/>
      <c r="L15" s="367"/>
      <c r="M15" s="367"/>
    </row>
    <row r="16" spans="1:13" s="341" customFormat="1" ht="77.25" customHeight="1">
      <c r="A16" s="401"/>
      <c r="B16" s="402"/>
      <c r="C16" s="366" t="s">
        <v>415</v>
      </c>
      <c r="D16" s="388"/>
      <c r="E16" s="367" t="s">
        <v>942</v>
      </c>
      <c r="F16" s="407"/>
      <c r="G16" s="367"/>
      <c r="H16" s="369"/>
      <c r="I16" s="370"/>
      <c r="J16" s="365" t="s">
        <v>44</v>
      </c>
      <c r="K16" s="367"/>
      <c r="L16" s="367"/>
      <c r="M16" s="367"/>
    </row>
    <row r="17" spans="1:13" s="341" customFormat="1" ht="258.75" customHeight="1">
      <c r="A17" s="401"/>
      <c r="B17" s="402"/>
      <c r="C17" s="366" t="s">
        <v>176</v>
      </c>
      <c r="D17" s="388" t="s">
        <v>205</v>
      </c>
      <c r="E17" s="367" t="s">
        <v>943</v>
      </c>
      <c r="F17" s="367"/>
      <c r="G17" s="367"/>
      <c r="H17" s="369"/>
      <c r="I17" s="370"/>
      <c r="J17" s="365" t="s">
        <v>44</v>
      </c>
      <c r="K17" s="367"/>
      <c r="L17" s="367"/>
      <c r="M17" s="367"/>
    </row>
    <row r="18" spans="1:13" s="341" customFormat="1" ht="64.5" customHeight="1">
      <c r="A18" s="401"/>
      <c r="B18" s="402"/>
      <c r="C18" s="366" t="s">
        <v>206</v>
      </c>
      <c r="D18" s="388"/>
      <c r="E18" s="367" t="s">
        <v>944</v>
      </c>
      <c r="F18" s="367"/>
      <c r="G18" s="367"/>
      <c r="H18" s="369"/>
      <c r="I18" s="370"/>
      <c r="J18" s="365" t="s">
        <v>44</v>
      </c>
      <c r="K18" s="367"/>
      <c r="L18" s="367"/>
      <c r="M18" s="367"/>
    </row>
    <row r="19" spans="1:13" s="341" customFormat="1" ht="65.25" customHeight="1">
      <c r="A19" s="401"/>
      <c r="B19" s="402"/>
      <c r="C19" s="366" t="s">
        <v>177</v>
      </c>
      <c r="D19" s="388"/>
      <c r="E19" s="367" t="s">
        <v>945</v>
      </c>
      <c r="F19" s="367"/>
      <c r="G19" s="367"/>
      <c r="H19" s="369"/>
      <c r="I19" s="370"/>
      <c r="J19" s="365" t="s">
        <v>44</v>
      </c>
      <c r="K19" s="367"/>
      <c r="L19" s="367"/>
      <c r="M19" s="367"/>
    </row>
    <row r="20" spans="1:13" s="341" customFormat="1" ht="63" customHeight="1">
      <c r="A20" s="401"/>
      <c r="B20" s="402"/>
      <c r="C20" s="394" t="s">
        <v>215</v>
      </c>
      <c r="D20" s="374" t="s">
        <v>216</v>
      </c>
      <c r="E20" s="367" t="s">
        <v>946</v>
      </c>
      <c r="F20" s="365">
        <v>97</v>
      </c>
      <c r="G20" s="367"/>
      <c r="H20" s="359"/>
      <c r="I20" s="12" t="s">
        <v>52</v>
      </c>
      <c r="J20" s="365" t="s">
        <v>43</v>
      </c>
      <c r="K20" s="367"/>
      <c r="L20" s="367"/>
      <c r="M20" s="367"/>
    </row>
    <row r="21" spans="1:13" s="341" customFormat="1" ht="63.75" customHeight="1">
      <c r="A21" s="401"/>
      <c r="B21" s="402"/>
      <c r="C21" s="394"/>
      <c r="D21" s="374" t="s">
        <v>217</v>
      </c>
      <c r="E21" s="367" t="s">
        <v>947</v>
      </c>
      <c r="F21" s="329" t="s">
        <v>877</v>
      </c>
      <c r="G21" s="367"/>
      <c r="H21" s="359"/>
      <c r="I21" s="12"/>
      <c r="J21" s="365" t="s">
        <v>43</v>
      </c>
      <c r="K21" s="367"/>
      <c r="L21" s="367"/>
      <c r="M21" s="367"/>
    </row>
    <row r="22" spans="1:13" s="341" customFormat="1" ht="63" customHeight="1">
      <c r="A22" s="401"/>
      <c r="B22" s="402"/>
      <c r="C22" s="394"/>
      <c r="D22" s="374" t="s">
        <v>218</v>
      </c>
      <c r="E22" s="367" t="s">
        <v>948</v>
      </c>
      <c r="F22" s="365">
        <v>156</v>
      </c>
      <c r="G22" s="367"/>
      <c r="H22" s="359"/>
      <c r="I22" s="12"/>
      <c r="J22" s="365" t="s">
        <v>43</v>
      </c>
      <c r="K22" s="367"/>
      <c r="L22" s="367"/>
      <c r="M22" s="367"/>
    </row>
    <row r="23" spans="1:13" s="341" customFormat="1" ht="64.5" customHeight="1">
      <c r="A23" s="401"/>
      <c r="B23" s="402"/>
      <c r="C23" s="394" t="s">
        <v>187</v>
      </c>
      <c r="D23" s="374" t="s">
        <v>188</v>
      </c>
      <c r="E23" s="367" t="s">
        <v>949</v>
      </c>
      <c r="F23" s="367"/>
      <c r="G23" s="367"/>
      <c r="H23" s="359"/>
      <c r="I23" s="12"/>
      <c r="J23" s="365" t="s">
        <v>43</v>
      </c>
      <c r="K23" s="367"/>
      <c r="L23" s="367"/>
      <c r="M23" s="367"/>
    </row>
    <row r="24" spans="1:13" s="341" customFormat="1" ht="64.5" customHeight="1">
      <c r="A24" s="401"/>
      <c r="B24" s="402"/>
      <c r="C24" s="394"/>
      <c r="D24" s="374" t="s">
        <v>189</v>
      </c>
      <c r="E24" s="367" t="s">
        <v>950</v>
      </c>
      <c r="F24" s="365">
        <v>651</v>
      </c>
      <c r="G24" s="367"/>
      <c r="H24" s="359"/>
      <c r="I24" s="12"/>
      <c r="J24" s="365" t="s">
        <v>43</v>
      </c>
      <c r="K24" s="367"/>
      <c r="L24" s="367"/>
      <c r="M24" s="367"/>
    </row>
    <row r="25" spans="1:13" s="341" customFormat="1" ht="92.25" customHeight="1">
      <c r="A25" s="401"/>
      <c r="B25" s="402"/>
      <c r="C25" s="394"/>
      <c r="D25" s="374" t="s">
        <v>190</v>
      </c>
      <c r="E25" s="367" t="s">
        <v>951</v>
      </c>
      <c r="F25" s="368"/>
      <c r="G25" s="367"/>
      <c r="H25" s="359"/>
      <c r="I25" s="12"/>
      <c r="J25" s="365" t="s">
        <v>43</v>
      </c>
      <c r="K25" s="367"/>
      <c r="L25" s="367"/>
      <c r="M25" s="367"/>
    </row>
    <row r="26" spans="1:13" s="341" customFormat="1" ht="66.75" customHeight="1">
      <c r="A26" s="401"/>
      <c r="B26" s="402"/>
      <c r="C26" s="394"/>
      <c r="D26" s="374" t="s">
        <v>212</v>
      </c>
      <c r="E26" s="367" t="s">
        <v>952</v>
      </c>
      <c r="F26" s="330" t="s">
        <v>878</v>
      </c>
      <c r="G26" s="367"/>
      <c r="H26" s="359"/>
      <c r="I26" s="12"/>
      <c r="J26" s="365" t="s">
        <v>43</v>
      </c>
      <c r="K26" s="367"/>
      <c r="L26" s="367"/>
      <c r="M26" s="367"/>
    </row>
    <row r="27" spans="1:13" s="341" customFormat="1" ht="68.25" customHeight="1">
      <c r="A27" s="401"/>
      <c r="B27" s="402"/>
      <c r="C27" s="394"/>
      <c r="D27" s="374" t="s">
        <v>211</v>
      </c>
      <c r="E27" s="367" t="s">
        <v>953</v>
      </c>
      <c r="F27" s="331" t="s">
        <v>879</v>
      </c>
      <c r="G27" s="367"/>
      <c r="H27" s="359"/>
      <c r="I27" s="12"/>
      <c r="J27" s="365" t="s">
        <v>43</v>
      </c>
      <c r="K27" s="367"/>
      <c r="L27" s="367"/>
      <c r="M27" s="367"/>
    </row>
    <row r="28" spans="1:13" s="341" customFormat="1" ht="102" customHeight="1">
      <c r="A28" s="401"/>
      <c r="B28" s="402"/>
      <c r="C28" s="394"/>
      <c r="D28" s="374" t="s">
        <v>982</v>
      </c>
      <c r="E28" s="36" t="s">
        <v>954</v>
      </c>
      <c r="F28" s="111" t="s">
        <v>424</v>
      </c>
      <c r="G28" s="367"/>
      <c r="H28" s="359"/>
      <c r="I28" s="12"/>
      <c r="J28" s="365" t="s">
        <v>43</v>
      </c>
      <c r="K28" s="367"/>
      <c r="L28" s="367"/>
      <c r="M28" s="367"/>
    </row>
    <row r="29" spans="1:13" s="341" customFormat="1" ht="174" customHeight="1">
      <c r="A29" s="401"/>
      <c r="B29" s="402"/>
      <c r="C29" s="394"/>
      <c r="D29" s="374" t="s">
        <v>214</v>
      </c>
      <c r="E29" s="367" t="s">
        <v>955</v>
      </c>
      <c r="F29" s="329" t="s">
        <v>425</v>
      </c>
      <c r="G29" s="357" t="s">
        <v>1043</v>
      </c>
      <c r="H29" s="359"/>
      <c r="I29" s="12"/>
      <c r="J29" s="365" t="s">
        <v>43</v>
      </c>
      <c r="K29" s="367"/>
      <c r="L29" s="367"/>
      <c r="M29" s="367"/>
    </row>
    <row r="30" spans="1:10" s="341" customFormat="1" ht="39.75" customHeight="1" hidden="1">
      <c r="A30" s="396" t="s">
        <v>401</v>
      </c>
      <c r="B30" s="403"/>
      <c r="C30" s="365"/>
      <c r="D30" s="388" t="s">
        <v>406</v>
      </c>
      <c r="E30" s="367"/>
      <c r="F30" s="367"/>
      <c r="G30" s="367"/>
      <c r="J30" s="342"/>
    </row>
    <row r="31" spans="1:13" s="341" customFormat="1" ht="126" customHeight="1">
      <c r="A31" s="396"/>
      <c r="B31" s="403"/>
      <c r="C31" s="364" t="s">
        <v>429</v>
      </c>
      <c r="D31" s="388"/>
      <c r="E31" s="18" t="s">
        <v>988</v>
      </c>
      <c r="F31" s="365" t="s">
        <v>896</v>
      </c>
      <c r="G31" s="367"/>
      <c r="H31" s="359"/>
      <c r="I31" s="367"/>
      <c r="J31" s="365" t="s">
        <v>808</v>
      </c>
      <c r="K31" s="397" t="s">
        <v>989</v>
      </c>
      <c r="L31" s="367"/>
      <c r="M31" s="367"/>
    </row>
    <row r="32" spans="1:13" s="341" customFormat="1" ht="100.5" customHeight="1">
      <c r="A32" s="396"/>
      <c r="B32" s="403"/>
      <c r="C32" s="364" t="s">
        <v>898</v>
      </c>
      <c r="D32" s="388"/>
      <c r="E32" s="18" t="s">
        <v>956</v>
      </c>
      <c r="F32" s="365" t="s">
        <v>899</v>
      </c>
      <c r="G32" s="367"/>
      <c r="H32" s="359"/>
      <c r="I32" s="367"/>
      <c r="J32" s="365"/>
      <c r="K32" s="398"/>
      <c r="L32" s="367"/>
      <c r="M32" s="367"/>
    </row>
    <row r="33" spans="1:13" s="341" customFormat="1" ht="107.25" customHeight="1">
      <c r="A33" s="396"/>
      <c r="B33" s="403"/>
      <c r="C33" s="364" t="s">
        <v>446</v>
      </c>
      <c r="D33" s="388"/>
      <c r="E33" s="18" t="s">
        <v>990</v>
      </c>
      <c r="F33" s="365" t="s">
        <v>991</v>
      </c>
      <c r="G33" s="367"/>
      <c r="H33" s="359"/>
      <c r="I33" s="367"/>
      <c r="J33" s="365"/>
      <c r="K33" s="398"/>
      <c r="L33" s="367"/>
      <c r="M33" s="367"/>
    </row>
    <row r="34" spans="1:13" s="341" customFormat="1" ht="99.75" customHeight="1">
      <c r="A34" s="396"/>
      <c r="B34" s="403"/>
      <c r="C34" s="366" t="s">
        <v>397</v>
      </c>
      <c r="D34" s="388"/>
      <c r="E34" s="18" t="s">
        <v>992</v>
      </c>
      <c r="F34" s="367" t="s">
        <v>897</v>
      </c>
      <c r="G34" s="367"/>
      <c r="H34" s="359"/>
      <c r="I34" s="367"/>
      <c r="J34" s="365" t="s">
        <v>807</v>
      </c>
      <c r="K34" s="398"/>
      <c r="L34" s="367"/>
      <c r="M34" s="367"/>
    </row>
    <row r="35" spans="1:13" s="341" customFormat="1" ht="333" customHeight="1">
      <c r="A35" s="396"/>
      <c r="B35" s="403"/>
      <c r="C35" s="366" t="s">
        <v>395</v>
      </c>
      <c r="D35" s="388" t="s">
        <v>407</v>
      </c>
      <c r="E35" s="18" t="s">
        <v>993</v>
      </c>
      <c r="F35" s="365" t="s">
        <v>901</v>
      </c>
      <c r="G35" s="367"/>
      <c r="H35" s="359"/>
      <c r="I35" s="367" t="s">
        <v>208</v>
      </c>
      <c r="J35" s="365" t="s">
        <v>209</v>
      </c>
      <c r="K35" s="398"/>
      <c r="L35" s="367"/>
      <c r="M35" s="367"/>
    </row>
    <row r="36" spans="1:13" s="341" customFormat="1" ht="81" customHeight="1">
      <c r="A36" s="396"/>
      <c r="B36" s="403"/>
      <c r="C36" s="366" t="s">
        <v>430</v>
      </c>
      <c r="D36" s="388"/>
      <c r="E36" s="18" t="s">
        <v>994</v>
      </c>
      <c r="F36" s="365" t="s">
        <v>906</v>
      </c>
      <c r="G36" s="367"/>
      <c r="H36" s="359"/>
      <c r="I36" s="367"/>
      <c r="J36" s="365" t="s">
        <v>807</v>
      </c>
      <c r="K36" s="398"/>
      <c r="L36" s="367"/>
      <c r="M36" s="367"/>
    </row>
    <row r="37" spans="1:13" s="341" customFormat="1" ht="73.5" customHeight="1">
      <c r="A37" s="396"/>
      <c r="B37" s="403"/>
      <c r="C37" s="366" t="s">
        <v>431</v>
      </c>
      <c r="D37" s="388"/>
      <c r="E37" s="18" t="s">
        <v>995</v>
      </c>
      <c r="F37" s="365" t="s">
        <v>902</v>
      </c>
      <c r="G37" s="367"/>
      <c r="H37" s="359"/>
      <c r="I37" s="367"/>
      <c r="J37" s="365" t="s">
        <v>807</v>
      </c>
      <c r="K37" s="398"/>
      <c r="L37" s="367"/>
      <c r="M37" s="367"/>
    </row>
    <row r="38" spans="1:13" s="341" customFormat="1" ht="63" customHeight="1">
      <c r="A38" s="396"/>
      <c r="B38" s="403"/>
      <c r="C38" s="366" t="s">
        <v>394</v>
      </c>
      <c r="D38" s="388"/>
      <c r="E38" s="18" t="s">
        <v>996</v>
      </c>
      <c r="F38" s="365" t="s">
        <v>903</v>
      </c>
      <c r="G38" s="367"/>
      <c r="H38" s="359"/>
      <c r="I38" s="367"/>
      <c r="J38" s="365" t="s">
        <v>807</v>
      </c>
      <c r="K38" s="398"/>
      <c r="L38" s="367"/>
      <c r="M38" s="367"/>
    </row>
    <row r="39" spans="1:13" s="341" customFormat="1" ht="101.25" customHeight="1">
      <c r="A39" s="396"/>
      <c r="B39" s="403"/>
      <c r="C39" s="366" t="s">
        <v>396</v>
      </c>
      <c r="D39" s="388"/>
      <c r="E39" s="367" t="s">
        <v>997</v>
      </c>
      <c r="F39" s="367" t="s">
        <v>904</v>
      </c>
      <c r="G39" s="367"/>
      <c r="H39" s="359"/>
      <c r="I39" s="367"/>
      <c r="J39" s="365" t="s">
        <v>807</v>
      </c>
      <c r="K39" s="398"/>
      <c r="L39" s="367"/>
      <c r="M39" s="367"/>
    </row>
    <row r="40" spans="1:13" s="341" customFormat="1" ht="72" customHeight="1">
      <c r="A40" s="396"/>
      <c r="B40" s="403"/>
      <c r="C40" s="364" t="s">
        <v>479</v>
      </c>
      <c r="D40" s="388"/>
      <c r="E40" s="367" t="s">
        <v>957</v>
      </c>
      <c r="F40" s="367" t="s">
        <v>905</v>
      </c>
      <c r="G40" s="367"/>
      <c r="H40" s="359"/>
      <c r="I40" s="367"/>
      <c r="J40" s="365" t="s">
        <v>807</v>
      </c>
      <c r="K40" s="399"/>
      <c r="L40" s="367"/>
      <c r="M40" s="367"/>
    </row>
    <row r="41" spans="1:13" s="341" customFormat="1" ht="156" customHeight="1">
      <c r="A41" s="396"/>
      <c r="B41" s="403"/>
      <c r="C41" s="400" t="s">
        <v>998</v>
      </c>
      <c r="D41" s="365" t="s">
        <v>501</v>
      </c>
      <c r="E41" s="357" t="s">
        <v>1044</v>
      </c>
      <c r="F41" s="367"/>
      <c r="G41" s="367"/>
      <c r="H41" s="359"/>
      <c r="I41" s="367"/>
      <c r="J41" s="365" t="s">
        <v>502</v>
      </c>
      <c r="K41" s="372"/>
      <c r="L41" s="367"/>
      <c r="M41" s="367"/>
    </row>
    <row r="42" spans="1:13" s="341" customFormat="1" ht="96.75" customHeight="1">
      <c r="A42" s="396"/>
      <c r="B42" s="403"/>
      <c r="C42" s="400"/>
      <c r="D42" s="365" t="s">
        <v>500</v>
      </c>
      <c r="E42" s="367" t="s">
        <v>959</v>
      </c>
      <c r="F42" s="367" t="s">
        <v>999</v>
      </c>
      <c r="G42" s="367"/>
      <c r="H42" s="359"/>
      <c r="I42" s="367"/>
      <c r="J42" s="365" t="s">
        <v>809</v>
      </c>
      <c r="K42" s="372"/>
      <c r="L42" s="367"/>
      <c r="M42" s="367"/>
    </row>
    <row r="43" spans="1:13" s="341" customFormat="1" ht="216" customHeight="1">
      <c r="A43" s="396"/>
      <c r="B43" s="403"/>
      <c r="C43" s="400" t="s">
        <v>185</v>
      </c>
      <c r="D43" s="365" t="s">
        <v>221</v>
      </c>
      <c r="E43" s="367" t="s">
        <v>960</v>
      </c>
      <c r="F43" s="332" t="s">
        <v>892</v>
      </c>
      <c r="G43" s="367"/>
      <c r="H43" s="359"/>
      <c r="I43" s="367"/>
      <c r="J43" s="365" t="s">
        <v>43</v>
      </c>
      <c r="K43" s="367"/>
      <c r="L43" s="367"/>
      <c r="M43" s="367"/>
    </row>
    <row r="44" spans="1:13" s="341" customFormat="1" ht="82.5" customHeight="1">
      <c r="A44" s="396"/>
      <c r="B44" s="403"/>
      <c r="C44" s="400"/>
      <c r="D44" s="374" t="s">
        <v>194</v>
      </c>
      <c r="E44" s="367" t="s">
        <v>961</v>
      </c>
      <c r="F44" s="367" t="s">
        <v>864</v>
      </c>
      <c r="G44" s="367"/>
      <c r="H44" s="359"/>
      <c r="I44" s="367"/>
      <c r="J44" s="365" t="s">
        <v>43</v>
      </c>
      <c r="K44" s="367"/>
      <c r="L44" s="367"/>
      <c r="M44" s="367"/>
    </row>
    <row r="45" spans="1:13" s="341" customFormat="1" ht="114.75" customHeight="1">
      <c r="A45" s="396"/>
      <c r="B45" s="403"/>
      <c r="C45" s="400"/>
      <c r="D45" s="365" t="s">
        <v>199</v>
      </c>
      <c r="E45" s="370" t="s">
        <v>962</v>
      </c>
      <c r="F45" s="365" t="s">
        <v>391</v>
      </c>
      <c r="G45" s="367"/>
      <c r="H45" s="359"/>
      <c r="I45" s="367"/>
      <c r="J45" s="365" t="s">
        <v>43</v>
      </c>
      <c r="K45" s="367"/>
      <c r="L45" s="367"/>
      <c r="M45" s="367"/>
    </row>
    <row r="46" spans="1:13" s="341" customFormat="1" ht="66" customHeight="1">
      <c r="A46" s="396"/>
      <c r="B46" s="403"/>
      <c r="C46" s="366" t="s">
        <v>50</v>
      </c>
      <c r="D46" s="367"/>
      <c r="E46" s="367" t="s">
        <v>1000</v>
      </c>
      <c r="F46" s="367"/>
      <c r="G46" s="367"/>
      <c r="H46" s="359"/>
      <c r="I46" s="367"/>
      <c r="J46" s="365"/>
      <c r="K46" s="367"/>
      <c r="L46" s="367"/>
      <c r="M46" s="367"/>
    </row>
    <row r="47" spans="1:13" s="341" customFormat="1" ht="78" customHeight="1">
      <c r="A47" s="396"/>
      <c r="B47" s="403"/>
      <c r="C47" s="366" t="s">
        <v>148</v>
      </c>
      <c r="D47" s="36" t="s">
        <v>146</v>
      </c>
      <c r="E47" s="365" t="s">
        <v>207</v>
      </c>
      <c r="F47" s="365" t="s">
        <v>45</v>
      </c>
      <c r="G47" s="367"/>
      <c r="H47" s="359"/>
      <c r="I47" s="367"/>
      <c r="J47" s="365" t="s">
        <v>41</v>
      </c>
      <c r="K47" s="367"/>
      <c r="L47" s="367"/>
      <c r="M47" s="367"/>
    </row>
    <row r="48" spans="1:13" s="341" customFormat="1" ht="43.5" customHeight="1">
      <c r="A48" s="396"/>
      <c r="B48" s="403"/>
      <c r="C48" s="364" t="s">
        <v>40</v>
      </c>
      <c r="D48" s="367" t="s">
        <v>48</v>
      </c>
      <c r="E48" s="367" t="s">
        <v>963</v>
      </c>
      <c r="F48" s="365" t="s">
        <v>45</v>
      </c>
      <c r="G48" s="367"/>
      <c r="H48" s="359"/>
      <c r="I48" s="367"/>
      <c r="J48" s="365" t="s">
        <v>42</v>
      </c>
      <c r="K48" s="367"/>
      <c r="L48" s="367"/>
      <c r="M48" s="367"/>
    </row>
    <row r="51" spans="3:10" s="128" customFormat="1" ht="15">
      <c r="C51" s="127"/>
      <c r="J51" s="344"/>
    </row>
    <row r="52" spans="3:10" s="128" customFormat="1" ht="15">
      <c r="C52" s="127"/>
      <c r="J52" s="344"/>
    </row>
    <row r="53" spans="3:10" s="128" customFormat="1" ht="15">
      <c r="C53" s="127"/>
      <c r="J53" s="344"/>
    </row>
    <row r="54" spans="3:10" s="128" customFormat="1" ht="15">
      <c r="C54" s="127"/>
      <c r="E54" s="334"/>
      <c r="J54" s="344"/>
    </row>
    <row r="55" spans="3:10" s="128" customFormat="1" ht="15">
      <c r="C55" s="127"/>
      <c r="E55" s="334"/>
      <c r="J55" s="344"/>
    </row>
    <row r="56" spans="3:10" s="128" customFormat="1" ht="15">
      <c r="C56" s="127"/>
      <c r="E56" s="334"/>
      <c r="J56" s="344"/>
    </row>
    <row r="57" spans="3:10" s="128" customFormat="1" ht="15">
      <c r="C57" s="127"/>
      <c r="D57" s="376"/>
      <c r="E57" s="376"/>
      <c r="F57" s="376"/>
      <c r="G57" s="376"/>
      <c r="H57" s="376"/>
      <c r="I57" s="376"/>
      <c r="J57" s="344"/>
    </row>
    <row r="58" spans="3:13" s="128" customFormat="1" ht="15">
      <c r="C58" s="127"/>
      <c r="D58" s="308"/>
      <c r="E58" s="110"/>
      <c r="F58" s="110"/>
      <c r="G58" s="110"/>
      <c r="H58" s="110"/>
      <c r="I58" s="110"/>
      <c r="J58" s="309"/>
      <c r="K58" s="377"/>
      <c r="L58" s="110"/>
      <c r="M58" s="110"/>
    </row>
    <row r="59" spans="3:13" s="128" customFormat="1" ht="15">
      <c r="C59" s="127"/>
      <c r="D59" s="308"/>
      <c r="E59" s="110"/>
      <c r="F59" s="110"/>
      <c r="G59" s="110"/>
      <c r="H59" s="110"/>
      <c r="I59" s="110"/>
      <c r="J59" s="309"/>
      <c r="K59" s="377"/>
      <c r="L59" s="110"/>
      <c r="M59" s="110"/>
    </row>
    <row r="60" ht="15">
      <c r="E60" s="335"/>
    </row>
    <row r="61" ht="15">
      <c r="E61" s="335"/>
    </row>
    <row r="62" ht="15">
      <c r="E62" s="335"/>
    </row>
    <row r="63" ht="15">
      <c r="E63" s="335"/>
    </row>
    <row r="64" ht="15">
      <c r="E64" s="335"/>
    </row>
    <row r="65" ht="15">
      <c r="E65" s="335"/>
    </row>
    <row r="66" ht="15">
      <c r="E66" s="335"/>
    </row>
    <row r="67" ht="15">
      <c r="E67" s="335"/>
    </row>
    <row r="68" ht="15">
      <c r="E68" s="335"/>
    </row>
    <row r="69" ht="15">
      <c r="E69" s="335"/>
    </row>
    <row r="70" ht="15">
      <c r="E70" s="335"/>
    </row>
    <row r="71" ht="15">
      <c r="E71" s="335"/>
    </row>
    <row r="72" ht="15">
      <c r="E72" s="335"/>
    </row>
  </sheetData>
  <mergeCells count="31">
    <mergeCell ref="J3:J4"/>
    <mergeCell ref="K3:K4"/>
    <mergeCell ref="L3:L4"/>
    <mergeCell ref="M3:M4"/>
    <mergeCell ref="A1:G1"/>
    <mergeCell ref="A3:A4"/>
    <mergeCell ref="B3:B4"/>
    <mergeCell ref="C3:F3"/>
    <mergeCell ref="G3:G4"/>
    <mergeCell ref="H3:I3"/>
    <mergeCell ref="A5:A14"/>
    <mergeCell ref="B6:B48"/>
    <mergeCell ref="D6:D7"/>
    <mergeCell ref="H6:H9"/>
    <mergeCell ref="I6:I9"/>
    <mergeCell ref="D8:D9"/>
    <mergeCell ref="D11:D14"/>
    <mergeCell ref="A15:A29"/>
    <mergeCell ref="D15:D16"/>
    <mergeCell ref="F15:F16"/>
    <mergeCell ref="A30:A48"/>
    <mergeCell ref="D30:D34"/>
    <mergeCell ref="K31:K40"/>
    <mergeCell ref="D35:D40"/>
    <mergeCell ref="C41:C42"/>
    <mergeCell ref="C43:C45"/>
    <mergeCell ref="D57:I57"/>
    <mergeCell ref="K58:K59"/>
    <mergeCell ref="D17:D19"/>
    <mergeCell ref="C20:C22"/>
    <mergeCell ref="C23:C29"/>
  </mergeCells>
  <printOptions/>
  <pageMargins left="0.7" right="0.7" top="0.75" bottom="0.75" header="0.3" footer="0.3"/>
  <pageSetup fitToHeight="0" horizontalDpi="600" verticalDpi="600" orientation="portrait" paperSize="8" scale="6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0"/>
  <sheetViews>
    <sheetView zoomScale="90" zoomScaleNormal="90" workbookViewId="0" topLeftCell="A1">
      <selection activeCell="E6" sqref="E6"/>
    </sheetView>
  </sheetViews>
  <sheetFormatPr defaultColWidth="9.140625" defaultRowHeight="15"/>
  <cols>
    <col min="1" max="1" width="19.140625" style="109" customWidth="1"/>
    <col min="2" max="2" width="23.421875" style="109" hidden="1" customWidth="1"/>
    <col min="3" max="3" width="24.7109375" style="104" customWidth="1"/>
    <col min="4" max="4" width="27.7109375" style="109" customWidth="1"/>
    <col min="5" max="5" width="67.8515625" style="109" customWidth="1"/>
    <col min="6" max="6" width="24.421875" style="109" customWidth="1"/>
    <col min="7" max="7" width="35.421875" style="109" customWidth="1"/>
    <col min="8" max="8" width="42.140625" style="109" customWidth="1"/>
    <col min="9" max="9" width="47.7109375" style="109" customWidth="1"/>
    <col min="10" max="10" width="22.28125" style="336" customWidth="1"/>
    <col min="11" max="11" width="42.8515625" style="109" customWidth="1"/>
    <col min="12" max="12" width="27.8515625" style="109" customWidth="1"/>
    <col min="13" max="13" width="24.7109375" style="109" customWidth="1"/>
    <col min="14" max="16384" width="9.140625" style="109" customWidth="1"/>
  </cols>
  <sheetData>
    <row r="1" spans="1:7" ht="21">
      <c r="A1" s="395" t="s">
        <v>1098</v>
      </c>
      <c r="B1" s="395"/>
      <c r="C1" s="395"/>
      <c r="D1" s="395"/>
      <c r="E1" s="395"/>
      <c r="F1" s="395"/>
      <c r="G1" s="395"/>
    </row>
    <row r="2" spans="5:6" ht="15">
      <c r="E2" s="337" t="s">
        <v>393</v>
      </c>
      <c r="F2" s="338"/>
    </row>
    <row r="3" spans="1:13" s="339" customFormat="1" ht="15" customHeight="1">
      <c r="A3" s="390" t="s">
        <v>9</v>
      </c>
      <c r="B3" s="390" t="s">
        <v>0</v>
      </c>
      <c r="C3" s="391" t="s">
        <v>19</v>
      </c>
      <c r="D3" s="391"/>
      <c r="E3" s="391"/>
      <c r="F3" s="391"/>
      <c r="G3" s="390" t="s">
        <v>392</v>
      </c>
      <c r="H3" s="392" t="s">
        <v>1</v>
      </c>
      <c r="I3" s="390"/>
      <c r="J3" s="378" t="s">
        <v>15</v>
      </c>
      <c r="K3" s="380" t="s">
        <v>13</v>
      </c>
      <c r="L3" s="382" t="s">
        <v>16</v>
      </c>
      <c r="M3" s="384" t="s">
        <v>16</v>
      </c>
    </row>
    <row r="4" spans="1:13" s="339" customFormat="1" ht="15">
      <c r="A4" s="390"/>
      <c r="B4" s="390"/>
      <c r="C4" s="366" t="s">
        <v>7</v>
      </c>
      <c r="D4" s="374" t="s">
        <v>17</v>
      </c>
      <c r="E4" s="363" t="s">
        <v>14</v>
      </c>
      <c r="F4" s="363" t="s">
        <v>18</v>
      </c>
      <c r="G4" s="390"/>
      <c r="H4" s="358" t="s">
        <v>8</v>
      </c>
      <c r="I4" s="371" t="s">
        <v>2</v>
      </c>
      <c r="J4" s="379"/>
      <c r="K4" s="381"/>
      <c r="L4" s="383"/>
      <c r="M4" s="385"/>
    </row>
    <row r="5" spans="1:13" s="341" customFormat="1" ht="168" customHeight="1">
      <c r="A5" s="409" t="s">
        <v>11</v>
      </c>
      <c r="B5" s="402" t="s">
        <v>12</v>
      </c>
      <c r="C5" s="366" t="s">
        <v>888</v>
      </c>
      <c r="D5" s="388" t="s">
        <v>165</v>
      </c>
      <c r="E5" s="367" t="s">
        <v>964</v>
      </c>
      <c r="F5" s="367" t="s">
        <v>890</v>
      </c>
      <c r="G5" s="367" t="s">
        <v>1001</v>
      </c>
      <c r="H5" s="361"/>
      <c r="J5" s="373" t="s">
        <v>44</v>
      </c>
      <c r="K5" s="13"/>
      <c r="L5" s="17"/>
      <c r="M5" s="12"/>
    </row>
    <row r="6" spans="1:13" s="341" customFormat="1" ht="143.25" customHeight="1">
      <c r="A6" s="409"/>
      <c r="B6" s="402"/>
      <c r="C6" s="366" t="s">
        <v>889</v>
      </c>
      <c r="D6" s="388"/>
      <c r="E6" s="367" t="s">
        <v>965</v>
      </c>
      <c r="F6" s="367" t="s">
        <v>891</v>
      </c>
      <c r="G6" s="367" t="s">
        <v>427</v>
      </c>
      <c r="H6" s="361" t="s">
        <v>49</v>
      </c>
      <c r="I6" s="12" t="s">
        <v>200</v>
      </c>
      <c r="J6" s="373" t="s">
        <v>44</v>
      </c>
      <c r="K6" s="367" t="s">
        <v>966</v>
      </c>
      <c r="L6" s="17"/>
      <c r="M6" s="367"/>
    </row>
    <row r="7" spans="1:13" s="341" customFormat="1" ht="99" customHeight="1">
      <c r="A7" s="409"/>
      <c r="B7" s="402"/>
      <c r="C7" s="366" t="s">
        <v>405</v>
      </c>
      <c r="D7" s="388" t="s">
        <v>404</v>
      </c>
      <c r="E7" s="405" t="s">
        <v>967</v>
      </c>
      <c r="F7" s="367" t="s">
        <v>1002</v>
      </c>
      <c r="G7" s="367"/>
      <c r="H7" s="361"/>
      <c r="I7" s="12"/>
      <c r="J7" s="410" t="s">
        <v>44</v>
      </c>
      <c r="K7" s="397"/>
      <c r="L7" s="17"/>
      <c r="M7" s="367"/>
    </row>
    <row r="8" spans="1:13" s="341" customFormat="1" ht="62.25" customHeight="1">
      <c r="A8" s="409"/>
      <c r="B8" s="402"/>
      <c r="C8" s="366" t="s">
        <v>413</v>
      </c>
      <c r="D8" s="388"/>
      <c r="E8" s="405"/>
      <c r="F8" s="367" t="s">
        <v>968</v>
      </c>
      <c r="G8" s="367"/>
      <c r="H8" s="361"/>
      <c r="I8" s="12"/>
      <c r="J8" s="411"/>
      <c r="K8" s="399"/>
      <c r="L8" s="17"/>
      <c r="M8" s="367"/>
    </row>
    <row r="9" spans="1:13" s="341" customFormat="1" ht="198.75" customHeight="1">
      <c r="A9" s="409"/>
      <c r="B9" s="402"/>
      <c r="C9" s="366" t="s">
        <v>201</v>
      </c>
      <c r="D9" s="365" t="s">
        <v>202</v>
      </c>
      <c r="E9" s="18" t="s">
        <v>969</v>
      </c>
      <c r="F9" s="40" t="s">
        <v>970</v>
      </c>
      <c r="G9" s="367"/>
      <c r="H9" s="361"/>
      <c r="I9" s="12"/>
      <c r="J9" s="373" t="s">
        <v>44</v>
      </c>
      <c r="K9" s="13"/>
      <c r="L9" s="17"/>
      <c r="M9" s="367"/>
    </row>
    <row r="10" spans="1:13" s="341" customFormat="1" ht="77.25" customHeight="1">
      <c r="A10" s="409"/>
      <c r="B10" s="402"/>
      <c r="C10" s="366" t="s">
        <v>46</v>
      </c>
      <c r="D10" s="374" t="s">
        <v>178</v>
      </c>
      <c r="E10" s="367" t="s">
        <v>971</v>
      </c>
      <c r="F10" s="365" t="s">
        <v>893</v>
      </c>
      <c r="G10" s="367"/>
      <c r="H10" s="361"/>
      <c r="I10" s="12" t="s">
        <v>53</v>
      </c>
      <c r="J10" s="373" t="s">
        <v>47</v>
      </c>
      <c r="K10" s="12"/>
      <c r="L10" s="17"/>
      <c r="M10" s="367"/>
    </row>
    <row r="11" spans="1:13" s="341" customFormat="1" ht="63" customHeight="1">
      <c r="A11" s="409"/>
      <c r="B11" s="402"/>
      <c r="C11" s="394" t="s">
        <v>181</v>
      </c>
      <c r="D11" s="374" t="s">
        <v>180</v>
      </c>
      <c r="E11" s="367" t="s">
        <v>972</v>
      </c>
      <c r="F11" s="367" t="s">
        <v>894</v>
      </c>
      <c r="G11" s="367"/>
      <c r="H11" s="361"/>
      <c r="I11" s="12"/>
      <c r="J11" s="373" t="s">
        <v>43</v>
      </c>
      <c r="K11" s="12"/>
      <c r="L11" s="17"/>
      <c r="M11" s="367"/>
    </row>
    <row r="12" spans="1:13" s="341" customFormat="1" ht="62.25" customHeight="1">
      <c r="A12" s="409"/>
      <c r="B12" s="403"/>
      <c r="C12" s="394"/>
      <c r="D12" s="374" t="s">
        <v>179</v>
      </c>
      <c r="E12" s="367" t="s">
        <v>973</v>
      </c>
      <c r="F12" s="367" t="s">
        <v>210</v>
      </c>
      <c r="G12" s="367"/>
      <c r="H12" s="359"/>
      <c r="I12" s="367"/>
      <c r="J12" s="365" t="s">
        <v>43</v>
      </c>
      <c r="K12" s="12"/>
      <c r="L12" s="112"/>
      <c r="M12" s="367"/>
    </row>
    <row r="13" spans="1:13" s="341" customFormat="1" ht="62.25" customHeight="1">
      <c r="A13" s="409"/>
      <c r="B13" s="367"/>
      <c r="C13" s="394"/>
      <c r="D13" s="374" t="s">
        <v>213</v>
      </c>
      <c r="E13" s="367" t="s">
        <v>974</v>
      </c>
      <c r="F13" s="111" t="s">
        <v>422</v>
      </c>
      <c r="G13" s="367"/>
      <c r="H13" s="359"/>
      <c r="I13" s="367"/>
      <c r="J13" s="365" t="s">
        <v>43</v>
      </c>
      <c r="K13" s="349"/>
      <c r="L13" s="112"/>
      <c r="M13" s="367"/>
    </row>
    <row r="14" spans="1:13" s="341" customFormat="1" ht="81" customHeight="1">
      <c r="A14" s="409"/>
      <c r="B14" s="367"/>
      <c r="C14" s="394"/>
      <c r="D14" s="374" t="s">
        <v>1003</v>
      </c>
      <c r="E14" s="367" t="s">
        <v>975</v>
      </c>
      <c r="F14" s="111" t="s">
        <v>423</v>
      </c>
      <c r="G14" s="367"/>
      <c r="H14" s="359"/>
      <c r="I14" s="367"/>
      <c r="J14" s="365" t="s">
        <v>43</v>
      </c>
      <c r="K14" s="349"/>
      <c r="L14" s="112"/>
      <c r="M14" s="367"/>
    </row>
    <row r="15" spans="1:13" ht="120">
      <c r="A15" s="409"/>
      <c r="B15" s="343"/>
      <c r="C15" s="408" t="s">
        <v>195</v>
      </c>
      <c r="D15" s="374" t="s">
        <v>1004</v>
      </c>
      <c r="E15" s="367" t="s">
        <v>976</v>
      </c>
      <c r="F15" s="333" t="s">
        <v>895</v>
      </c>
      <c r="G15" s="343"/>
      <c r="H15" s="362"/>
      <c r="I15" s="343"/>
      <c r="J15" s="365" t="s">
        <v>43</v>
      </c>
      <c r="K15" s="343"/>
      <c r="L15" s="343"/>
      <c r="M15" s="343"/>
    </row>
    <row r="16" spans="1:13" ht="105">
      <c r="A16" s="409"/>
      <c r="B16" s="343"/>
      <c r="C16" s="408"/>
      <c r="D16" s="374" t="s">
        <v>219</v>
      </c>
      <c r="E16" s="367" t="s">
        <v>977</v>
      </c>
      <c r="F16" s="343"/>
      <c r="G16" s="343"/>
      <c r="H16" s="362"/>
      <c r="I16" s="343"/>
      <c r="J16" s="365" t="s">
        <v>43</v>
      </c>
      <c r="K16" s="343"/>
      <c r="L16" s="343"/>
      <c r="M16" s="343"/>
    </row>
    <row r="19" spans="3:10" s="128" customFormat="1" ht="15">
      <c r="C19" s="127"/>
      <c r="J19" s="344"/>
    </row>
    <row r="20" spans="3:10" s="128" customFormat="1" ht="15">
      <c r="C20" s="127"/>
      <c r="J20" s="344"/>
    </row>
    <row r="21" spans="3:10" s="128" customFormat="1" ht="15">
      <c r="C21" s="127"/>
      <c r="J21" s="344"/>
    </row>
    <row r="22" spans="3:10" s="128" customFormat="1" ht="15">
      <c r="C22" s="127"/>
      <c r="E22" s="334"/>
      <c r="J22" s="344"/>
    </row>
    <row r="23" spans="3:10" s="128" customFormat="1" ht="15">
      <c r="C23" s="127"/>
      <c r="E23" s="334"/>
      <c r="J23" s="344"/>
    </row>
    <row r="24" spans="3:10" s="128" customFormat="1" ht="15">
      <c r="C24" s="127"/>
      <c r="E24" s="334"/>
      <c r="J24" s="344"/>
    </row>
    <row r="25" spans="3:10" s="128" customFormat="1" ht="15">
      <c r="C25" s="127"/>
      <c r="D25" s="376"/>
      <c r="E25" s="376"/>
      <c r="F25" s="376"/>
      <c r="G25" s="376"/>
      <c r="H25" s="376"/>
      <c r="I25" s="376"/>
      <c r="J25" s="344"/>
    </row>
    <row r="26" spans="3:13" s="128" customFormat="1" ht="15">
      <c r="C26" s="127"/>
      <c r="D26" s="308"/>
      <c r="E26" s="110"/>
      <c r="F26" s="110"/>
      <c r="G26" s="110"/>
      <c r="H26" s="110"/>
      <c r="I26" s="110"/>
      <c r="J26" s="309"/>
      <c r="K26" s="377"/>
      <c r="L26" s="110"/>
      <c r="M26" s="110"/>
    </row>
    <row r="27" spans="3:13" s="128" customFormat="1" ht="15">
      <c r="C27" s="127"/>
      <c r="D27" s="308"/>
      <c r="E27" s="110"/>
      <c r="F27" s="110"/>
      <c r="G27" s="110"/>
      <c r="H27" s="110"/>
      <c r="I27" s="110"/>
      <c r="J27" s="309"/>
      <c r="K27" s="377"/>
      <c r="L27" s="110"/>
      <c r="M27" s="110"/>
    </row>
    <row r="28" ht="15">
      <c r="E28" s="335"/>
    </row>
    <row r="29" ht="15">
      <c r="E29" s="335"/>
    </row>
    <row r="30" ht="15">
      <c r="E30" s="335"/>
    </row>
    <row r="31" ht="15">
      <c r="E31" s="335"/>
    </row>
    <row r="32" ht="15">
      <c r="E32" s="335"/>
    </row>
    <row r="33" ht="15">
      <c r="E33" s="335"/>
    </row>
    <row r="34" ht="15">
      <c r="E34" s="335"/>
    </row>
    <row r="35" ht="15">
      <c r="E35" s="335"/>
    </row>
    <row r="36" ht="15">
      <c r="E36" s="335"/>
    </row>
    <row r="37" ht="15">
      <c r="E37" s="335"/>
    </row>
    <row r="38" ht="15">
      <c r="E38" s="335"/>
    </row>
    <row r="39" ht="15">
      <c r="E39" s="335"/>
    </row>
    <row r="40" ht="15">
      <c r="E40" s="335"/>
    </row>
  </sheetData>
  <mergeCells count="21">
    <mergeCell ref="J3:J4"/>
    <mergeCell ref="K3:K4"/>
    <mergeCell ref="L3:L4"/>
    <mergeCell ref="M3:M4"/>
    <mergeCell ref="A1:G1"/>
    <mergeCell ref="A3:A4"/>
    <mergeCell ref="B3:B4"/>
    <mergeCell ref="C3:F3"/>
    <mergeCell ref="G3:G4"/>
    <mergeCell ref="H3:I3"/>
    <mergeCell ref="A5:A16"/>
    <mergeCell ref="B5:B12"/>
    <mergeCell ref="D5:D6"/>
    <mergeCell ref="D7:D8"/>
    <mergeCell ref="E7:E8"/>
    <mergeCell ref="K7:K8"/>
    <mergeCell ref="C11:C14"/>
    <mergeCell ref="C15:C16"/>
    <mergeCell ref="D25:I25"/>
    <mergeCell ref="K26:K27"/>
    <mergeCell ref="J7:J8"/>
  </mergeCells>
  <printOptions/>
  <pageMargins left="0.7" right="0.7" top="0.75" bottom="0.75" header="0.3" footer="0.3"/>
  <pageSetup fitToHeight="0" horizontalDpi="600" verticalDpi="600" orientation="portrait" paperSize="8" scale="6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zoomScale="90" zoomScaleNormal="90" workbookViewId="0" topLeftCell="A1">
      <selection activeCell="A3" sqref="A3:M6"/>
    </sheetView>
  </sheetViews>
  <sheetFormatPr defaultColWidth="9.140625" defaultRowHeight="15"/>
  <cols>
    <col min="1" max="1" width="19.140625" style="109" customWidth="1"/>
    <col min="2" max="2" width="23.421875" style="109" hidden="1" customWidth="1"/>
    <col min="3" max="3" width="24.7109375" style="104" customWidth="1"/>
    <col min="4" max="4" width="27.7109375" style="109" customWidth="1"/>
    <col min="5" max="5" width="67.8515625" style="109" customWidth="1"/>
    <col min="6" max="6" width="24.421875" style="109" customWidth="1"/>
    <col min="7" max="7" width="35.421875" style="109" customWidth="1"/>
    <col min="8" max="8" width="42.140625" style="109" customWidth="1"/>
    <col min="9" max="9" width="47.7109375" style="109" customWidth="1"/>
    <col min="10" max="10" width="22.28125" style="336" customWidth="1"/>
    <col min="11" max="11" width="42.8515625" style="109" customWidth="1"/>
    <col min="12" max="12" width="27.8515625" style="109" customWidth="1"/>
    <col min="13" max="13" width="24.7109375" style="109" customWidth="1"/>
    <col min="14" max="16384" width="9.140625" style="109" customWidth="1"/>
  </cols>
  <sheetData>
    <row r="1" spans="1:7" ht="21">
      <c r="A1" s="389" t="s">
        <v>1047</v>
      </c>
      <c r="B1" s="389"/>
      <c r="C1" s="389"/>
      <c r="D1" s="389"/>
      <c r="E1" s="389"/>
      <c r="F1" s="389"/>
      <c r="G1" s="389"/>
    </row>
    <row r="2" spans="5:6" ht="15">
      <c r="E2" s="337" t="s">
        <v>393</v>
      </c>
      <c r="F2" s="338"/>
    </row>
    <row r="3" spans="1:13" s="339" customFormat="1" ht="15" customHeight="1">
      <c r="A3" s="390" t="s">
        <v>9</v>
      </c>
      <c r="B3" s="390" t="s">
        <v>0</v>
      </c>
      <c r="C3" s="391" t="s">
        <v>19</v>
      </c>
      <c r="D3" s="391"/>
      <c r="E3" s="391"/>
      <c r="F3" s="391"/>
      <c r="G3" s="390" t="s">
        <v>392</v>
      </c>
      <c r="H3" s="392" t="s">
        <v>1</v>
      </c>
      <c r="I3" s="390"/>
      <c r="J3" s="378" t="s">
        <v>15</v>
      </c>
      <c r="K3" s="380" t="s">
        <v>13</v>
      </c>
      <c r="L3" s="382" t="s">
        <v>16</v>
      </c>
      <c r="M3" s="384" t="s">
        <v>16</v>
      </c>
    </row>
    <row r="4" spans="1:13" s="339" customFormat="1" ht="15">
      <c r="A4" s="390"/>
      <c r="B4" s="390"/>
      <c r="C4" s="354" t="s">
        <v>7</v>
      </c>
      <c r="D4" s="16" t="s">
        <v>17</v>
      </c>
      <c r="E4" s="355" t="s">
        <v>14</v>
      </c>
      <c r="F4" s="355" t="s">
        <v>18</v>
      </c>
      <c r="G4" s="390"/>
      <c r="H4" s="358" t="s">
        <v>8</v>
      </c>
      <c r="I4" s="129" t="s">
        <v>2</v>
      </c>
      <c r="J4" s="379"/>
      <c r="K4" s="381"/>
      <c r="L4" s="383"/>
      <c r="M4" s="385"/>
    </row>
    <row r="5" spans="1:13" s="341" customFormat="1" ht="160.5" customHeight="1">
      <c r="A5" s="386" t="s">
        <v>3</v>
      </c>
      <c r="B5" s="387" t="s">
        <v>4</v>
      </c>
      <c r="C5" s="354" t="s">
        <v>20</v>
      </c>
      <c r="D5" s="36" t="s">
        <v>908</v>
      </c>
      <c r="E5" s="356" t="s">
        <v>1005</v>
      </c>
      <c r="F5" s="40" t="s">
        <v>1046</v>
      </c>
      <c r="G5" s="388" t="s">
        <v>1045</v>
      </c>
      <c r="H5" s="359" t="s">
        <v>909</v>
      </c>
      <c r="I5" s="134" t="s">
        <v>910</v>
      </c>
      <c r="J5" s="133" t="s">
        <v>57</v>
      </c>
      <c r="K5" s="134" t="s">
        <v>911</v>
      </c>
      <c r="L5" s="134"/>
      <c r="M5" s="340" t="s">
        <v>86</v>
      </c>
    </row>
    <row r="6" spans="1:13" s="341" customFormat="1" ht="144.75" customHeight="1">
      <c r="A6" s="386"/>
      <c r="B6" s="387"/>
      <c r="C6" s="354" t="s">
        <v>26</v>
      </c>
      <c r="D6" s="350" t="s">
        <v>912</v>
      </c>
      <c r="E6" s="356" t="s">
        <v>978</v>
      </c>
      <c r="F6" s="42" t="s">
        <v>979</v>
      </c>
      <c r="G6" s="388"/>
      <c r="H6" s="359"/>
      <c r="I6" s="134" t="s">
        <v>980</v>
      </c>
      <c r="J6" s="133" t="s">
        <v>103</v>
      </c>
      <c r="K6" s="134" t="s">
        <v>818</v>
      </c>
      <c r="L6" s="134"/>
      <c r="M6" s="134"/>
    </row>
    <row r="7" spans="1:13" s="341" customFormat="1" ht="98.25" customHeight="1">
      <c r="A7" s="386" t="s">
        <v>6</v>
      </c>
      <c r="B7" s="393" t="s">
        <v>5</v>
      </c>
      <c r="C7" s="354" t="s">
        <v>21</v>
      </c>
      <c r="D7" s="16" t="s">
        <v>981</v>
      </c>
      <c r="E7" s="356" t="s">
        <v>913</v>
      </c>
      <c r="F7" s="351" t="s">
        <v>417</v>
      </c>
      <c r="G7" s="113"/>
      <c r="H7" s="359"/>
      <c r="I7" s="134"/>
      <c r="J7" s="133" t="s">
        <v>806</v>
      </c>
      <c r="K7" s="134"/>
      <c r="L7" s="134"/>
      <c r="M7" s="134"/>
    </row>
    <row r="8" spans="1:13" s="341" customFormat="1" ht="157.5" customHeight="1">
      <c r="A8" s="386"/>
      <c r="B8" s="393"/>
      <c r="C8" s="354" t="s">
        <v>191</v>
      </c>
      <c r="D8" s="351" t="s">
        <v>1042</v>
      </c>
      <c r="E8" s="356" t="s">
        <v>914</v>
      </c>
      <c r="F8" s="36" t="s">
        <v>863</v>
      </c>
      <c r="G8" s="356"/>
      <c r="H8" s="359"/>
      <c r="I8" s="134"/>
      <c r="J8" s="133" t="s">
        <v>44</v>
      </c>
      <c r="K8" s="134"/>
      <c r="L8" s="134"/>
      <c r="M8" s="134"/>
    </row>
    <row r="9" spans="1:13" s="341" customFormat="1" ht="45" customHeight="1">
      <c r="A9" s="386"/>
      <c r="B9" s="393"/>
      <c r="C9" s="354" t="s">
        <v>186</v>
      </c>
      <c r="D9" s="16" t="s">
        <v>203</v>
      </c>
      <c r="E9" s="356" t="s">
        <v>915</v>
      </c>
      <c r="F9" s="113" t="s">
        <v>862</v>
      </c>
      <c r="G9" s="356"/>
      <c r="H9" s="359" t="s">
        <v>51</v>
      </c>
      <c r="I9" s="134"/>
      <c r="J9" s="133" t="s">
        <v>43</v>
      </c>
      <c r="K9" s="134"/>
      <c r="L9" s="134"/>
      <c r="M9" s="134"/>
    </row>
    <row r="10" spans="1:13" s="341" customFormat="1" ht="52.5" customHeight="1">
      <c r="A10" s="386"/>
      <c r="B10" s="393"/>
      <c r="C10" s="394" t="s">
        <v>183</v>
      </c>
      <c r="D10" s="16" t="s">
        <v>184</v>
      </c>
      <c r="E10" s="356" t="s">
        <v>916</v>
      </c>
      <c r="F10" s="356" t="s">
        <v>864</v>
      </c>
      <c r="G10" s="356"/>
      <c r="H10" s="359"/>
      <c r="I10" s="134"/>
      <c r="J10" s="133" t="s">
        <v>43</v>
      </c>
      <c r="K10" s="134"/>
      <c r="L10" s="134"/>
      <c r="M10" s="134"/>
    </row>
    <row r="11" spans="1:13" s="341" customFormat="1" ht="72" customHeight="1">
      <c r="A11" s="386"/>
      <c r="B11" s="393"/>
      <c r="C11" s="394"/>
      <c r="D11" s="16" t="s">
        <v>416</v>
      </c>
      <c r="E11" s="356" t="s">
        <v>917</v>
      </c>
      <c r="F11" s="351" t="s">
        <v>420</v>
      </c>
      <c r="G11" s="356"/>
      <c r="H11" s="359"/>
      <c r="I11" s="134"/>
      <c r="J11" s="133" t="s">
        <v>43</v>
      </c>
      <c r="K11" s="134"/>
      <c r="L11" s="134"/>
      <c r="M11" s="134"/>
    </row>
    <row r="12" spans="1:13" s="341" customFormat="1" ht="50.25" customHeight="1">
      <c r="A12" s="386"/>
      <c r="B12" s="393"/>
      <c r="C12" s="394"/>
      <c r="D12" s="16" t="s">
        <v>192</v>
      </c>
      <c r="E12" s="356" t="s">
        <v>918</v>
      </c>
      <c r="F12" s="351" t="s">
        <v>865</v>
      </c>
      <c r="G12" s="356"/>
      <c r="H12" s="359"/>
      <c r="I12" s="134"/>
      <c r="J12" s="133" t="s">
        <v>43</v>
      </c>
      <c r="K12" s="134"/>
      <c r="L12" s="134"/>
      <c r="M12" s="134"/>
    </row>
    <row r="13" spans="1:13" s="341" customFormat="1" ht="78.75" customHeight="1">
      <c r="A13" s="386"/>
      <c r="B13" s="393"/>
      <c r="C13" s="394"/>
      <c r="D13" s="351" t="s">
        <v>182</v>
      </c>
      <c r="E13" s="356" t="s">
        <v>919</v>
      </c>
      <c r="F13" s="351" t="s">
        <v>866</v>
      </c>
      <c r="G13" s="356"/>
      <c r="H13" s="359"/>
      <c r="I13" s="134"/>
      <c r="J13" s="133" t="s">
        <v>43</v>
      </c>
      <c r="K13" s="134"/>
      <c r="L13" s="134"/>
      <c r="M13" s="134"/>
    </row>
    <row r="14" spans="1:13" s="341" customFormat="1" ht="63.75" customHeight="1">
      <c r="A14" s="386"/>
      <c r="B14" s="393"/>
      <c r="C14" s="394"/>
      <c r="D14" s="16" t="s">
        <v>193</v>
      </c>
      <c r="E14" s="356" t="s">
        <v>920</v>
      </c>
      <c r="F14" s="16" t="s">
        <v>421</v>
      </c>
      <c r="G14" s="356"/>
      <c r="H14" s="359"/>
      <c r="I14" s="134"/>
      <c r="J14" s="133" t="s">
        <v>43</v>
      </c>
      <c r="K14" s="134"/>
      <c r="L14" s="134"/>
      <c r="M14" s="134"/>
    </row>
    <row r="15" spans="1:13" s="341" customFormat="1" ht="46.5" customHeight="1">
      <c r="A15" s="386"/>
      <c r="B15" s="393"/>
      <c r="C15" s="394"/>
      <c r="D15" s="388" t="s">
        <v>982</v>
      </c>
      <c r="E15" s="356" t="s">
        <v>921</v>
      </c>
      <c r="F15" s="351" t="s">
        <v>418</v>
      </c>
      <c r="G15" s="356"/>
      <c r="H15" s="359"/>
      <c r="I15" s="134"/>
      <c r="J15" s="133" t="s">
        <v>43</v>
      </c>
      <c r="K15" s="134"/>
      <c r="L15" s="134"/>
      <c r="M15" s="134"/>
    </row>
    <row r="16" spans="1:13" s="341" customFormat="1" ht="95.25" customHeight="1">
      <c r="A16" s="386"/>
      <c r="B16" s="393"/>
      <c r="C16" s="394"/>
      <c r="D16" s="388"/>
      <c r="E16" s="356" t="s">
        <v>983</v>
      </c>
      <c r="F16" s="351" t="s">
        <v>419</v>
      </c>
      <c r="G16" s="356"/>
      <c r="H16" s="359"/>
      <c r="I16" s="134"/>
      <c r="J16" s="133" t="s">
        <v>43</v>
      </c>
      <c r="K16" s="134"/>
      <c r="L16" s="134"/>
      <c r="M16" s="134"/>
    </row>
    <row r="17" spans="1:13" s="341" customFormat="1" ht="113.25" customHeight="1">
      <c r="A17" s="386"/>
      <c r="B17" s="393"/>
      <c r="C17" s="394" t="s">
        <v>185</v>
      </c>
      <c r="D17" s="16" t="s">
        <v>220</v>
      </c>
      <c r="E17" s="356" t="s">
        <v>922</v>
      </c>
      <c r="F17" s="351">
        <v>830</v>
      </c>
      <c r="G17" s="356"/>
      <c r="H17" s="359"/>
      <c r="I17" s="134"/>
      <c r="J17" s="133" t="s">
        <v>43</v>
      </c>
      <c r="K17" s="134"/>
      <c r="L17" s="134"/>
      <c r="M17" s="134"/>
    </row>
    <row r="18" spans="1:13" s="341" customFormat="1" ht="111.75" customHeight="1">
      <c r="A18" s="386"/>
      <c r="B18" s="393"/>
      <c r="C18" s="394"/>
      <c r="D18" s="16" t="s">
        <v>194</v>
      </c>
      <c r="E18" s="356" t="s">
        <v>923</v>
      </c>
      <c r="F18" s="351" t="s">
        <v>864</v>
      </c>
      <c r="G18" s="356"/>
      <c r="H18" s="359"/>
      <c r="I18" s="134"/>
      <c r="J18" s="133" t="s">
        <v>43</v>
      </c>
      <c r="K18" s="134"/>
      <c r="L18" s="134"/>
      <c r="M18" s="134"/>
    </row>
    <row r="19" spans="1:13" s="341" customFormat="1" ht="80.25" customHeight="1">
      <c r="A19" s="386"/>
      <c r="B19" s="393"/>
      <c r="C19" s="354" t="s">
        <v>23</v>
      </c>
      <c r="D19" s="356" t="s">
        <v>144</v>
      </c>
      <c r="E19" s="356" t="s">
        <v>924</v>
      </c>
      <c r="F19" s="356" t="s">
        <v>867</v>
      </c>
      <c r="G19" s="356"/>
      <c r="H19" s="359"/>
      <c r="I19" s="134"/>
      <c r="J19" s="133" t="s">
        <v>41</v>
      </c>
      <c r="K19" s="134"/>
      <c r="L19" s="134"/>
      <c r="M19" s="134"/>
    </row>
    <row r="20" spans="1:13" s="341" customFormat="1" ht="57" customHeight="1">
      <c r="A20" s="386"/>
      <c r="B20" s="393"/>
      <c r="C20" s="354" t="s">
        <v>22</v>
      </c>
      <c r="D20" s="356" t="s">
        <v>106</v>
      </c>
      <c r="E20" s="356" t="s">
        <v>925</v>
      </c>
      <c r="F20" s="356" t="s">
        <v>428</v>
      </c>
      <c r="G20" s="356"/>
      <c r="H20" s="359"/>
      <c r="I20" s="134"/>
      <c r="J20" s="133" t="s">
        <v>41</v>
      </c>
      <c r="K20" s="134"/>
      <c r="L20" s="134"/>
      <c r="M20" s="134"/>
    </row>
    <row r="21" spans="1:13" s="341" customFormat="1" ht="80.25" customHeight="1">
      <c r="A21" s="386"/>
      <c r="B21" s="393"/>
      <c r="C21" s="354" t="s">
        <v>148</v>
      </c>
      <c r="D21" s="356" t="s">
        <v>146</v>
      </c>
      <c r="E21" s="356" t="s">
        <v>984</v>
      </c>
      <c r="F21" s="356" t="s">
        <v>164</v>
      </c>
      <c r="G21" s="356"/>
      <c r="H21" s="359"/>
      <c r="I21" s="134"/>
      <c r="J21" s="133" t="s">
        <v>147</v>
      </c>
      <c r="K21" s="134"/>
      <c r="L21" s="134"/>
      <c r="M21" s="134"/>
    </row>
    <row r="22" spans="1:13" s="341" customFormat="1" ht="33.75" customHeight="1" hidden="1">
      <c r="A22" s="386"/>
      <c r="B22" s="353"/>
      <c r="C22" s="354" t="s">
        <v>25</v>
      </c>
      <c r="D22" s="356"/>
      <c r="E22" s="356" t="s">
        <v>24</v>
      </c>
      <c r="F22" s="356"/>
      <c r="G22" s="356"/>
      <c r="H22" s="359"/>
      <c r="I22" s="134"/>
      <c r="J22" s="133" t="s">
        <v>43</v>
      </c>
      <c r="K22" s="134"/>
      <c r="L22" s="134"/>
      <c r="M22" s="134"/>
    </row>
    <row r="23" spans="1:13" s="341" customFormat="1" ht="66.75" customHeight="1">
      <c r="A23" s="386"/>
      <c r="B23" s="353"/>
      <c r="C23" s="354" t="s">
        <v>111</v>
      </c>
      <c r="D23" s="356" t="s">
        <v>142</v>
      </c>
      <c r="E23" s="356" t="s">
        <v>926</v>
      </c>
      <c r="F23" s="356" t="s">
        <v>113</v>
      </c>
      <c r="G23" s="356"/>
      <c r="H23" s="359"/>
      <c r="I23" s="134"/>
      <c r="J23" s="133" t="s">
        <v>41</v>
      </c>
      <c r="K23" s="134"/>
      <c r="L23" s="134"/>
      <c r="M23" s="134"/>
    </row>
    <row r="24" spans="1:13" s="341" customFormat="1" ht="93.75" customHeight="1">
      <c r="A24" s="386" t="s">
        <v>6</v>
      </c>
      <c r="B24" s="353"/>
      <c r="C24" s="354" t="s">
        <v>104</v>
      </c>
      <c r="D24" s="36" t="s">
        <v>105</v>
      </c>
      <c r="E24" s="356" t="s">
        <v>927</v>
      </c>
      <c r="F24" s="351" t="s">
        <v>145</v>
      </c>
      <c r="G24" s="356"/>
      <c r="H24" s="359"/>
      <c r="I24" s="134"/>
      <c r="J24" s="133" t="s">
        <v>41</v>
      </c>
      <c r="K24" s="134"/>
      <c r="L24" s="134"/>
      <c r="M24" s="134"/>
    </row>
    <row r="25" spans="1:13" s="341" customFormat="1" ht="49.5" customHeight="1">
      <c r="A25" s="386"/>
      <c r="B25" s="353"/>
      <c r="C25" s="354" t="s">
        <v>141</v>
      </c>
      <c r="D25" s="356" t="s">
        <v>140</v>
      </c>
      <c r="E25" s="356" t="s">
        <v>143</v>
      </c>
      <c r="F25" s="40" t="s">
        <v>204</v>
      </c>
      <c r="G25" s="356"/>
      <c r="H25" s="359"/>
      <c r="I25" s="134"/>
      <c r="J25" s="133" t="s">
        <v>41</v>
      </c>
      <c r="K25" s="134"/>
      <c r="L25" s="134"/>
      <c r="M25" s="134"/>
    </row>
    <row r="26" spans="1:13" s="341" customFormat="1" ht="75.75" customHeight="1">
      <c r="A26" s="386"/>
      <c r="B26" s="353"/>
      <c r="C26" s="354" t="s">
        <v>107</v>
      </c>
      <c r="D26" s="351" t="s">
        <v>108</v>
      </c>
      <c r="E26" s="356" t="s">
        <v>928</v>
      </c>
      <c r="F26" s="356"/>
      <c r="G26" s="356"/>
      <c r="H26" s="359"/>
      <c r="I26" s="134"/>
      <c r="J26" s="133" t="s">
        <v>41</v>
      </c>
      <c r="K26" s="134"/>
      <c r="L26" s="134"/>
      <c r="M26" s="134"/>
    </row>
    <row r="27" spans="1:13" s="341" customFormat="1" ht="117" customHeight="1">
      <c r="A27" s="386"/>
      <c r="B27" s="353"/>
      <c r="C27" s="354" t="s">
        <v>196</v>
      </c>
      <c r="D27" s="351" t="s">
        <v>197</v>
      </c>
      <c r="E27" s="356" t="s">
        <v>929</v>
      </c>
      <c r="F27" s="356"/>
      <c r="G27" s="356"/>
      <c r="H27" s="359"/>
      <c r="I27" s="134"/>
      <c r="J27" s="133" t="s">
        <v>198</v>
      </c>
      <c r="K27" s="134"/>
      <c r="L27" s="134"/>
      <c r="M27" s="134"/>
    </row>
    <row r="28" spans="1:13" s="341" customFormat="1" ht="59.25" customHeight="1">
      <c r="A28" s="386"/>
      <c r="B28" s="353"/>
      <c r="C28" s="354" t="s">
        <v>109</v>
      </c>
      <c r="D28" s="356" t="s">
        <v>110</v>
      </c>
      <c r="E28" s="356" t="s">
        <v>930</v>
      </c>
      <c r="F28" s="351" t="s">
        <v>869</v>
      </c>
      <c r="G28" s="356"/>
      <c r="H28" s="359"/>
      <c r="I28" s="134"/>
      <c r="J28" s="133" t="s">
        <v>41</v>
      </c>
      <c r="K28" s="134"/>
      <c r="L28" s="134"/>
      <c r="M28" s="134"/>
    </row>
    <row r="29" spans="1:13" s="341" customFormat="1" ht="80.25" customHeight="1">
      <c r="A29" s="401" t="s">
        <v>39</v>
      </c>
      <c r="B29" s="353"/>
      <c r="C29" s="354" t="s">
        <v>426</v>
      </c>
      <c r="D29" s="351" t="s">
        <v>985</v>
      </c>
      <c r="E29" s="356" t="s">
        <v>931</v>
      </c>
      <c r="F29" s="351" t="s">
        <v>986</v>
      </c>
      <c r="G29" s="356"/>
      <c r="H29" s="359"/>
      <c r="I29" s="134"/>
      <c r="J29" s="133" t="s">
        <v>44</v>
      </c>
      <c r="K29" s="134"/>
      <c r="L29" s="134"/>
      <c r="M29" s="134"/>
    </row>
    <row r="30" spans="1:13" s="341" customFormat="1" ht="165.75" customHeight="1">
      <c r="A30" s="401"/>
      <c r="B30" s="402" t="s">
        <v>10</v>
      </c>
      <c r="C30" s="354" t="s">
        <v>36</v>
      </c>
      <c r="D30" s="388" t="s">
        <v>167</v>
      </c>
      <c r="E30" s="356" t="s">
        <v>932</v>
      </c>
      <c r="F30" s="351" t="s">
        <v>874</v>
      </c>
      <c r="G30" s="356"/>
      <c r="H30" s="404" t="s">
        <v>80</v>
      </c>
      <c r="I30" s="405" t="s">
        <v>54</v>
      </c>
      <c r="J30" s="133" t="s">
        <v>44</v>
      </c>
      <c r="K30" s="134" t="s">
        <v>81</v>
      </c>
      <c r="L30" s="134"/>
      <c r="M30" s="134"/>
    </row>
    <row r="31" spans="1:13" s="341" customFormat="1" ht="123.75" customHeight="1">
      <c r="A31" s="401"/>
      <c r="B31" s="402"/>
      <c r="C31" s="354" t="s">
        <v>35</v>
      </c>
      <c r="D31" s="388"/>
      <c r="E31" s="356" t="s">
        <v>933</v>
      </c>
      <c r="F31" s="351" t="s">
        <v>875</v>
      </c>
      <c r="G31" s="356"/>
      <c r="H31" s="404"/>
      <c r="I31" s="405"/>
      <c r="J31" s="133" t="s">
        <v>44</v>
      </c>
      <c r="K31" s="134"/>
      <c r="L31" s="134"/>
      <c r="M31" s="134"/>
    </row>
    <row r="32" spans="1:13" s="341" customFormat="1" ht="138" customHeight="1">
      <c r="A32" s="401"/>
      <c r="B32" s="402"/>
      <c r="C32" s="354" t="s">
        <v>37</v>
      </c>
      <c r="D32" s="406" t="s">
        <v>402</v>
      </c>
      <c r="E32" s="356" t="s">
        <v>934</v>
      </c>
      <c r="F32" s="351" t="s">
        <v>870</v>
      </c>
      <c r="G32" s="356"/>
      <c r="H32" s="404"/>
      <c r="I32" s="405"/>
      <c r="J32" s="133" t="s">
        <v>44</v>
      </c>
      <c r="K32" s="134"/>
      <c r="L32" s="134"/>
      <c r="M32" s="134"/>
    </row>
    <row r="33" spans="1:13" s="341" customFormat="1" ht="110.25" customHeight="1">
      <c r="A33" s="401"/>
      <c r="B33" s="402"/>
      <c r="C33" s="354" t="s">
        <v>38</v>
      </c>
      <c r="D33" s="406"/>
      <c r="E33" s="356" t="s">
        <v>935</v>
      </c>
      <c r="F33" s="351" t="s">
        <v>876</v>
      </c>
      <c r="G33" s="356"/>
      <c r="H33" s="404"/>
      <c r="I33" s="405"/>
      <c r="J33" s="133" t="s">
        <v>44</v>
      </c>
      <c r="K33" s="134" t="s">
        <v>81</v>
      </c>
      <c r="L33" s="134"/>
      <c r="M33" s="134"/>
    </row>
    <row r="34" spans="1:13" s="341" customFormat="1" ht="119.25" customHeight="1">
      <c r="A34" s="401"/>
      <c r="B34" s="402"/>
      <c r="C34" s="354" t="s">
        <v>168</v>
      </c>
      <c r="D34" s="350" t="s">
        <v>169</v>
      </c>
      <c r="E34" s="356" t="s">
        <v>936</v>
      </c>
      <c r="F34" s="351" t="s">
        <v>870</v>
      </c>
      <c r="G34" s="356"/>
      <c r="H34" s="360"/>
      <c r="I34" s="132"/>
      <c r="J34" s="133" t="s">
        <v>44</v>
      </c>
      <c r="K34" s="134"/>
      <c r="L34" s="134"/>
      <c r="M34" s="134"/>
    </row>
    <row r="35" spans="1:13" s="341" customFormat="1" ht="199.5" customHeight="1">
      <c r="A35" s="401"/>
      <c r="B35" s="402"/>
      <c r="C35" s="354" t="s">
        <v>171</v>
      </c>
      <c r="D35" s="388" t="s">
        <v>402</v>
      </c>
      <c r="E35" s="356" t="s">
        <v>937</v>
      </c>
      <c r="F35" s="351" t="s">
        <v>870</v>
      </c>
      <c r="G35" s="356"/>
      <c r="H35" s="360"/>
      <c r="I35" s="132"/>
      <c r="J35" s="133" t="s">
        <v>44</v>
      </c>
      <c r="K35" s="134"/>
      <c r="L35" s="134"/>
      <c r="M35" s="134"/>
    </row>
    <row r="36" spans="1:13" s="341" customFormat="1" ht="79.5" customHeight="1">
      <c r="A36" s="401"/>
      <c r="B36" s="402"/>
      <c r="C36" s="354" t="s">
        <v>172</v>
      </c>
      <c r="D36" s="388"/>
      <c r="E36" s="356" t="s">
        <v>938</v>
      </c>
      <c r="F36" s="351" t="s">
        <v>875</v>
      </c>
      <c r="G36" s="356"/>
      <c r="H36" s="360"/>
      <c r="I36" s="132"/>
      <c r="J36" s="133" t="s">
        <v>44</v>
      </c>
      <c r="K36" s="134"/>
      <c r="L36" s="134"/>
      <c r="M36" s="134"/>
    </row>
    <row r="37" spans="1:13" s="341" customFormat="1" ht="105" customHeight="1">
      <c r="A37" s="401"/>
      <c r="B37" s="402"/>
      <c r="C37" s="354" t="s">
        <v>173</v>
      </c>
      <c r="D37" s="388"/>
      <c r="E37" s="356" t="s">
        <v>939</v>
      </c>
      <c r="F37" s="356"/>
      <c r="G37" s="356"/>
      <c r="H37" s="360"/>
      <c r="I37" s="132"/>
      <c r="J37" s="133" t="s">
        <v>44</v>
      </c>
      <c r="K37" s="134"/>
      <c r="L37" s="134"/>
      <c r="M37" s="134"/>
    </row>
    <row r="38" spans="1:13" s="341" customFormat="1" ht="77.25" customHeight="1">
      <c r="A38" s="401"/>
      <c r="B38" s="402"/>
      <c r="C38" s="354" t="s">
        <v>174</v>
      </c>
      <c r="D38" s="388"/>
      <c r="E38" s="356" t="s">
        <v>940</v>
      </c>
      <c r="F38" s="351" t="s">
        <v>875</v>
      </c>
      <c r="G38" s="356"/>
      <c r="H38" s="360"/>
      <c r="I38" s="132"/>
      <c r="J38" s="133" t="s">
        <v>44</v>
      </c>
      <c r="K38" s="134"/>
      <c r="L38" s="134"/>
      <c r="M38" s="134"/>
    </row>
    <row r="39" spans="1:13" s="341" customFormat="1" ht="77.25" customHeight="1">
      <c r="A39" s="401" t="s">
        <v>39</v>
      </c>
      <c r="B39" s="402"/>
      <c r="C39" s="354" t="s">
        <v>414</v>
      </c>
      <c r="D39" s="388" t="s">
        <v>404</v>
      </c>
      <c r="E39" s="356" t="s">
        <v>941</v>
      </c>
      <c r="F39" s="407"/>
      <c r="G39" s="356"/>
      <c r="H39" s="360"/>
      <c r="I39" s="132"/>
      <c r="J39" s="133" t="s">
        <v>44</v>
      </c>
      <c r="K39" s="134"/>
      <c r="L39" s="134"/>
      <c r="M39" s="134"/>
    </row>
    <row r="40" spans="1:13" s="341" customFormat="1" ht="77.25" customHeight="1">
      <c r="A40" s="401"/>
      <c r="B40" s="402"/>
      <c r="C40" s="354" t="s">
        <v>415</v>
      </c>
      <c r="D40" s="388"/>
      <c r="E40" s="356" t="s">
        <v>942</v>
      </c>
      <c r="F40" s="407"/>
      <c r="G40" s="356"/>
      <c r="H40" s="360"/>
      <c r="I40" s="132"/>
      <c r="J40" s="133" t="s">
        <v>44</v>
      </c>
      <c r="K40" s="134"/>
      <c r="L40" s="134"/>
      <c r="M40" s="134"/>
    </row>
    <row r="41" spans="1:13" s="341" customFormat="1" ht="258.75" customHeight="1">
      <c r="A41" s="401"/>
      <c r="B41" s="402"/>
      <c r="C41" s="354" t="s">
        <v>176</v>
      </c>
      <c r="D41" s="388" t="s">
        <v>205</v>
      </c>
      <c r="E41" s="356" t="s">
        <v>943</v>
      </c>
      <c r="F41" s="356"/>
      <c r="G41" s="356"/>
      <c r="H41" s="360"/>
      <c r="I41" s="132"/>
      <c r="J41" s="133" t="s">
        <v>44</v>
      </c>
      <c r="K41" s="134"/>
      <c r="L41" s="134"/>
      <c r="M41" s="134"/>
    </row>
    <row r="42" spans="1:13" s="341" customFormat="1" ht="64.5" customHeight="1">
      <c r="A42" s="401"/>
      <c r="B42" s="402"/>
      <c r="C42" s="354" t="s">
        <v>206</v>
      </c>
      <c r="D42" s="388"/>
      <c r="E42" s="356" t="s">
        <v>944</v>
      </c>
      <c r="F42" s="356"/>
      <c r="G42" s="356"/>
      <c r="H42" s="360"/>
      <c r="I42" s="132"/>
      <c r="J42" s="133" t="s">
        <v>44</v>
      </c>
      <c r="K42" s="134"/>
      <c r="L42" s="134"/>
      <c r="M42" s="134"/>
    </row>
    <row r="43" spans="1:13" s="341" customFormat="1" ht="65.25" customHeight="1">
      <c r="A43" s="401"/>
      <c r="B43" s="402"/>
      <c r="C43" s="354" t="s">
        <v>177</v>
      </c>
      <c r="D43" s="388"/>
      <c r="E43" s="356" t="s">
        <v>945</v>
      </c>
      <c r="F43" s="356"/>
      <c r="G43" s="356"/>
      <c r="H43" s="360"/>
      <c r="I43" s="132"/>
      <c r="J43" s="133" t="s">
        <v>44</v>
      </c>
      <c r="K43" s="134"/>
      <c r="L43" s="134"/>
      <c r="M43" s="134"/>
    </row>
    <row r="44" spans="1:13" s="341" customFormat="1" ht="63" customHeight="1">
      <c r="A44" s="401"/>
      <c r="B44" s="402"/>
      <c r="C44" s="394" t="s">
        <v>215</v>
      </c>
      <c r="D44" s="16" t="s">
        <v>216</v>
      </c>
      <c r="E44" s="356" t="s">
        <v>946</v>
      </c>
      <c r="F44" s="351">
        <v>97</v>
      </c>
      <c r="G44" s="356"/>
      <c r="H44" s="359"/>
      <c r="I44" s="12" t="s">
        <v>52</v>
      </c>
      <c r="J44" s="133" t="s">
        <v>43</v>
      </c>
      <c r="K44" s="134"/>
      <c r="L44" s="134"/>
      <c r="M44" s="134"/>
    </row>
    <row r="45" spans="1:13" s="341" customFormat="1" ht="63.75" customHeight="1">
      <c r="A45" s="401"/>
      <c r="B45" s="402"/>
      <c r="C45" s="394"/>
      <c r="D45" s="16" t="s">
        <v>217</v>
      </c>
      <c r="E45" s="356" t="s">
        <v>947</v>
      </c>
      <c r="F45" s="329" t="s">
        <v>877</v>
      </c>
      <c r="G45" s="356"/>
      <c r="H45" s="359"/>
      <c r="I45" s="12"/>
      <c r="J45" s="133" t="s">
        <v>43</v>
      </c>
      <c r="K45" s="134"/>
      <c r="L45" s="134"/>
      <c r="M45" s="134"/>
    </row>
    <row r="46" spans="1:13" s="341" customFormat="1" ht="63" customHeight="1">
      <c r="A46" s="401"/>
      <c r="B46" s="402"/>
      <c r="C46" s="394"/>
      <c r="D46" s="16" t="s">
        <v>218</v>
      </c>
      <c r="E46" s="356" t="s">
        <v>948</v>
      </c>
      <c r="F46" s="351">
        <v>156</v>
      </c>
      <c r="G46" s="356"/>
      <c r="H46" s="359"/>
      <c r="I46" s="12"/>
      <c r="J46" s="133" t="s">
        <v>43</v>
      </c>
      <c r="K46" s="134"/>
      <c r="L46" s="134"/>
      <c r="M46" s="134"/>
    </row>
    <row r="47" spans="1:13" s="341" customFormat="1" ht="64.5" customHeight="1">
      <c r="A47" s="401"/>
      <c r="B47" s="402"/>
      <c r="C47" s="394" t="s">
        <v>187</v>
      </c>
      <c r="D47" s="16" t="s">
        <v>188</v>
      </c>
      <c r="E47" s="356" t="s">
        <v>949</v>
      </c>
      <c r="F47" s="356"/>
      <c r="G47" s="356"/>
      <c r="H47" s="359"/>
      <c r="I47" s="12"/>
      <c r="J47" s="133" t="s">
        <v>43</v>
      </c>
      <c r="K47" s="134"/>
      <c r="L47" s="134"/>
      <c r="M47" s="134"/>
    </row>
    <row r="48" spans="1:13" s="341" customFormat="1" ht="64.5" customHeight="1">
      <c r="A48" s="401"/>
      <c r="B48" s="402"/>
      <c r="C48" s="394"/>
      <c r="D48" s="16" t="s">
        <v>189</v>
      </c>
      <c r="E48" s="356" t="s">
        <v>950</v>
      </c>
      <c r="F48" s="351">
        <v>651</v>
      </c>
      <c r="G48" s="356"/>
      <c r="H48" s="359"/>
      <c r="I48" s="12"/>
      <c r="J48" s="133" t="s">
        <v>43</v>
      </c>
      <c r="K48" s="134"/>
      <c r="L48" s="134"/>
      <c r="M48" s="134"/>
    </row>
    <row r="49" spans="1:13" s="341" customFormat="1" ht="92.25" customHeight="1">
      <c r="A49" s="401"/>
      <c r="B49" s="402"/>
      <c r="C49" s="394"/>
      <c r="D49" s="16" t="s">
        <v>190</v>
      </c>
      <c r="E49" s="356" t="s">
        <v>951</v>
      </c>
      <c r="F49" s="350"/>
      <c r="G49" s="356"/>
      <c r="H49" s="359"/>
      <c r="I49" s="12"/>
      <c r="J49" s="133" t="s">
        <v>43</v>
      </c>
      <c r="K49" s="134"/>
      <c r="L49" s="134"/>
      <c r="M49" s="134"/>
    </row>
    <row r="50" spans="1:13" s="341" customFormat="1" ht="66.75" customHeight="1">
      <c r="A50" s="401"/>
      <c r="B50" s="402"/>
      <c r="C50" s="394"/>
      <c r="D50" s="16" t="s">
        <v>212</v>
      </c>
      <c r="E50" s="356" t="s">
        <v>952</v>
      </c>
      <c r="F50" s="330" t="s">
        <v>878</v>
      </c>
      <c r="G50" s="356"/>
      <c r="H50" s="359"/>
      <c r="I50" s="12"/>
      <c r="J50" s="133" t="s">
        <v>43</v>
      </c>
      <c r="K50" s="134"/>
      <c r="L50" s="134"/>
      <c r="M50" s="134"/>
    </row>
    <row r="51" spans="1:13" s="341" customFormat="1" ht="68.25" customHeight="1">
      <c r="A51" s="401"/>
      <c r="B51" s="402"/>
      <c r="C51" s="394"/>
      <c r="D51" s="16" t="s">
        <v>211</v>
      </c>
      <c r="E51" s="356" t="s">
        <v>953</v>
      </c>
      <c r="F51" s="331" t="s">
        <v>879</v>
      </c>
      <c r="G51" s="356"/>
      <c r="H51" s="359"/>
      <c r="I51" s="12"/>
      <c r="J51" s="133" t="s">
        <v>43</v>
      </c>
      <c r="K51" s="134"/>
      <c r="L51" s="134"/>
      <c r="M51" s="134"/>
    </row>
    <row r="52" spans="1:13" s="341" customFormat="1" ht="102" customHeight="1">
      <c r="A52" s="401"/>
      <c r="B52" s="402"/>
      <c r="C52" s="394"/>
      <c r="D52" s="16" t="s">
        <v>982</v>
      </c>
      <c r="E52" s="36" t="s">
        <v>954</v>
      </c>
      <c r="F52" s="111" t="s">
        <v>424</v>
      </c>
      <c r="G52" s="356"/>
      <c r="H52" s="359"/>
      <c r="I52" s="12"/>
      <c r="J52" s="133" t="s">
        <v>43</v>
      </c>
      <c r="K52" s="134"/>
      <c r="L52" s="134"/>
      <c r="M52" s="134"/>
    </row>
    <row r="53" spans="1:13" s="341" customFormat="1" ht="174" customHeight="1">
      <c r="A53" s="401"/>
      <c r="B53" s="402"/>
      <c r="C53" s="394"/>
      <c r="D53" s="16" t="s">
        <v>214</v>
      </c>
      <c r="E53" s="356" t="s">
        <v>955</v>
      </c>
      <c r="F53" s="329" t="s">
        <v>425</v>
      </c>
      <c r="G53" s="357" t="s">
        <v>1043</v>
      </c>
      <c r="H53" s="359"/>
      <c r="I53" s="12"/>
      <c r="J53" s="133" t="s">
        <v>43</v>
      </c>
      <c r="K53" s="134"/>
      <c r="L53" s="134"/>
      <c r="M53" s="134"/>
    </row>
    <row r="54" spans="1:10" s="341" customFormat="1" ht="39.75" customHeight="1" hidden="1">
      <c r="A54" s="396" t="s">
        <v>401</v>
      </c>
      <c r="B54" s="403"/>
      <c r="C54" s="351"/>
      <c r="D54" s="388" t="s">
        <v>406</v>
      </c>
      <c r="E54" s="356"/>
      <c r="F54" s="356"/>
      <c r="G54" s="356"/>
      <c r="J54" s="342"/>
    </row>
    <row r="55" spans="1:13" s="341" customFormat="1" ht="126" customHeight="1">
      <c r="A55" s="396"/>
      <c r="B55" s="403"/>
      <c r="C55" s="103" t="s">
        <v>429</v>
      </c>
      <c r="D55" s="388"/>
      <c r="E55" s="18" t="s">
        <v>988</v>
      </c>
      <c r="F55" s="351" t="s">
        <v>896</v>
      </c>
      <c r="G55" s="356"/>
      <c r="H55" s="359"/>
      <c r="I55" s="134"/>
      <c r="J55" s="133" t="s">
        <v>808</v>
      </c>
      <c r="K55" s="397" t="s">
        <v>989</v>
      </c>
      <c r="L55" s="134"/>
      <c r="M55" s="134"/>
    </row>
    <row r="56" spans="1:13" s="341" customFormat="1" ht="100.5" customHeight="1">
      <c r="A56" s="396"/>
      <c r="B56" s="403"/>
      <c r="C56" s="103" t="s">
        <v>898</v>
      </c>
      <c r="D56" s="388"/>
      <c r="E56" s="18" t="s">
        <v>956</v>
      </c>
      <c r="F56" s="351" t="s">
        <v>899</v>
      </c>
      <c r="G56" s="356"/>
      <c r="H56" s="359"/>
      <c r="I56" s="134"/>
      <c r="J56" s="133"/>
      <c r="K56" s="398"/>
      <c r="L56" s="134"/>
      <c r="M56" s="134"/>
    </row>
    <row r="57" spans="1:13" s="341" customFormat="1" ht="107.25" customHeight="1">
      <c r="A57" s="396"/>
      <c r="B57" s="403"/>
      <c r="C57" s="103" t="s">
        <v>446</v>
      </c>
      <c r="D57" s="388"/>
      <c r="E57" s="18" t="s">
        <v>990</v>
      </c>
      <c r="F57" s="351" t="s">
        <v>991</v>
      </c>
      <c r="G57" s="356"/>
      <c r="H57" s="359"/>
      <c r="I57" s="134"/>
      <c r="J57" s="133"/>
      <c r="K57" s="398"/>
      <c r="L57" s="134"/>
      <c r="M57" s="134"/>
    </row>
    <row r="58" spans="1:13" s="341" customFormat="1" ht="99.75" customHeight="1">
      <c r="A58" s="396"/>
      <c r="B58" s="403"/>
      <c r="C58" s="354" t="s">
        <v>397</v>
      </c>
      <c r="D58" s="388"/>
      <c r="E58" s="18" t="s">
        <v>992</v>
      </c>
      <c r="F58" s="356" t="s">
        <v>897</v>
      </c>
      <c r="G58" s="356"/>
      <c r="H58" s="359"/>
      <c r="I58" s="134"/>
      <c r="J58" s="133" t="s">
        <v>807</v>
      </c>
      <c r="K58" s="398"/>
      <c r="L58" s="134"/>
      <c r="M58" s="134"/>
    </row>
    <row r="59" spans="1:13" s="341" customFormat="1" ht="333" customHeight="1">
      <c r="A59" s="396"/>
      <c r="B59" s="403"/>
      <c r="C59" s="354" t="s">
        <v>395</v>
      </c>
      <c r="D59" s="388" t="s">
        <v>407</v>
      </c>
      <c r="E59" s="18" t="s">
        <v>993</v>
      </c>
      <c r="F59" s="351" t="s">
        <v>901</v>
      </c>
      <c r="G59" s="356"/>
      <c r="H59" s="359"/>
      <c r="I59" s="134" t="s">
        <v>208</v>
      </c>
      <c r="J59" s="133" t="s">
        <v>209</v>
      </c>
      <c r="K59" s="398"/>
      <c r="L59" s="134"/>
      <c r="M59" s="134"/>
    </row>
    <row r="60" spans="1:13" s="341" customFormat="1" ht="81" customHeight="1">
      <c r="A60" s="396"/>
      <c r="B60" s="403"/>
      <c r="C60" s="354" t="s">
        <v>430</v>
      </c>
      <c r="D60" s="388"/>
      <c r="E60" s="18" t="s">
        <v>994</v>
      </c>
      <c r="F60" s="351" t="s">
        <v>906</v>
      </c>
      <c r="G60" s="356"/>
      <c r="H60" s="359"/>
      <c r="I60" s="134"/>
      <c r="J60" s="133" t="s">
        <v>807</v>
      </c>
      <c r="K60" s="398"/>
      <c r="L60" s="134"/>
      <c r="M60" s="134"/>
    </row>
    <row r="61" spans="1:13" s="341" customFormat="1" ht="73.5" customHeight="1">
      <c r="A61" s="396"/>
      <c r="B61" s="403"/>
      <c r="C61" s="354" t="s">
        <v>431</v>
      </c>
      <c r="D61" s="388"/>
      <c r="E61" s="18" t="s">
        <v>995</v>
      </c>
      <c r="F61" s="351" t="s">
        <v>902</v>
      </c>
      <c r="G61" s="356"/>
      <c r="H61" s="359"/>
      <c r="I61" s="134"/>
      <c r="J61" s="133" t="s">
        <v>807</v>
      </c>
      <c r="K61" s="398"/>
      <c r="L61" s="134"/>
      <c r="M61" s="134"/>
    </row>
    <row r="62" spans="1:13" s="341" customFormat="1" ht="63" customHeight="1">
      <c r="A62" s="396"/>
      <c r="B62" s="403"/>
      <c r="C62" s="354" t="s">
        <v>394</v>
      </c>
      <c r="D62" s="388"/>
      <c r="E62" s="18" t="s">
        <v>996</v>
      </c>
      <c r="F62" s="351" t="s">
        <v>903</v>
      </c>
      <c r="G62" s="356"/>
      <c r="H62" s="359"/>
      <c r="I62" s="134"/>
      <c r="J62" s="133" t="s">
        <v>807</v>
      </c>
      <c r="K62" s="398"/>
      <c r="L62" s="134"/>
      <c r="M62" s="134"/>
    </row>
    <row r="63" spans="1:13" s="341" customFormat="1" ht="101.25" customHeight="1">
      <c r="A63" s="396"/>
      <c r="B63" s="403"/>
      <c r="C63" s="354" t="s">
        <v>396</v>
      </c>
      <c r="D63" s="388"/>
      <c r="E63" s="356" t="s">
        <v>997</v>
      </c>
      <c r="F63" s="356" t="s">
        <v>904</v>
      </c>
      <c r="G63" s="356"/>
      <c r="H63" s="359"/>
      <c r="I63" s="134"/>
      <c r="J63" s="133" t="s">
        <v>807</v>
      </c>
      <c r="K63" s="398"/>
      <c r="L63" s="134"/>
      <c r="M63" s="134"/>
    </row>
    <row r="64" spans="1:13" s="341" customFormat="1" ht="72" customHeight="1">
      <c r="A64" s="396"/>
      <c r="B64" s="403"/>
      <c r="C64" s="103" t="s">
        <v>479</v>
      </c>
      <c r="D64" s="388"/>
      <c r="E64" s="356" t="s">
        <v>957</v>
      </c>
      <c r="F64" s="356" t="s">
        <v>905</v>
      </c>
      <c r="G64" s="356"/>
      <c r="H64" s="359"/>
      <c r="I64" s="134"/>
      <c r="J64" s="133" t="s">
        <v>807</v>
      </c>
      <c r="K64" s="399"/>
      <c r="L64" s="134"/>
      <c r="M64" s="134"/>
    </row>
    <row r="65" spans="1:13" s="341" customFormat="1" ht="156" customHeight="1">
      <c r="A65" s="396"/>
      <c r="B65" s="403"/>
      <c r="C65" s="400" t="s">
        <v>998</v>
      </c>
      <c r="D65" s="351" t="s">
        <v>501</v>
      </c>
      <c r="E65" s="357" t="s">
        <v>1044</v>
      </c>
      <c r="F65" s="356"/>
      <c r="G65" s="356"/>
      <c r="H65" s="359"/>
      <c r="I65" s="134"/>
      <c r="J65" s="133" t="s">
        <v>502</v>
      </c>
      <c r="K65" s="15"/>
      <c r="L65" s="134"/>
      <c r="M65" s="134"/>
    </row>
    <row r="66" spans="1:13" s="341" customFormat="1" ht="96.75" customHeight="1">
      <c r="A66" s="396"/>
      <c r="B66" s="403"/>
      <c r="C66" s="400"/>
      <c r="D66" s="351" t="s">
        <v>500</v>
      </c>
      <c r="E66" s="356" t="s">
        <v>959</v>
      </c>
      <c r="F66" s="356" t="s">
        <v>999</v>
      </c>
      <c r="G66" s="356"/>
      <c r="H66" s="359"/>
      <c r="I66" s="134"/>
      <c r="J66" s="133" t="s">
        <v>809</v>
      </c>
      <c r="K66" s="15"/>
      <c r="L66" s="134"/>
      <c r="M66" s="134"/>
    </row>
    <row r="67" spans="1:13" s="341" customFormat="1" ht="216" customHeight="1">
      <c r="A67" s="396"/>
      <c r="B67" s="403"/>
      <c r="C67" s="400" t="s">
        <v>185</v>
      </c>
      <c r="D67" s="351" t="s">
        <v>221</v>
      </c>
      <c r="E67" s="356" t="s">
        <v>960</v>
      </c>
      <c r="F67" s="332" t="s">
        <v>892</v>
      </c>
      <c r="G67" s="356"/>
      <c r="H67" s="359"/>
      <c r="I67" s="134"/>
      <c r="J67" s="133" t="s">
        <v>43</v>
      </c>
      <c r="K67" s="134"/>
      <c r="L67" s="134"/>
      <c r="M67" s="134"/>
    </row>
    <row r="68" spans="1:13" s="341" customFormat="1" ht="82.5" customHeight="1">
      <c r="A68" s="396"/>
      <c r="B68" s="403"/>
      <c r="C68" s="400"/>
      <c r="D68" s="16" t="s">
        <v>194</v>
      </c>
      <c r="E68" s="356" t="s">
        <v>961</v>
      </c>
      <c r="F68" s="356" t="s">
        <v>864</v>
      </c>
      <c r="G68" s="356"/>
      <c r="H68" s="359"/>
      <c r="I68" s="134"/>
      <c r="J68" s="133" t="s">
        <v>43</v>
      </c>
      <c r="K68" s="134"/>
      <c r="L68" s="134"/>
      <c r="M68" s="134"/>
    </row>
    <row r="69" spans="1:13" s="341" customFormat="1" ht="114.75" customHeight="1">
      <c r="A69" s="396"/>
      <c r="B69" s="403"/>
      <c r="C69" s="400"/>
      <c r="D69" s="351" t="s">
        <v>199</v>
      </c>
      <c r="E69" s="352" t="s">
        <v>962</v>
      </c>
      <c r="F69" s="351" t="s">
        <v>391</v>
      </c>
      <c r="G69" s="356"/>
      <c r="H69" s="359"/>
      <c r="I69" s="134"/>
      <c r="J69" s="133" t="s">
        <v>43</v>
      </c>
      <c r="K69" s="134"/>
      <c r="L69" s="134"/>
      <c r="M69" s="134"/>
    </row>
    <row r="70" spans="1:13" s="341" customFormat="1" ht="66" customHeight="1">
      <c r="A70" s="396"/>
      <c r="B70" s="403"/>
      <c r="C70" s="354" t="s">
        <v>50</v>
      </c>
      <c r="D70" s="356"/>
      <c r="E70" s="356" t="s">
        <v>1000</v>
      </c>
      <c r="F70" s="356"/>
      <c r="G70" s="356"/>
      <c r="H70" s="359"/>
      <c r="I70" s="134"/>
      <c r="J70" s="133"/>
      <c r="K70" s="134"/>
      <c r="L70" s="134"/>
      <c r="M70" s="134"/>
    </row>
    <row r="71" spans="1:13" s="341" customFormat="1" ht="78" customHeight="1">
      <c r="A71" s="396"/>
      <c r="B71" s="403"/>
      <c r="C71" s="354" t="s">
        <v>148</v>
      </c>
      <c r="D71" s="36" t="s">
        <v>146</v>
      </c>
      <c r="E71" s="351" t="s">
        <v>207</v>
      </c>
      <c r="F71" s="351" t="s">
        <v>45</v>
      </c>
      <c r="G71" s="356"/>
      <c r="H71" s="359"/>
      <c r="I71" s="134"/>
      <c r="J71" s="133" t="s">
        <v>41</v>
      </c>
      <c r="K71" s="134"/>
      <c r="L71" s="134"/>
      <c r="M71" s="134"/>
    </row>
    <row r="72" spans="1:13" s="341" customFormat="1" ht="43.5" customHeight="1">
      <c r="A72" s="396"/>
      <c r="B72" s="403"/>
      <c r="C72" s="103" t="s">
        <v>40</v>
      </c>
      <c r="D72" s="356" t="s">
        <v>48</v>
      </c>
      <c r="E72" s="356" t="s">
        <v>963</v>
      </c>
      <c r="F72" s="351" t="s">
        <v>45</v>
      </c>
      <c r="G72" s="356"/>
      <c r="H72" s="359"/>
      <c r="I72" s="134"/>
      <c r="J72" s="133" t="s">
        <v>42</v>
      </c>
      <c r="K72" s="134"/>
      <c r="L72" s="134"/>
      <c r="M72" s="134"/>
    </row>
    <row r="73" spans="1:13" s="341" customFormat="1" ht="168" customHeight="1">
      <c r="A73" s="409" t="s">
        <v>11</v>
      </c>
      <c r="B73" s="402" t="s">
        <v>12</v>
      </c>
      <c r="C73" s="354" t="s">
        <v>888</v>
      </c>
      <c r="D73" s="388" t="s">
        <v>165</v>
      </c>
      <c r="E73" s="356" t="s">
        <v>964</v>
      </c>
      <c r="F73" s="356" t="s">
        <v>890</v>
      </c>
      <c r="G73" s="356" t="s">
        <v>1001</v>
      </c>
      <c r="H73" s="361"/>
      <c r="J73" s="130" t="s">
        <v>44</v>
      </c>
      <c r="K73" s="13"/>
      <c r="L73" s="17"/>
      <c r="M73" s="12"/>
    </row>
    <row r="74" spans="1:13" s="341" customFormat="1" ht="143.25" customHeight="1">
      <c r="A74" s="409"/>
      <c r="B74" s="402"/>
      <c r="C74" s="354" t="s">
        <v>889</v>
      </c>
      <c r="D74" s="388"/>
      <c r="E74" s="356" t="s">
        <v>965</v>
      </c>
      <c r="F74" s="356" t="s">
        <v>891</v>
      </c>
      <c r="G74" s="356" t="s">
        <v>427</v>
      </c>
      <c r="H74" s="361" t="s">
        <v>49</v>
      </c>
      <c r="I74" s="12" t="s">
        <v>200</v>
      </c>
      <c r="J74" s="130" t="s">
        <v>44</v>
      </c>
      <c r="K74" s="134" t="s">
        <v>966</v>
      </c>
      <c r="L74" s="17"/>
      <c r="M74" s="134"/>
    </row>
    <row r="75" spans="1:13" s="341" customFormat="1" ht="99" customHeight="1">
      <c r="A75" s="409"/>
      <c r="B75" s="402"/>
      <c r="C75" s="354" t="s">
        <v>405</v>
      </c>
      <c r="D75" s="388" t="s">
        <v>404</v>
      </c>
      <c r="E75" s="405" t="s">
        <v>967</v>
      </c>
      <c r="F75" s="356" t="s">
        <v>1002</v>
      </c>
      <c r="G75" s="356"/>
      <c r="H75" s="361"/>
      <c r="I75" s="12"/>
      <c r="J75" s="410" t="s">
        <v>44</v>
      </c>
      <c r="K75" s="397"/>
      <c r="L75" s="17"/>
      <c r="M75" s="134"/>
    </row>
    <row r="76" spans="1:13" s="341" customFormat="1" ht="62.25" customHeight="1">
      <c r="A76" s="409"/>
      <c r="B76" s="402"/>
      <c r="C76" s="354" t="s">
        <v>413</v>
      </c>
      <c r="D76" s="388"/>
      <c r="E76" s="405"/>
      <c r="F76" s="356" t="s">
        <v>968</v>
      </c>
      <c r="G76" s="356"/>
      <c r="H76" s="361"/>
      <c r="I76" s="12"/>
      <c r="J76" s="411"/>
      <c r="K76" s="399"/>
      <c r="L76" s="17"/>
      <c r="M76" s="134"/>
    </row>
    <row r="77" spans="1:13" s="341" customFormat="1" ht="198.75" customHeight="1">
      <c r="A77" s="409"/>
      <c r="B77" s="402"/>
      <c r="C77" s="354" t="s">
        <v>201</v>
      </c>
      <c r="D77" s="351" t="s">
        <v>202</v>
      </c>
      <c r="E77" s="18" t="s">
        <v>969</v>
      </c>
      <c r="F77" s="40" t="s">
        <v>970</v>
      </c>
      <c r="G77" s="356"/>
      <c r="H77" s="361"/>
      <c r="I77" s="12"/>
      <c r="J77" s="130" t="s">
        <v>44</v>
      </c>
      <c r="K77" s="13"/>
      <c r="L77" s="17"/>
      <c r="M77" s="134"/>
    </row>
    <row r="78" spans="1:13" s="341" customFormat="1" ht="77.25" customHeight="1">
      <c r="A78" s="409"/>
      <c r="B78" s="402"/>
      <c r="C78" s="354" t="s">
        <v>46</v>
      </c>
      <c r="D78" s="16" t="s">
        <v>178</v>
      </c>
      <c r="E78" s="356" t="s">
        <v>971</v>
      </c>
      <c r="F78" s="351" t="s">
        <v>893</v>
      </c>
      <c r="G78" s="356"/>
      <c r="H78" s="361"/>
      <c r="I78" s="12" t="s">
        <v>53</v>
      </c>
      <c r="J78" s="130" t="s">
        <v>47</v>
      </c>
      <c r="K78" s="12"/>
      <c r="L78" s="17"/>
      <c r="M78" s="134"/>
    </row>
    <row r="79" spans="1:13" s="341" customFormat="1" ht="63" customHeight="1">
      <c r="A79" s="409"/>
      <c r="B79" s="402"/>
      <c r="C79" s="394" t="s">
        <v>181</v>
      </c>
      <c r="D79" s="16" t="s">
        <v>180</v>
      </c>
      <c r="E79" s="356" t="s">
        <v>972</v>
      </c>
      <c r="F79" s="356" t="s">
        <v>894</v>
      </c>
      <c r="G79" s="356"/>
      <c r="H79" s="361"/>
      <c r="I79" s="12"/>
      <c r="J79" s="130" t="s">
        <v>43</v>
      </c>
      <c r="K79" s="12"/>
      <c r="L79" s="17"/>
      <c r="M79" s="134"/>
    </row>
    <row r="80" spans="1:13" s="341" customFormat="1" ht="62.25" customHeight="1">
      <c r="A80" s="409"/>
      <c r="B80" s="403"/>
      <c r="C80" s="394"/>
      <c r="D80" s="16" t="s">
        <v>179</v>
      </c>
      <c r="E80" s="356" t="s">
        <v>973</v>
      </c>
      <c r="F80" s="356" t="s">
        <v>210</v>
      </c>
      <c r="G80" s="356"/>
      <c r="H80" s="359"/>
      <c r="I80" s="134"/>
      <c r="J80" s="133" t="s">
        <v>43</v>
      </c>
      <c r="K80" s="12"/>
      <c r="L80" s="112"/>
      <c r="M80" s="134"/>
    </row>
    <row r="81" spans="1:13" s="341" customFormat="1" ht="62.25" customHeight="1">
      <c r="A81" s="409"/>
      <c r="B81" s="356"/>
      <c r="C81" s="394"/>
      <c r="D81" s="16" t="s">
        <v>213</v>
      </c>
      <c r="E81" s="356" t="s">
        <v>974</v>
      </c>
      <c r="F81" s="111" t="s">
        <v>422</v>
      </c>
      <c r="G81" s="356"/>
      <c r="H81" s="359"/>
      <c r="I81" s="134"/>
      <c r="J81" s="133" t="s">
        <v>43</v>
      </c>
      <c r="K81" s="131"/>
      <c r="L81" s="112"/>
      <c r="M81" s="134"/>
    </row>
    <row r="82" spans="1:13" s="341" customFormat="1" ht="81" customHeight="1">
      <c r="A82" s="409"/>
      <c r="B82" s="356"/>
      <c r="C82" s="394"/>
      <c r="D82" s="16" t="s">
        <v>1003</v>
      </c>
      <c r="E82" s="356" t="s">
        <v>975</v>
      </c>
      <c r="F82" s="111" t="s">
        <v>423</v>
      </c>
      <c r="G82" s="356"/>
      <c r="H82" s="359"/>
      <c r="I82" s="134"/>
      <c r="J82" s="133" t="s">
        <v>43</v>
      </c>
      <c r="K82" s="131"/>
      <c r="L82" s="112"/>
      <c r="M82" s="134"/>
    </row>
    <row r="83" spans="1:13" ht="120">
      <c r="A83" s="409"/>
      <c r="B83" s="343"/>
      <c r="C83" s="408" t="s">
        <v>195</v>
      </c>
      <c r="D83" s="16" t="s">
        <v>1004</v>
      </c>
      <c r="E83" s="356" t="s">
        <v>976</v>
      </c>
      <c r="F83" s="333" t="s">
        <v>895</v>
      </c>
      <c r="G83" s="343"/>
      <c r="H83" s="362"/>
      <c r="I83" s="343"/>
      <c r="J83" s="133" t="s">
        <v>43</v>
      </c>
      <c r="K83" s="343"/>
      <c r="L83" s="343"/>
      <c r="M83" s="343"/>
    </row>
    <row r="84" spans="1:13" ht="105">
      <c r="A84" s="409"/>
      <c r="B84" s="343"/>
      <c r="C84" s="408"/>
      <c r="D84" s="16" t="s">
        <v>219</v>
      </c>
      <c r="E84" s="356" t="s">
        <v>977</v>
      </c>
      <c r="F84" s="343"/>
      <c r="G84" s="343"/>
      <c r="H84" s="362"/>
      <c r="I84" s="343"/>
      <c r="J84" s="133" t="s">
        <v>43</v>
      </c>
      <c r="K84" s="343"/>
      <c r="L84" s="343"/>
      <c r="M84" s="343"/>
    </row>
    <row r="87" spans="3:10" s="128" customFormat="1" ht="15">
      <c r="C87" s="127"/>
      <c r="J87" s="344"/>
    </row>
    <row r="88" spans="3:10" s="128" customFormat="1" ht="15">
      <c r="C88" s="127"/>
      <c r="J88" s="344"/>
    </row>
    <row r="89" spans="3:10" s="128" customFormat="1" ht="15">
      <c r="C89" s="127"/>
      <c r="J89" s="344"/>
    </row>
    <row r="90" spans="3:10" s="128" customFormat="1" ht="15">
      <c r="C90" s="127"/>
      <c r="E90" s="334"/>
      <c r="J90" s="344"/>
    </row>
    <row r="91" spans="3:10" s="128" customFormat="1" ht="15">
      <c r="C91" s="127"/>
      <c r="E91" s="334"/>
      <c r="J91" s="344"/>
    </row>
    <row r="92" spans="3:10" s="128" customFormat="1" ht="15">
      <c r="C92" s="127"/>
      <c r="E92" s="334"/>
      <c r="J92" s="344"/>
    </row>
    <row r="93" spans="3:10" s="128" customFormat="1" ht="15">
      <c r="C93" s="127"/>
      <c r="D93" s="376"/>
      <c r="E93" s="376"/>
      <c r="F93" s="376"/>
      <c r="G93" s="376"/>
      <c r="H93" s="376"/>
      <c r="I93" s="376"/>
      <c r="J93" s="344"/>
    </row>
    <row r="94" spans="3:13" s="128" customFormat="1" ht="15">
      <c r="C94" s="127"/>
      <c r="D94" s="308"/>
      <c r="E94" s="110"/>
      <c r="F94" s="110"/>
      <c r="G94" s="110"/>
      <c r="H94" s="110"/>
      <c r="I94" s="110"/>
      <c r="J94" s="309"/>
      <c r="K94" s="377"/>
      <c r="L94" s="110"/>
      <c r="M94" s="110"/>
    </row>
    <row r="95" spans="3:13" s="128" customFormat="1" ht="15">
      <c r="C95" s="127"/>
      <c r="D95" s="308"/>
      <c r="E95" s="110"/>
      <c r="F95" s="110"/>
      <c r="G95" s="110"/>
      <c r="H95" s="110"/>
      <c r="I95" s="110"/>
      <c r="J95" s="309"/>
      <c r="K95" s="377"/>
      <c r="L95" s="110"/>
      <c r="M95" s="110"/>
    </row>
    <row r="96" ht="15">
      <c r="E96" s="335"/>
    </row>
    <row r="97" ht="15">
      <c r="E97" s="335"/>
    </row>
    <row r="98" ht="15">
      <c r="E98" s="335"/>
    </row>
    <row r="99" ht="15">
      <c r="E99" s="335"/>
    </row>
    <row r="100" ht="15">
      <c r="E100" s="335"/>
    </row>
    <row r="101" ht="15">
      <c r="E101" s="335"/>
    </row>
    <row r="102" ht="15">
      <c r="E102" s="335"/>
    </row>
    <row r="103" ht="15">
      <c r="E103" s="335"/>
    </row>
    <row r="104" ht="15">
      <c r="E104" s="335"/>
    </row>
    <row r="105" ht="15">
      <c r="E105" s="335"/>
    </row>
    <row r="106" ht="15">
      <c r="E106" s="335"/>
    </row>
    <row r="107" ht="15">
      <c r="E107" s="335"/>
    </row>
    <row r="108" ht="15">
      <c r="E108" s="335"/>
    </row>
  </sheetData>
  <mergeCells count="49">
    <mergeCell ref="A1:G1"/>
    <mergeCell ref="G5:G6"/>
    <mergeCell ref="A7:A23"/>
    <mergeCell ref="A24:A28"/>
    <mergeCell ref="A29:A38"/>
    <mergeCell ref="B5:B6"/>
    <mergeCell ref="A3:A4"/>
    <mergeCell ref="B3:B4"/>
    <mergeCell ref="B7:B21"/>
    <mergeCell ref="A5:A6"/>
    <mergeCell ref="G3:G4"/>
    <mergeCell ref="M3:M4"/>
    <mergeCell ref="K3:K4"/>
    <mergeCell ref="L3:L4"/>
    <mergeCell ref="C79:C82"/>
    <mergeCell ref="D59:D64"/>
    <mergeCell ref="D54:D58"/>
    <mergeCell ref="K55:K64"/>
    <mergeCell ref="E75:E76"/>
    <mergeCell ref="C65:C66"/>
    <mergeCell ref="K75:K76"/>
    <mergeCell ref="J75:J76"/>
    <mergeCell ref="F39:F40"/>
    <mergeCell ref="C3:F3"/>
    <mergeCell ref="J3:J4"/>
    <mergeCell ref="C10:C16"/>
    <mergeCell ref="D15:D16"/>
    <mergeCell ref="K94:K95"/>
    <mergeCell ref="D93:I93"/>
    <mergeCell ref="D32:D33"/>
    <mergeCell ref="D30:D31"/>
    <mergeCell ref="C17:C18"/>
    <mergeCell ref="D75:D76"/>
    <mergeCell ref="C83:C84"/>
    <mergeCell ref="H30:H33"/>
    <mergeCell ref="I30:I33"/>
    <mergeCell ref="H3:I3"/>
    <mergeCell ref="A73:A84"/>
    <mergeCell ref="C67:C69"/>
    <mergeCell ref="D35:D38"/>
    <mergeCell ref="D73:D74"/>
    <mergeCell ref="D41:D43"/>
    <mergeCell ref="C44:C46"/>
    <mergeCell ref="C47:C53"/>
    <mergeCell ref="A54:A72"/>
    <mergeCell ref="B73:B80"/>
    <mergeCell ref="B30:B72"/>
    <mergeCell ref="D39:D40"/>
    <mergeCell ref="A39:A53"/>
  </mergeCells>
  <printOptions/>
  <pageMargins left="0.7" right="0.7" top="0.75" bottom="0.75" header="0.3" footer="0.3"/>
  <pageSetup fitToHeight="0" horizontalDpi="600" verticalDpi="600" orientation="portrait" paperSize="8"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workbookViewId="0" topLeftCell="A1">
      <selection activeCell="E28" sqref="E28"/>
    </sheetView>
  </sheetViews>
  <sheetFormatPr defaultColWidth="9.140625" defaultRowHeight="15"/>
  <cols>
    <col min="1" max="1" width="19.140625" style="109" customWidth="1"/>
    <col min="2" max="2" width="23.421875" style="109" hidden="1" customWidth="1"/>
    <col min="3" max="3" width="28.00390625" style="104" customWidth="1"/>
    <col min="4" max="4" width="27.7109375" style="109" customWidth="1"/>
    <col min="5" max="5" width="77.28125" style="109" customWidth="1"/>
    <col min="6" max="6" width="27.57421875" style="109" customWidth="1"/>
    <col min="7" max="7" width="43.28125" style="109" customWidth="1"/>
    <col min="8" max="8" width="42.140625" style="109" hidden="1" customWidth="1"/>
    <col min="9" max="9" width="47.7109375" style="109" hidden="1" customWidth="1"/>
    <col min="10" max="10" width="22.28125" style="336" hidden="1" customWidth="1"/>
    <col min="11" max="11" width="42.8515625" style="109" hidden="1" customWidth="1"/>
    <col min="12" max="12" width="27.8515625" style="109" hidden="1" customWidth="1"/>
    <col min="13" max="13" width="24.7109375" style="109" hidden="1" customWidth="1"/>
    <col min="14" max="16384" width="9.140625" style="109" customWidth="1"/>
  </cols>
  <sheetData>
    <row r="1" spans="1:7" ht="18.75">
      <c r="A1" s="413" t="s">
        <v>1048</v>
      </c>
      <c r="B1" s="413"/>
      <c r="C1" s="413"/>
      <c r="D1" s="413"/>
      <c r="E1" s="413"/>
      <c r="F1" s="413"/>
      <c r="G1" s="413"/>
    </row>
    <row r="2" spans="5:6" ht="15">
      <c r="E2" s="337" t="s">
        <v>393</v>
      </c>
      <c r="F2" s="338"/>
    </row>
    <row r="3" spans="1:13" s="339" customFormat="1" ht="15" customHeight="1">
      <c r="A3" s="394" t="s">
        <v>1035</v>
      </c>
      <c r="B3" s="390" t="s">
        <v>0</v>
      </c>
      <c r="C3" s="390" t="s">
        <v>1038</v>
      </c>
      <c r="D3" s="390"/>
      <c r="E3" s="390"/>
      <c r="F3" s="390"/>
      <c r="G3" s="394" t="s">
        <v>1041</v>
      </c>
      <c r="H3" s="392" t="s">
        <v>1</v>
      </c>
      <c r="I3" s="390"/>
      <c r="J3" s="378" t="s">
        <v>15</v>
      </c>
      <c r="K3" s="380" t="s">
        <v>13</v>
      </c>
      <c r="L3" s="382" t="s">
        <v>16</v>
      </c>
      <c r="M3" s="384" t="s">
        <v>16</v>
      </c>
    </row>
    <row r="4" spans="1:13" s="339" customFormat="1" ht="15">
      <c r="A4" s="394"/>
      <c r="B4" s="390"/>
      <c r="C4" s="354" t="s">
        <v>1036</v>
      </c>
      <c r="D4" s="355" t="s">
        <v>1037</v>
      </c>
      <c r="E4" s="355" t="s">
        <v>1039</v>
      </c>
      <c r="F4" s="355" t="s">
        <v>1040</v>
      </c>
      <c r="G4" s="394"/>
      <c r="H4" s="358" t="s">
        <v>8</v>
      </c>
      <c r="I4" s="346" t="s">
        <v>2</v>
      </c>
      <c r="J4" s="379"/>
      <c r="K4" s="381"/>
      <c r="L4" s="383"/>
      <c r="M4" s="385"/>
    </row>
    <row r="5" spans="1:13" s="341" customFormat="1" ht="157.5" customHeight="1">
      <c r="A5" s="412" t="s">
        <v>1051</v>
      </c>
      <c r="B5" s="387" t="s">
        <v>4</v>
      </c>
      <c r="C5" s="354" t="s">
        <v>1049</v>
      </c>
      <c r="D5" s="36" t="s">
        <v>1050</v>
      </c>
      <c r="E5" s="356" t="s">
        <v>1054</v>
      </c>
      <c r="F5" s="40" t="s">
        <v>1055</v>
      </c>
      <c r="G5" s="36" t="s">
        <v>1056</v>
      </c>
      <c r="H5" s="359" t="s">
        <v>909</v>
      </c>
      <c r="I5" s="356" t="s">
        <v>910</v>
      </c>
      <c r="J5" s="351" t="s">
        <v>57</v>
      </c>
      <c r="K5" s="356" t="s">
        <v>911</v>
      </c>
      <c r="L5" s="356"/>
      <c r="M5" s="340" t="s">
        <v>86</v>
      </c>
    </row>
    <row r="6" spans="1:13" s="341" customFormat="1" ht="167.25" customHeight="1">
      <c r="A6" s="412"/>
      <c r="B6" s="387"/>
      <c r="C6" s="354" t="s">
        <v>1051</v>
      </c>
      <c r="D6" s="350" t="s">
        <v>1052</v>
      </c>
      <c r="E6" s="356" t="s">
        <v>1057</v>
      </c>
      <c r="F6" s="42" t="s">
        <v>1058</v>
      </c>
      <c r="G6" s="356"/>
      <c r="H6" s="359"/>
      <c r="I6" s="356" t="s">
        <v>980</v>
      </c>
      <c r="J6" s="351" t="s">
        <v>103</v>
      </c>
      <c r="K6" s="356" t="s">
        <v>818</v>
      </c>
      <c r="L6" s="356"/>
      <c r="M6" s="356"/>
    </row>
    <row r="7" spans="1:13" s="341" customFormat="1" ht="85.5" customHeight="1">
      <c r="A7" s="394" t="s">
        <v>1086</v>
      </c>
      <c r="B7" s="393" t="s">
        <v>5</v>
      </c>
      <c r="C7" s="354" t="s">
        <v>1053</v>
      </c>
      <c r="D7" s="16" t="s">
        <v>981</v>
      </c>
      <c r="E7" s="356" t="s">
        <v>1059</v>
      </c>
      <c r="F7" s="351" t="s">
        <v>1060</v>
      </c>
      <c r="G7" s="113"/>
      <c r="H7" s="359"/>
      <c r="I7" s="356"/>
      <c r="J7" s="351" t="s">
        <v>806</v>
      </c>
      <c r="K7" s="356"/>
      <c r="L7" s="356"/>
      <c r="M7" s="356"/>
    </row>
    <row r="8" spans="1:13" s="341" customFormat="1" ht="133.5" customHeight="1">
      <c r="A8" s="394"/>
      <c r="B8" s="393"/>
      <c r="C8" s="354" t="s">
        <v>1061</v>
      </c>
      <c r="D8" s="351" t="s">
        <v>1085</v>
      </c>
      <c r="E8" s="356" t="s">
        <v>1063</v>
      </c>
      <c r="F8" s="36" t="s">
        <v>1062</v>
      </c>
      <c r="G8" s="356"/>
      <c r="H8" s="359"/>
      <c r="I8" s="356"/>
      <c r="J8" s="351" t="s">
        <v>44</v>
      </c>
      <c r="K8" s="356"/>
      <c r="L8" s="356"/>
      <c r="M8" s="356"/>
    </row>
    <row r="9" spans="1:13" s="341" customFormat="1" ht="45" customHeight="1">
      <c r="A9" s="394"/>
      <c r="B9" s="393"/>
      <c r="C9" s="354" t="s">
        <v>1064</v>
      </c>
      <c r="D9" s="16" t="s">
        <v>203</v>
      </c>
      <c r="E9" s="356" t="s">
        <v>1080</v>
      </c>
      <c r="F9" s="329" t="s">
        <v>1065</v>
      </c>
      <c r="G9" s="356"/>
      <c r="H9" s="359" t="s">
        <v>51</v>
      </c>
      <c r="I9" s="356"/>
      <c r="J9" s="351" t="s">
        <v>43</v>
      </c>
      <c r="K9" s="356"/>
      <c r="L9" s="356"/>
      <c r="M9" s="356"/>
    </row>
    <row r="10" spans="1:13" s="341" customFormat="1" ht="52.5" customHeight="1">
      <c r="A10" s="394"/>
      <c r="B10" s="393"/>
      <c r="C10" s="394" t="s">
        <v>1066</v>
      </c>
      <c r="D10" s="16" t="s">
        <v>184</v>
      </c>
      <c r="E10" s="356" t="s">
        <v>1081</v>
      </c>
      <c r="F10" s="351" t="s">
        <v>864</v>
      </c>
      <c r="G10" s="356"/>
      <c r="H10" s="359"/>
      <c r="I10" s="356"/>
      <c r="J10" s="351" t="s">
        <v>43</v>
      </c>
      <c r="K10" s="356"/>
      <c r="L10" s="356"/>
      <c r="M10" s="356"/>
    </row>
    <row r="11" spans="1:13" s="341" customFormat="1" ht="72" customHeight="1">
      <c r="A11" s="394"/>
      <c r="B11" s="393"/>
      <c r="C11" s="394"/>
      <c r="D11" s="16" t="s">
        <v>416</v>
      </c>
      <c r="E11" s="356" t="s">
        <v>1067</v>
      </c>
      <c r="F11" s="351" t="s">
        <v>1068</v>
      </c>
      <c r="G11" s="356"/>
      <c r="H11" s="359"/>
      <c r="I11" s="356"/>
      <c r="J11" s="351" t="s">
        <v>43</v>
      </c>
      <c r="K11" s="356"/>
      <c r="L11" s="356"/>
      <c r="M11" s="356"/>
    </row>
    <row r="12" spans="1:13" s="341" customFormat="1" ht="50.25" customHeight="1">
      <c r="A12" s="394"/>
      <c r="B12" s="393"/>
      <c r="C12" s="394"/>
      <c r="D12" s="16" t="s">
        <v>192</v>
      </c>
      <c r="E12" s="356" t="s">
        <v>1070</v>
      </c>
      <c r="F12" s="351" t="s">
        <v>1069</v>
      </c>
      <c r="G12" s="356"/>
      <c r="H12" s="359"/>
      <c r="I12" s="356"/>
      <c r="J12" s="351" t="s">
        <v>43</v>
      </c>
      <c r="K12" s="356"/>
      <c r="L12" s="356"/>
      <c r="M12" s="356"/>
    </row>
    <row r="13" spans="1:13" s="341" customFormat="1" ht="78.75" customHeight="1">
      <c r="A13" s="394"/>
      <c r="B13" s="393"/>
      <c r="C13" s="394"/>
      <c r="D13" s="351" t="s">
        <v>182</v>
      </c>
      <c r="E13" s="356" t="s">
        <v>1072</v>
      </c>
      <c r="F13" s="351" t="s">
        <v>1071</v>
      </c>
      <c r="G13" s="356"/>
      <c r="H13" s="359"/>
      <c r="I13" s="356"/>
      <c r="J13" s="351" t="s">
        <v>43</v>
      </c>
      <c r="K13" s="356"/>
      <c r="L13" s="356"/>
      <c r="M13" s="356"/>
    </row>
    <row r="14" spans="1:13" s="341" customFormat="1" ht="55.5" customHeight="1">
      <c r="A14" s="394"/>
      <c r="B14" s="393"/>
      <c r="C14" s="394"/>
      <c r="D14" s="16" t="s">
        <v>193</v>
      </c>
      <c r="E14" s="356" t="s">
        <v>1076</v>
      </c>
      <c r="F14" s="351" t="s">
        <v>1073</v>
      </c>
      <c r="G14" s="356"/>
      <c r="H14" s="359"/>
      <c r="I14" s="356"/>
      <c r="J14" s="351" t="s">
        <v>43</v>
      </c>
      <c r="K14" s="356"/>
      <c r="L14" s="356"/>
      <c r="M14" s="356"/>
    </row>
    <row r="15" spans="1:13" s="341" customFormat="1" ht="46.5" customHeight="1">
      <c r="A15" s="394"/>
      <c r="B15" s="393"/>
      <c r="C15" s="394"/>
      <c r="D15" s="388" t="s">
        <v>982</v>
      </c>
      <c r="E15" s="356" t="s">
        <v>1077</v>
      </c>
      <c r="F15" s="351" t="s">
        <v>1074</v>
      </c>
      <c r="G15" s="356"/>
      <c r="H15" s="359"/>
      <c r="I15" s="356"/>
      <c r="J15" s="351" t="s">
        <v>43</v>
      </c>
      <c r="K15" s="356"/>
      <c r="L15" s="356"/>
      <c r="M15" s="356"/>
    </row>
    <row r="16" spans="1:13" s="341" customFormat="1" ht="55.5" customHeight="1">
      <c r="A16" s="394"/>
      <c r="B16" s="393"/>
      <c r="C16" s="394"/>
      <c r="D16" s="388"/>
      <c r="E16" s="356" t="s">
        <v>1078</v>
      </c>
      <c r="F16" s="351" t="s">
        <v>1075</v>
      </c>
      <c r="G16" s="356"/>
      <c r="H16" s="359"/>
      <c r="I16" s="356"/>
      <c r="J16" s="351" t="s">
        <v>43</v>
      </c>
      <c r="K16" s="356"/>
      <c r="L16" s="356"/>
      <c r="M16" s="356"/>
    </row>
    <row r="17" spans="1:13" s="341" customFormat="1" ht="106.5" customHeight="1">
      <c r="A17" s="394"/>
      <c r="B17" s="393"/>
      <c r="C17" s="394" t="s">
        <v>1079</v>
      </c>
      <c r="D17" s="16" t="s">
        <v>220</v>
      </c>
      <c r="E17" s="356" t="s">
        <v>1082</v>
      </c>
      <c r="F17" s="351" t="s">
        <v>1083</v>
      </c>
      <c r="G17" s="356"/>
      <c r="H17" s="359"/>
      <c r="I17" s="356"/>
      <c r="J17" s="351" t="s">
        <v>43</v>
      </c>
      <c r="K17" s="356"/>
      <c r="L17" s="356"/>
      <c r="M17" s="356"/>
    </row>
    <row r="18" spans="1:13" s="341" customFormat="1" ht="127.5" customHeight="1">
      <c r="A18" s="394"/>
      <c r="B18" s="393"/>
      <c r="C18" s="394"/>
      <c r="D18" s="16" t="s">
        <v>194</v>
      </c>
      <c r="E18" s="356" t="s">
        <v>1084</v>
      </c>
      <c r="F18" s="351" t="s">
        <v>864</v>
      </c>
      <c r="G18" s="356"/>
      <c r="H18" s="359"/>
      <c r="I18" s="356"/>
      <c r="J18" s="351" t="s">
        <v>43</v>
      </c>
      <c r="K18" s="356"/>
      <c r="L18" s="356"/>
      <c r="M18" s="356"/>
    </row>
    <row r="19" spans="1:13" s="341" customFormat="1" ht="96.75" customHeight="1">
      <c r="A19" s="394"/>
      <c r="B19" s="393"/>
      <c r="C19" s="354" t="s">
        <v>1088</v>
      </c>
      <c r="D19" s="356" t="s">
        <v>144</v>
      </c>
      <c r="E19" s="356" t="s">
        <v>924</v>
      </c>
      <c r="F19" s="356" t="s">
        <v>867</v>
      </c>
      <c r="G19" s="356"/>
      <c r="H19" s="359"/>
      <c r="I19" s="356"/>
      <c r="J19" s="351" t="s">
        <v>41</v>
      </c>
      <c r="K19" s="356"/>
      <c r="L19" s="356"/>
      <c r="M19" s="356"/>
    </row>
    <row r="20" spans="1:13" s="341" customFormat="1" ht="66" customHeight="1">
      <c r="A20" s="394"/>
      <c r="B20" s="393"/>
      <c r="C20" s="354" t="s">
        <v>1087</v>
      </c>
      <c r="D20" s="356" t="s">
        <v>106</v>
      </c>
      <c r="E20" s="356" t="s">
        <v>925</v>
      </c>
      <c r="F20" s="356" t="s">
        <v>428</v>
      </c>
      <c r="G20" s="356"/>
      <c r="H20" s="359"/>
      <c r="I20" s="356"/>
      <c r="J20" s="351" t="s">
        <v>41</v>
      </c>
      <c r="K20" s="356"/>
      <c r="L20" s="356"/>
      <c r="M20" s="356"/>
    </row>
    <row r="21" spans="1:13" s="341" customFormat="1" ht="80.25" customHeight="1">
      <c r="A21" s="394"/>
      <c r="B21" s="393"/>
      <c r="C21" s="354" t="s">
        <v>148</v>
      </c>
      <c r="D21" s="356" t="s">
        <v>146</v>
      </c>
      <c r="E21" s="356" t="s">
        <v>984</v>
      </c>
      <c r="F21" s="356" t="s">
        <v>164</v>
      </c>
      <c r="G21" s="356"/>
      <c r="H21" s="359"/>
      <c r="I21" s="356"/>
      <c r="J21" s="351" t="s">
        <v>147</v>
      </c>
      <c r="K21" s="356"/>
      <c r="L21" s="356"/>
      <c r="M21" s="356"/>
    </row>
    <row r="22" spans="1:13" s="341" customFormat="1" ht="33.75" customHeight="1" hidden="1">
      <c r="A22" s="394"/>
      <c r="B22" s="353"/>
      <c r="C22" s="354" t="s">
        <v>25</v>
      </c>
      <c r="D22" s="356"/>
      <c r="E22" s="356" t="s">
        <v>24</v>
      </c>
      <c r="F22" s="356"/>
      <c r="G22" s="356"/>
      <c r="H22" s="359"/>
      <c r="I22" s="356"/>
      <c r="J22" s="351" t="s">
        <v>43</v>
      </c>
      <c r="K22" s="356"/>
      <c r="L22" s="356"/>
      <c r="M22" s="356"/>
    </row>
    <row r="23" spans="1:13" s="341" customFormat="1" ht="66.75" customHeight="1">
      <c r="A23" s="394"/>
      <c r="B23" s="353"/>
      <c r="C23" s="354" t="s">
        <v>1089</v>
      </c>
      <c r="D23" s="356" t="s">
        <v>142</v>
      </c>
      <c r="E23" s="356" t="s">
        <v>926</v>
      </c>
      <c r="F23" s="356" t="s">
        <v>113</v>
      </c>
      <c r="G23" s="356"/>
      <c r="H23" s="359"/>
      <c r="I23" s="356"/>
      <c r="J23" s="351" t="s">
        <v>41</v>
      </c>
      <c r="K23" s="356"/>
      <c r="L23" s="356"/>
      <c r="M23" s="356"/>
    </row>
    <row r="24" spans="1:13" s="341" customFormat="1" ht="93.75" customHeight="1">
      <c r="A24" s="394"/>
      <c r="B24" s="353"/>
      <c r="C24" s="354" t="s">
        <v>1090</v>
      </c>
      <c r="D24" s="36" t="s">
        <v>105</v>
      </c>
      <c r="E24" s="356" t="s">
        <v>927</v>
      </c>
      <c r="F24" s="351" t="s">
        <v>145</v>
      </c>
      <c r="G24" s="356"/>
      <c r="H24" s="359"/>
      <c r="I24" s="356"/>
      <c r="J24" s="351" t="s">
        <v>41</v>
      </c>
      <c r="K24" s="356"/>
      <c r="L24" s="356"/>
      <c r="M24" s="356"/>
    </row>
    <row r="25" spans="1:13" s="341" customFormat="1" ht="63" customHeight="1">
      <c r="A25" s="394"/>
      <c r="B25" s="353"/>
      <c r="C25" s="354" t="s">
        <v>1091</v>
      </c>
      <c r="D25" s="356" t="s">
        <v>140</v>
      </c>
      <c r="E25" s="356" t="s">
        <v>143</v>
      </c>
      <c r="F25" s="40" t="s">
        <v>204</v>
      </c>
      <c r="G25" s="356"/>
      <c r="H25" s="359"/>
      <c r="I25" s="356"/>
      <c r="J25" s="351" t="s">
        <v>41</v>
      </c>
      <c r="K25" s="356"/>
      <c r="L25" s="356"/>
      <c r="M25" s="356"/>
    </row>
    <row r="26" spans="1:13" s="341" customFormat="1" ht="75.75" customHeight="1">
      <c r="A26" s="394"/>
      <c r="B26" s="353"/>
      <c r="C26" s="354" t="s">
        <v>1092</v>
      </c>
      <c r="D26" s="351" t="s">
        <v>108</v>
      </c>
      <c r="E26" s="356" t="s">
        <v>928</v>
      </c>
      <c r="F26" s="356"/>
      <c r="G26" s="356"/>
      <c r="H26" s="359"/>
      <c r="I26" s="356"/>
      <c r="J26" s="351" t="s">
        <v>41</v>
      </c>
      <c r="K26" s="356"/>
      <c r="L26" s="356"/>
      <c r="M26" s="356"/>
    </row>
    <row r="27" spans="1:13" s="341" customFormat="1" ht="142.5" customHeight="1">
      <c r="A27" s="394"/>
      <c r="B27" s="353"/>
      <c r="C27" s="354" t="s">
        <v>1093</v>
      </c>
      <c r="D27" s="351" t="s">
        <v>197</v>
      </c>
      <c r="E27" s="356" t="s">
        <v>1094</v>
      </c>
      <c r="F27" s="356"/>
      <c r="G27" s="356"/>
      <c r="H27" s="359"/>
      <c r="I27" s="356"/>
      <c r="J27" s="351" t="s">
        <v>198</v>
      </c>
      <c r="K27" s="356"/>
      <c r="L27" s="356"/>
      <c r="M27" s="356"/>
    </row>
    <row r="28" spans="1:13" s="341" customFormat="1" ht="59.25" customHeight="1">
      <c r="A28" s="394"/>
      <c r="B28" s="353"/>
      <c r="C28" s="354" t="s">
        <v>109</v>
      </c>
      <c r="D28" s="356" t="s">
        <v>110</v>
      </c>
      <c r="E28" s="356" t="s">
        <v>930</v>
      </c>
      <c r="F28" s="351" t="s">
        <v>869</v>
      </c>
      <c r="G28" s="356"/>
      <c r="H28" s="359"/>
      <c r="I28" s="356"/>
      <c r="J28" s="351" t="s">
        <v>41</v>
      </c>
      <c r="K28" s="356"/>
      <c r="L28" s="356"/>
      <c r="M28" s="356"/>
    </row>
    <row r="29" spans="1:13" s="341" customFormat="1" ht="80.25" customHeight="1">
      <c r="A29" s="394" t="s">
        <v>39</v>
      </c>
      <c r="B29" s="353"/>
      <c r="C29" s="354" t="s">
        <v>426</v>
      </c>
      <c r="D29" s="351" t="s">
        <v>985</v>
      </c>
      <c r="E29" s="356" t="s">
        <v>931</v>
      </c>
      <c r="F29" s="351" t="s">
        <v>986</v>
      </c>
      <c r="G29" s="356"/>
      <c r="H29" s="359"/>
      <c r="I29" s="356"/>
      <c r="J29" s="351" t="s">
        <v>44</v>
      </c>
      <c r="K29" s="356"/>
      <c r="L29" s="356"/>
      <c r="M29" s="356"/>
    </row>
    <row r="30" spans="1:13" s="341" customFormat="1" ht="165.75" customHeight="1">
      <c r="A30" s="394"/>
      <c r="B30" s="402" t="s">
        <v>10</v>
      </c>
      <c r="C30" s="354" t="s">
        <v>36</v>
      </c>
      <c r="D30" s="388" t="s">
        <v>167</v>
      </c>
      <c r="E30" s="356" t="s">
        <v>932</v>
      </c>
      <c r="F30" s="351" t="s">
        <v>874</v>
      </c>
      <c r="G30" s="356"/>
      <c r="H30" s="404" t="s">
        <v>80</v>
      </c>
      <c r="I30" s="405" t="s">
        <v>54</v>
      </c>
      <c r="J30" s="351" t="s">
        <v>44</v>
      </c>
      <c r="K30" s="356" t="s">
        <v>81</v>
      </c>
      <c r="L30" s="356"/>
      <c r="M30" s="356"/>
    </row>
    <row r="31" spans="1:13" s="341" customFormat="1" ht="123.75" customHeight="1">
      <c r="A31" s="394"/>
      <c r="B31" s="402"/>
      <c r="C31" s="354" t="s">
        <v>35</v>
      </c>
      <c r="D31" s="388"/>
      <c r="E31" s="356" t="s">
        <v>933</v>
      </c>
      <c r="F31" s="351" t="s">
        <v>875</v>
      </c>
      <c r="G31" s="356"/>
      <c r="H31" s="404"/>
      <c r="I31" s="405"/>
      <c r="J31" s="351" t="s">
        <v>44</v>
      </c>
      <c r="K31" s="356"/>
      <c r="L31" s="356"/>
      <c r="M31" s="356"/>
    </row>
    <row r="32" spans="1:13" s="341" customFormat="1" ht="138" customHeight="1">
      <c r="A32" s="394"/>
      <c r="B32" s="402"/>
      <c r="C32" s="354" t="s">
        <v>37</v>
      </c>
      <c r="D32" s="406" t="s">
        <v>402</v>
      </c>
      <c r="E32" s="356" t="s">
        <v>934</v>
      </c>
      <c r="F32" s="351" t="s">
        <v>870</v>
      </c>
      <c r="G32" s="356"/>
      <c r="H32" s="404"/>
      <c r="I32" s="405"/>
      <c r="J32" s="351" t="s">
        <v>44</v>
      </c>
      <c r="K32" s="356"/>
      <c r="L32" s="356"/>
      <c r="M32" s="356"/>
    </row>
    <row r="33" spans="1:13" s="341" customFormat="1" ht="110.25" customHeight="1">
      <c r="A33" s="394"/>
      <c r="B33" s="402"/>
      <c r="C33" s="354" t="s">
        <v>38</v>
      </c>
      <c r="D33" s="406"/>
      <c r="E33" s="356" t="s">
        <v>935</v>
      </c>
      <c r="F33" s="351" t="s">
        <v>876</v>
      </c>
      <c r="G33" s="356"/>
      <c r="H33" s="404"/>
      <c r="I33" s="405"/>
      <c r="J33" s="351" t="s">
        <v>44</v>
      </c>
      <c r="K33" s="356" t="s">
        <v>81</v>
      </c>
      <c r="L33" s="356"/>
      <c r="M33" s="356"/>
    </row>
    <row r="34" spans="1:13" s="341" customFormat="1" ht="119.25" customHeight="1">
      <c r="A34" s="394"/>
      <c r="B34" s="402"/>
      <c r="C34" s="354" t="s">
        <v>168</v>
      </c>
      <c r="D34" s="350" t="s">
        <v>169</v>
      </c>
      <c r="E34" s="356" t="s">
        <v>936</v>
      </c>
      <c r="F34" s="351" t="s">
        <v>870</v>
      </c>
      <c r="G34" s="356"/>
      <c r="H34" s="360"/>
      <c r="I34" s="352"/>
      <c r="J34" s="351" t="s">
        <v>44</v>
      </c>
      <c r="K34" s="356"/>
      <c r="L34" s="356"/>
      <c r="M34" s="356"/>
    </row>
    <row r="35" spans="1:13" s="341" customFormat="1" ht="199.5" customHeight="1">
      <c r="A35" s="394"/>
      <c r="B35" s="402"/>
      <c r="C35" s="354" t="s">
        <v>171</v>
      </c>
      <c r="D35" s="388" t="s">
        <v>402</v>
      </c>
      <c r="E35" s="356" t="s">
        <v>937</v>
      </c>
      <c r="F35" s="351" t="s">
        <v>870</v>
      </c>
      <c r="G35" s="356"/>
      <c r="H35" s="360"/>
      <c r="I35" s="352"/>
      <c r="J35" s="351" t="s">
        <v>44</v>
      </c>
      <c r="K35" s="356"/>
      <c r="L35" s="356"/>
      <c r="M35" s="356"/>
    </row>
    <row r="36" spans="1:13" s="341" customFormat="1" ht="79.5" customHeight="1">
      <c r="A36" s="394"/>
      <c r="B36" s="402"/>
      <c r="C36" s="354" t="s">
        <v>172</v>
      </c>
      <c r="D36" s="388"/>
      <c r="E36" s="356" t="s">
        <v>938</v>
      </c>
      <c r="F36" s="351" t="s">
        <v>875</v>
      </c>
      <c r="G36" s="356"/>
      <c r="H36" s="360"/>
      <c r="I36" s="352"/>
      <c r="J36" s="351" t="s">
        <v>44</v>
      </c>
      <c r="K36" s="356"/>
      <c r="L36" s="356"/>
      <c r="M36" s="356"/>
    </row>
    <row r="37" spans="1:13" s="341" customFormat="1" ht="105" customHeight="1">
      <c r="A37" s="394"/>
      <c r="B37" s="402"/>
      <c r="C37" s="354" t="s">
        <v>173</v>
      </c>
      <c r="D37" s="388"/>
      <c r="E37" s="356" t="s">
        <v>939</v>
      </c>
      <c r="F37" s="356"/>
      <c r="G37" s="356"/>
      <c r="H37" s="360"/>
      <c r="I37" s="352"/>
      <c r="J37" s="351" t="s">
        <v>44</v>
      </c>
      <c r="K37" s="356"/>
      <c r="L37" s="356"/>
      <c r="M37" s="356"/>
    </row>
    <row r="38" spans="1:13" s="341" customFormat="1" ht="77.25" customHeight="1">
      <c r="A38" s="394"/>
      <c r="B38" s="402"/>
      <c r="C38" s="354" t="s">
        <v>174</v>
      </c>
      <c r="D38" s="388"/>
      <c r="E38" s="356" t="s">
        <v>940</v>
      </c>
      <c r="F38" s="351" t="s">
        <v>875</v>
      </c>
      <c r="G38" s="356"/>
      <c r="H38" s="360"/>
      <c r="I38" s="352"/>
      <c r="J38" s="351" t="s">
        <v>44</v>
      </c>
      <c r="K38" s="356"/>
      <c r="L38" s="356"/>
      <c r="M38" s="356"/>
    </row>
    <row r="39" spans="1:13" s="341" customFormat="1" ht="77.25" customHeight="1">
      <c r="A39" s="394"/>
      <c r="B39" s="402"/>
      <c r="C39" s="354" t="s">
        <v>414</v>
      </c>
      <c r="D39" s="388" t="s">
        <v>404</v>
      </c>
      <c r="E39" s="356" t="s">
        <v>941</v>
      </c>
      <c r="F39" s="407"/>
      <c r="G39" s="356"/>
      <c r="H39" s="360"/>
      <c r="I39" s="352"/>
      <c r="J39" s="351" t="s">
        <v>44</v>
      </c>
      <c r="K39" s="356"/>
      <c r="L39" s="356"/>
      <c r="M39" s="356"/>
    </row>
    <row r="40" spans="1:13" s="341" customFormat="1" ht="77.25" customHeight="1">
      <c r="A40" s="394"/>
      <c r="B40" s="402"/>
      <c r="C40" s="354" t="s">
        <v>415</v>
      </c>
      <c r="D40" s="388"/>
      <c r="E40" s="356" t="s">
        <v>942</v>
      </c>
      <c r="F40" s="407"/>
      <c r="G40" s="356"/>
      <c r="H40" s="360"/>
      <c r="I40" s="352"/>
      <c r="J40" s="351" t="s">
        <v>44</v>
      </c>
      <c r="K40" s="356"/>
      <c r="L40" s="356"/>
      <c r="M40" s="356"/>
    </row>
    <row r="41" spans="1:13" s="341" customFormat="1" ht="258.75" customHeight="1">
      <c r="A41" s="394"/>
      <c r="B41" s="402"/>
      <c r="C41" s="354" t="s">
        <v>176</v>
      </c>
      <c r="D41" s="388" t="s">
        <v>205</v>
      </c>
      <c r="E41" s="356" t="s">
        <v>943</v>
      </c>
      <c r="F41" s="356"/>
      <c r="G41" s="356"/>
      <c r="H41" s="360"/>
      <c r="I41" s="352"/>
      <c r="J41" s="351" t="s">
        <v>44</v>
      </c>
      <c r="K41" s="356"/>
      <c r="L41" s="356"/>
      <c r="M41" s="356"/>
    </row>
    <row r="42" spans="1:13" s="341" customFormat="1" ht="64.5" customHeight="1">
      <c r="A42" s="394"/>
      <c r="B42" s="402"/>
      <c r="C42" s="354" t="s">
        <v>206</v>
      </c>
      <c r="D42" s="388"/>
      <c r="E42" s="356" t="s">
        <v>944</v>
      </c>
      <c r="F42" s="356"/>
      <c r="G42" s="356"/>
      <c r="H42" s="360"/>
      <c r="I42" s="352"/>
      <c r="J42" s="351" t="s">
        <v>44</v>
      </c>
      <c r="K42" s="356"/>
      <c r="L42" s="356"/>
      <c r="M42" s="356"/>
    </row>
    <row r="43" spans="1:13" s="341" customFormat="1" ht="65.25" customHeight="1">
      <c r="A43" s="394"/>
      <c r="B43" s="402"/>
      <c r="C43" s="354" t="s">
        <v>177</v>
      </c>
      <c r="D43" s="388"/>
      <c r="E43" s="356" t="s">
        <v>945</v>
      </c>
      <c r="F43" s="356"/>
      <c r="G43" s="356"/>
      <c r="H43" s="360"/>
      <c r="I43" s="352"/>
      <c r="J43" s="351" t="s">
        <v>44</v>
      </c>
      <c r="K43" s="356"/>
      <c r="L43" s="356"/>
      <c r="M43" s="356"/>
    </row>
    <row r="44" spans="1:13" s="341" customFormat="1" ht="63" customHeight="1">
      <c r="A44" s="394"/>
      <c r="B44" s="402"/>
      <c r="C44" s="394" t="s">
        <v>215</v>
      </c>
      <c r="D44" s="16" t="s">
        <v>216</v>
      </c>
      <c r="E44" s="356" t="s">
        <v>946</v>
      </c>
      <c r="F44" s="351">
        <v>97</v>
      </c>
      <c r="G44" s="356"/>
      <c r="H44" s="359"/>
      <c r="I44" s="12" t="s">
        <v>52</v>
      </c>
      <c r="J44" s="351" t="s">
        <v>43</v>
      </c>
      <c r="K44" s="356"/>
      <c r="L44" s="356"/>
      <c r="M44" s="356"/>
    </row>
    <row r="45" spans="1:13" s="341" customFormat="1" ht="63.75" customHeight="1">
      <c r="A45" s="394"/>
      <c r="B45" s="402"/>
      <c r="C45" s="394"/>
      <c r="D45" s="16" t="s">
        <v>217</v>
      </c>
      <c r="E45" s="356" t="s">
        <v>947</v>
      </c>
      <c r="F45" s="329" t="s">
        <v>877</v>
      </c>
      <c r="G45" s="356"/>
      <c r="H45" s="359"/>
      <c r="I45" s="12"/>
      <c r="J45" s="351" t="s">
        <v>43</v>
      </c>
      <c r="K45" s="356"/>
      <c r="L45" s="356"/>
      <c r="M45" s="356"/>
    </row>
    <row r="46" spans="1:13" s="341" customFormat="1" ht="63" customHeight="1">
      <c r="A46" s="394"/>
      <c r="B46" s="402"/>
      <c r="C46" s="394"/>
      <c r="D46" s="16" t="s">
        <v>218</v>
      </c>
      <c r="E46" s="356" t="s">
        <v>948</v>
      </c>
      <c r="F46" s="351">
        <v>156</v>
      </c>
      <c r="G46" s="356"/>
      <c r="H46" s="359"/>
      <c r="I46" s="12"/>
      <c r="J46" s="351" t="s">
        <v>43</v>
      </c>
      <c r="K46" s="356"/>
      <c r="L46" s="356"/>
      <c r="M46" s="356"/>
    </row>
    <row r="47" spans="1:13" s="341" customFormat="1" ht="64.5" customHeight="1">
      <c r="A47" s="394"/>
      <c r="B47" s="402"/>
      <c r="C47" s="394" t="s">
        <v>187</v>
      </c>
      <c r="D47" s="16" t="s">
        <v>188</v>
      </c>
      <c r="E47" s="356" t="s">
        <v>949</v>
      </c>
      <c r="F47" s="356"/>
      <c r="G47" s="356"/>
      <c r="H47" s="359"/>
      <c r="I47" s="12"/>
      <c r="J47" s="351" t="s">
        <v>43</v>
      </c>
      <c r="K47" s="356"/>
      <c r="L47" s="356"/>
      <c r="M47" s="356"/>
    </row>
    <row r="48" spans="1:13" s="341" customFormat="1" ht="64.5" customHeight="1">
      <c r="A48" s="394"/>
      <c r="B48" s="402"/>
      <c r="C48" s="394"/>
      <c r="D48" s="16" t="s">
        <v>189</v>
      </c>
      <c r="E48" s="356" t="s">
        <v>950</v>
      </c>
      <c r="F48" s="351">
        <v>651</v>
      </c>
      <c r="G48" s="356"/>
      <c r="H48" s="359"/>
      <c r="I48" s="12"/>
      <c r="J48" s="351" t="s">
        <v>43</v>
      </c>
      <c r="K48" s="356"/>
      <c r="L48" s="356"/>
      <c r="M48" s="356"/>
    </row>
    <row r="49" spans="1:13" s="341" customFormat="1" ht="92.25" customHeight="1">
      <c r="A49" s="394"/>
      <c r="B49" s="402"/>
      <c r="C49" s="394"/>
      <c r="D49" s="16" t="s">
        <v>190</v>
      </c>
      <c r="E49" s="356" t="s">
        <v>951</v>
      </c>
      <c r="F49" s="350"/>
      <c r="G49" s="356"/>
      <c r="H49" s="359"/>
      <c r="I49" s="12"/>
      <c r="J49" s="351" t="s">
        <v>43</v>
      </c>
      <c r="K49" s="356"/>
      <c r="L49" s="356"/>
      <c r="M49" s="356"/>
    </row>
    <row r="50" spans="1:13" s="341" customFormat="1" ht="66.75" customHeight="1">
      <c r="A50" s="394"/>
      <c r="B50" s="402"/>
      <c r="C50" s="394"/>
      <c r="D50" s="16" t="s">
        <v>212</v>
      </c>
      <c r="E50" s="356" t="s">
        <v>952</v>
      </c>
      <c r="F50" s="330" t="s">
        <v>878</v>
      </c>
      <c r="G50" s="356"/>
      <c r="H50" s="359"/>
      <c r="I50" s="12"/>
      <c r="J50" s="351" t="s">
        <v>43</v>
      </c>
      <c r="K50" s="356"/>
      <c r="L50" s="356"/>
      <c r="M50" s="356"/>
    </row>
    <row r="51" spans="1:13" s="341" customFormat="1" ht="68.25" customHeight="1">
      <c r="A51" s="394"/>
      <c r="B51" s="402"/>
      <c r="C51" s="394"/>
      <c r="D51" s="16" t="s">
        <v>211</v>
      </c>
      <c r="E51" s="356" t="s">
        <v>953</v>
      </c>
      <c r="F51" s="331" t="s">
        <v>879</v>
      </c>
      <c r="G51" s="356"/>
      <c r="H51" s="359"/>
      <c r="I51" s="12"/>
      <c r="J51" s="351" t="s">
        <v>43</v>
      </c>
      <c r="K51" s="356"/>
      <c r="L51" s="356"/>
      <c r="M51" s="356"/>
    </row>
    <row r="52" spans="1:13" s="341" customFormat="1" ht="102" customHeight="1">
      <c r="A52" s="394"/>
      <c r="B52" s="402"/>
      <c r="C52" s="394"/>
      <c r="D52" s="16" t="s">
        <v>982</v>
      </c>
      <c r="E52" s="36" t="s">
        <v>954</v>
      </c>
      <c r="F52" s="111" t="s">
        <v>424</v>
      </c>
      <c r="G52" s="356"/>
      <c r="H52" s="359"/>
      <c r="I52" s="12"/>
      <c r="J52" s="351" t="s">
        <v>43</v>
      </c>
      <c r="K52" s="356"/>
      <c r="L52" s="356"/>
      <c r="M52" s="356"/>
    </row>
    <row r="53" spans="1:13" s="341" customFormat="1" ht="196.5" customHeight="1">
      <c r="A53" s="394"/>
      <c r="B53" s="402"/>
      <c r="C53" s="394"/>
      <c r="D53" s="16" t="s">
        <v>214</v>
      </c>
      <c r="E53" s="356" t="s">
        <v>955</v>
      </c>
      <c r="F53" s="329" t="s">
        <v>425</v>
      </c>
      <c r="G53" s="356" t="s">
        <v>987</v>
      </c>
      <c r="H53" s="359"/>
      <c r="I53" s="12"/>
      <c r="J53" s="351" t="s">
        <v>43</v>
      </c>
      <c r="K53" s="356"/>
      <c r="L53" s="356"/>
      <c r="M53" s="356"/>
    </row>
    <row r="54" spans="1:10" s="341" customFormat="1" ht="39.75" customHeight="1" hidden="1">
      <c r="A54" s="412" t="s">
        <v>401</v>
      </c>
      <c r="B54" s="403"/>
      <c r="C54" s="351"/>
      <c r="D54" s="388" t="s">
        <v>406</v>
      </c>
      <c r="E54" s="356"/>
      <c r="F54" s="356"/>
      <c r="G54" s="356"/>
      <c r="J54" s="342"/>
    </row>
    <row r="55" spans="1:13" s="341" customFormat="1" ht="126" customHeight="1">
      <c r="A55" s="412"/>
      <c r="B55" s="403"/>
      <c r="C55" s="103" t="s">
        <v>429</v>
      </c>
      <c r="D55" s="388"/>
      <c r="E55" s="18" t="s">
        <v>988</v>
      </c>
      <c r="F55" s="351" t="s">
        <v>896</v>
      </c>
      <c r="G55" s="356"/>
      <c r="H55" s="359"/>
      <c r="I55" s="356"/>
      <c r="J55" s="351" t="s">
        <v>808</v>
      </c>
      <c r="K55" s="397" t="s">
        <v>989</v>
      </c>
      <c r="L55" s="356"/>
      <c r="M55" s="356"/>
    </row>
    <row r="56" spans="1:13" s="341" customFormat="1" ht="100.5" customHeight="1">
      <c r="A56" s="412"/>
      <c r="B56" s="403"/>
      <c r="C56" s="103" t="s">
        <v>898</v>
      </c>
      <c r="D56" s="388"/>
      <c r="E56" s="18" t="s">
        <v>956</v>
      </c>
      <c r="F56" s="351" t="s">
        <v>899</v>
      </c>
      <c r="G56" s="356"/>
      <c r="H56" s="359"/>
      <c r="I56" s="356"/>
      <c r="J56" s="351"/>
      <c r="K56" s="398"/>
      <c r="L56" s="356"/>
      <c r="M56" s="356"/>
    </row>
    <row r="57" spans="1:13" s="341" customFormat="1" ht="107.25" customHeight="1">
      <c r="A57" s="412"/>
      <c r="B57" s="403"/>
      <c r="C57" s="103" t="s">
        <v>446</v>
      </c>
      <c r="D57" s="388"/>
      <c r="E57" s="18" t="s">
        <v>990</v>
      </c>
      <c r="F57" s="351" t="s">
        <v>991</v>
      </c>
      <c r="G57" s="356"/>
      <c r="H57" s="359"/>
      <c r="I57" s="356"/>
      <c r="J57" s="351"/>
      <c r="K57" s="398"/>
      <c r="L57" s="356"/>
      <c r="M57" s="356"/>
    </row>
    <row r="58" spans="1:13" s="341" customFormat="1" ht="99.75" customHeight="1">
      <c r="A58" s="412"/>
      <c r="B58" s="403"/>
      <c r="C58" s="354" t="s">
        <v>397</v>
      </c>
      <c r="D58" s="388"/>
      <c r="E58" s="18" t="s">
        <v>992</v>
      </c>
      <c r="F58" s="356" t="s">
        <v>897</v>
      </c>
      <c r="G58" s="356"/>
      <c r="H58" s="359"/>
      <c r="I58" s="356"/>
      <c r="J58" s="351" t="s">
        <v>807</v>
      </c>
      <c r="K58" s="398"/>
      <c r="L58" s="356"/>
      <c r="M58" s="356"/>
    </row>
    <row r="59" spans="1:13" s="341" customFormat="1" ht="333" customHeight="1">
      <c r="A59" s="412"/>
      <c r="B59" s="403"/>
      <c r="C59" s="354" t="s">
        <v>395</v>
      </c>
      <c r="D59" s="388" t="s">
        <v>407</v>
      </c>
      <c r="E59" s="18" t="s">
        <v>993</v>
      </c>
      <c r="F59" s="351" t="s">
        <v>901</v>
      </c>
      <c r="G59" s="356"/>
      <c r="H59" s="359"/>
      <c r="I59" s="356" t="s">
        <v>208</v>
      </c>
      <c r="J59" s="351" t="s">
        <v>209</v>
      </c>
      <c r="K59" s="398"/>
      <c r="L59" s="356"/>
      <c r="M59" s="356"/>
    </row>
    <row r="60" spans="1:13" s="341" customFormat="1" ht="81" customHeight="1">
      <c r="A60" s="412"/>
      <c r="B60" s="403"/>
      <c r="C60" s="354" t="s">
        <v>430</v>
      </c>
      <c r="D60" s="388"/>
      <c r="E60" s="18" t="s">
        <v>994</v>
      </c>
      <c r="F60" s="351" t="s">
        <v>906</v>
      </c>
      <c r="G60" s="356"/>
      <c r="H60" s="359"/>
      <c r="I60" s="356"/>
      <c r="J60" s="351" t="s">
        <v>807</v>
      </c>
      <c r="K60" s="398"/>
      <c r="L60" s="356"/>
      <c r="M60" s="356"/>
    </row>
    <row r="61" spans="1:13" s="341" customFormat="1" ht="73.5" customHeight="1">
      <c r="A61" s="412"/>
      <c r="B61" s="403"/>
      <c r="C61" s="354" t="s">
        <v>431</v>
      </c>
      <c r="D61" s="388"/>
      <c r="E61" s="18" t="s">
        <v>995</v>
      </c>
      <c r="F61" s="351" t="s">
        <v>902</v>
      </c>
      <c r="G61" s="356"/>
      <c r="H61" s="359"/>
      <c r="I61" s="356"/>
      <c r="J61" s="351" t="s">
        <v>807</v>
      </c>
      <c r="K61" s="398"/>
      <c r="L61" s="356"/>
      <c r="M61" s="356"/>
    </row>
    <row r="62" spans="1:13" s="341" customFormat="1" ht="63" customHeight="1">
      <c r="A62" s="412"/>
      <c r="B62" s="403"/>
      <c r="C62" s="354" t="s">
        <v>394</v>
      </c>
      <c r="D62" s="388"/>
      <c r="E62" s="18" t="s">
        <v>996</v>
      </c>
      <c r="F62" s="351" t="s">
        <v>903</v>
      </c>
      <c r="G62" s="356"/>
      <c r="H62" s="359"/>
      <c r="I62" s="356"/>
      <c r="J62" s="351" t="s">
        <v>807</v>
      </c>
      <c r="K62" s="398"/>
      <c r="L62" s="356"/>
      <c r="M62" s="356"/>
    </row>
    <row r="63" spans="1:13" s="341" customFormat="1" ht="113.25" customHeight="1">
      <c r="A63" s="412"/>
      <c r="B63" s="403"/>
      <c r="C63" s="354" t="s">
        <v>396</v>
      </c>
      <c r="D63" s="388"/>
      <c r="E63" s="356" t="s">
        <v>997</v>
      </c>
      <c r="F63" s="356" t="s">
        <v>904</v>
      </c>
      <c r="G63" s="356"/>
      <c r="H63" s="359"/>
      <c r="I63" s="356"/>
      <c r="J63" s="351" t="s">
        <v>807</v>
      </c>
      <c r="K63" s="398"/>
      <c r="L63" s="356"/>
      <c r="M63" s="356"/>
    </row>
    <row r="64" spans="1:13" s="341" customFormat="1" ht="84" customHeight="1">
      <c r="A64" s="412"/>
      <c r="B64" s="403"/>
      <c r="C64" s="103" t="s">
        <v>479</v>
      </c>
      <c r="D64" s="388"/>
      <c r="E64" s="356" t="s">
        <v>957</v>
      </c>
      <c r="F64" s="356" t="s">
        <v>905</v>
      </c>
      <c r="G64" s="356"/>
      <c r="H64" s="359"/>
      <c r="I64" s="356"/>
      <c r="J64" s="351" t="s">
        <v>807</v>
      </c>
      <c r="K64" s="399"/>
      <c r="L64" s="356"/>
      <c r="M64" s="356"/>
    </row>
    <row r="65" spans="1:13" s="341" customFormat="1" ht="156" customHeight="1">
      <c r="A65" s="412"/>
      <c r="B65" s="403"/>
      <c r="C65" s="400" t="s">
        <v>998</v>
      </c>
      <c r="D65" s="351" t="s">
        <v>501</v>
      </c>
      <c r="E65" s="356" t="s">
        <v>958</v>
      </c>
      <c r="F65" s="356"/>
      <c r="G65" s="356"/>
      <c r="H65" s="359"/>
      <c r="I65" s="356"/>
      <c r="J65" s="351" t="s">
        <v>502</v>
      </c>
      <c r="K65" s="348"/>
      <c r="L65" s="356"/>
      <c r="M65" s="356"/>
    </row>
    <row r="66" spans="1:13" s="341" customFormat="1" ht="96.75" customHeight="1">
      <c r="A66" s="412"/>
      <c r="B66" s="403"/>
      <c r="C66" s="400"/>
      <c r="D66" s="351" t="s">
        <v>500</v>
      </c>
      <c r="E66" s="356" t="s">
        <v>959</v>
      </c>
      <c r="F66" s="356" t="s">
        <v>999</v>
      </c>
      <c r="G66" s="356"/>
      <c r="H66" s="359"/>
      <c r="I66" s="356"/>
      <c r="J66" s="351" t="s">
        <v>809</v>
      </c>
      <c r="K66" s="348"/>
      <c r="L66" s="356"/>
      <c r="M66" s="356"/>
    </row>
    <row r="67" spans="1:13" s="341" customFormat="1" ht="216" customHeight="1">
      <c r="A67" s="412"/>
      <c r="B67" s="403"/>
      <c r="C67" s="400" t="s">
        <v>185</v>
      </c>
      <c r="D67" s="351" t="s">
        <v>221</v>
      </c>
      <c r="E67" s="356" t="s">
        <v>960</v>
      </c>
      <c r="F67" s="332" t="s">
        <v>892</v>
      </c>
      <c r="G67" s="356"/>
      <c r="H67" s="359"/>
      <c r="I67" s="356"/>
      <c r="J67" s="351" t="s">
        <v>43</v>
      </c>
      <c r="K67" s="356"/>
      <c r="L67" s="356"/>
      <c r="M67" s="356"/>
    </row>
    <row r="68" spans="1:13" s="341" customFormat="1" ht="82.5" customHeight="1">
      <c r="A68" s="412"/>
      <c r="B68" s="403"/>
      <c r="C68" s="400"/>
      <c r="D68" s="16" t="s">
        <v>194</v>
      </c>
      <c r="E68" s="356" t="s">
        <v>961</v>
      </c>
      <c r="F68" s="356" t="s">
        <v>864</v>
      </c>
      <c r="G68" s="356"/>
      <c r="H68" s="359"/>
      <c r="I68" s="356"/>
      <c r="J68" s="351" t="s">
        <v>43</v>
      </c>
      <c r="K68" s="356"/>
      <c r="L68" s="356"/>
      <c r="M68" s="356"/>
    </row>
    <row r="69" spans="1:13" s="341" customFormat="1" ht="114.75" customHeight="1">
      <c r="A69" s="412"/>
      <c r="B69" s="403"/>
      <c r="C69" s="400"/>
      <c r="D69" s="351" t="s">
        <v>199</v>
      </c>
      <c r="E69" s="352" t="s">
        <v>962</v>
      </c>
      <c r="F69" s="351" t="s">
        <v>391</v>
      </c>
      <c r="G69" s="356"/>
      <c r="H69" s="359"/>
      <c r="I69" s="356"/>
      <c r="J69" s="351" t="s">
        <v>43</v>
      </c>
      <c r="K69" s="356"/>
      <c r="L69" s="356"/>
      <c r="M69" s="356"/>
    </row>
    <row r="70" spans="1:13" s="341" customFormat="1" ht="66" customHeight="1">
      <c r="A70" s="412"/>
      <c r="B70" s="403"/>
      <c r="C70" s="354" t="s">
        <v>50</v>
      </c>
      <c r="D70" s="356"/>
      <c r="E70" s="356" t="s">
        <v>1000</v>
      </c>
      <c r="F70" s="356"/>
      <c r="G70" s="356"/>
      <c r="H70" s="359"/>
      <c r="I70" s="356"/>
      <c r="J70" s="351"/>
      <c r="K70" s="356"/>
      <c r="L70" s="356"/>
      <c r="M70" s="356"/>
    </row>
    <row r="71" spans="1:13" s="341" customFormat="1" ht="78" customHeight="1">
      <c r="A71" s="412"/>
      <c r="B71" s="403"/>
      <c r="C71" s="354" t="s">
        <v>148</v>
      </c>
      <c r="D71" s="36" t="s">
        <v>146</v>
      </c>
      <c r="E71" s="351" t="s">
        <v>207</v>
      </c>
      <c r="F71" s="351" t="s">
        <v>45</v>
      </c>
      <c r="G71" s="356"/>
      <c r="H71" s="359"/>
      <c r="I71" s="356"/>
      <c r="J71" s="351" t="s">
        <v>41</v>
      </c>
      <c r="K71" s="356"/>
      <c r="L71" s="356"/>
      <c r="M71" s="356"/>
    </row>
    <row r="72" spans="1:13" s="341" customFormat="1" ht="43.5" customHeight="1">
      <c r="A72" s="412"/>
      <c r="B72" s="403"/>
      <c r="C72" s="103" t="s">
        <v>40</v>
      </c>
      <c r="D72" s="356" t="s">
        <v>48</v>
      </c>
      <c r="E72" s="356" t="s">
        <v>963</v>
      </c>
      <c r="F72" s="351" t="s">
        <v>45</v>
      </c>
      <c r="G72" s="356"/>
      <c r="H72" s="359"/>
      <c r="I72" s="356"/>
      <c r="J72" s="351" t="s">
        <v>42</v>
      </c>
      <c r="K72" s="356"/>
      <c r="L72" s="356"/>
      <c r="M72" s="356"/>
    </row>
    <row r="73" spans="1:13" s="341" customFormat="1" ht="168" customHeight="1">
      <c r="A73" s="394" t="s">
        <v>11</v>
      </c>
      <c r="B73" s="402" t="s">
        <v>12</v>
      </c>
      <c r="C73" s="354" t="s">
        <v>888</v>
      </c>
      <c r="D73" s="388" t="s">
        <v>165</v>
      </c>
      <c r="E73" s="356" t="s">
        <v>964</v>
      </c>
      <c r="F73" s="356" t="s">
        <v>890</v>
      </c>
      <c r="G73" s="356" t="s">
        <v>1001</v>
      </c>
      <c r="H73" s="361"/>
      <c r="J73" s="347" t="s">
        <v>44</v>
      </c>
      <c r="K73" s="13"/>
      <c r="L73" s="17"/>
      <c r="M73" s="12"/>
    </row>
    <row r="74" spans="1:13" s="341" customFormat="1" ht="241.5" customHeight="1">
      <c r="A74" s="394"/>
      <c r="B74" s="402"/>
      <c r="C74" s="354" t="s">
        <v>889</v>
      </c>
      <c r="D74" s="388"/>
      <c r="E74" s="356" t="s">
        <v>965</v>
      </c>
      <c r="F74" s="356" t="s">
        <v>891</v>
      </c>
      <c r="G74" s="356" t="s">
        <v>427</v>
      </c>
      <c r="H74" s="361" t="s">
        <v>49</v>
      </c>
      <c r="I74" s="12" t="s">
        <v>200</v>
      </c>
      <c r="J74" s="347" t="s">
        <v>44</v>
      </c>
      <c r="K74" s="356" t="s">
        <v>966</v>
      </c>
      <c r="L74" s="17"/>
      <c r="M74" s="356"/>
    </row>
    <row r="75" spans="1:13" s="341" customFormat="1" ht="99" customHeight="1">
      <c r="A75" s="394"/>
      <c r="B75" s="402"/>
      <c r="C75" s="354" t="s">
        <v>405</v>
      </c>
      <c r="D75" s="388" t="s">
        <v>404</v>
      </c>
      <c r="E75" s="405" t="s">
        <v>967</v>
      </c>
      <c r="F75" s="356" t="s">
        <v>1002</v>
      </c>
      <c r="G75" s="356"/>
      <c r="H75" s="361"/>
      <c r="I75" s="12"/>
      <c r="J75" s="410" t="s">
        <v>44</v>
      </c>
      <c r="K75" s="397"/>
      <c r="L75" s="17"/>
      <c r="M75" s="356"/>
    </row>
    <row r="76" spans="1:13" s="341" customFormat="1" ht="62.25" customHeight="1">
      <c r="A76" s="394"/>
      <c r="B76" s="402"/>
      <c r="C76" s="354" t="s">
        <v>413</v>
      </c>
      <c r="D76" s="388"/>
      <c r="E76" s="405"/>
      <c r="F76" s="356" t="s">
        <v>968</v>
      </c>
      <c r="G76" s="356"/>
      <c r="H76" s="361"/>
      <c r="I76" s="12"/>
      <c r="J76" s="411"/>
      <c r="K76" s="399"/>
      <c r="L76" s="17"/>
      <c r="M76" s="356"/>
    </row>
    <row r="77" spans="1:13" s="341" customFormat="1" ht="209.25" customHeight="1">
      <c r="A77" s="394"/>
      <c r="B77" s="402"/>
      <c r="C77" s="354" t="s">
        <v>201</v>
      </c>
      <c r="D77" s="351" t="s">
        <v>202</v>
      </c>
      <c r="E77" s="18" t="s">
        <v>969</v>
      </c>
      <c r="F77" s="40" t="s">
        <v>970</v>
      </c>
      <c r="G77" s="356"/>
      <c r="H77" s="361"/>
      <c r="I77" s="12"/>
      <c r="J77" s="347" t="s">
        <v>44</v>
      </c>
      <c r="K77" s="13"/>
      <c r="L77" s="17"/>
      <c r="M77" s="356"/>
    </row>
    <row r="78" spans="1:13" s="341" customFormat="1" ht="77.25" customHeight="1">
      <c r="A78" s="394"/>
      <c r="B78" s="402"/>
      <c r="C78" s="354" t="s">
        <v>46</v>
      </c>
      <c r="D78" s="16" t="s">
        <v>178</v>
      </c>
      <c r="E78" s="356" t="s">
        <v>971</v>
      </c>
      <c r="F78" s="351" t="s">
        <v>893</v>
      </c>
      <c r="G78" s="356"/>
      <c r="H78" s="361"/>
      <c r="I78" s="12" t="s">
        <v>53</v>
      </c>
      <c r="J78" s="347" t="s">
        <v>47</v>
      </c>
      <c r="K78" s="12"/>
      <c r="L78" s="17"/>
      <c r="M78" s="356"/>
    </row>
    <row r="79" spans="1:13" s="341" customFormat="1" ht="63" customHeight="1">
      <c r="A79" s="394"/>
      <c r="B79" s="402"/>
      <c r="C79" s="394" t="s">
        <v>181</v>
      </c>
      <c r="D79" s="16" t="s">
        <v>180</v>
      </c>
      <c r="E79" s="356" t="s">
        <v>972</v>
      </c>
      <c r="F79" s="356" t="s">
        <v>894</v>
      </c>
      <c r="G79" s="356"/>
      <c r="H79" s="361"/>
      <c r="I79" s="12"/>
      <c r="J79" s="347" t="s">
        <v>43</v>
      </c>
      <c r="K79" s="12"/>
      <c r="L79" s="17"/>
      <c r="M79" s="356"/>
    </row>
    <row r="80" spans="1:13" s="341" customFormat="1" ht="62.25" customHeight="1">
      <c r="A80" s="394"/>
      <c r="B80" s="403"/>
      <c r="C80" s="394"/>
      <c r="D80" s="16" t="s">
        <v>179</v>
      </c>
      <c r="E80" s="356" t="s">
        <v>973</v>
      </c>
      <c r="F80" s="356" t="s">
        <v>210</v>
      </c>
      <c r="G80" s="356"/>
      <c r="H80" s="359"/>
      <c r="I80" s="356"/>
      <c r="J80" s="351" t="s">
        <v>43</v>
      </c>
      <c r="K80" s="12"/>
      <c r="L80" s="112"/>
      <c r="M80" s="356"/>
    </row>
    <row r="81" spans="1:13" s="341" customFormat="1" ht="62.25" customHeight="1">
      <c r="A81" s="394"/>
      <c r="B81" s="356"/>
      <c r="C81" s="394"/>
      <c r="D81" s="16" t="s">
        <v>213</v>
      </c>
      <c r="E81" s="356" t="s">
        <v>974</v>
      </c>
      <c r="F81" s="111" t="s">
        <v>422</v>
      </c>
      <c r="G81" s="356"/>
      <c r="H81" s="359"/>
      <c r="I81" s="356"/>
      <c r="J81" s="351" t="s">
        <v>43</v>
      </c>
      <c r="K81" s="349"/>
      <c r="L81" s="112"/>
      <c r="M81" s="356"/>
    </row>
    <row r="82" spans="1:13" s="341" customFormat="1" ht="81" customHeight="1">
      <c r="A82" s="394"/>
      <c r="B82" s="356"/>
      <c r="C82" s="394"/>
      <c r="D82" s="16" t="s">
        <v>1003</v>
      </c>
      <c r="E82" s="356" t="s">
        <v>975</v>
      </c>
      <c r="F82" s="111" t="s">
        <v>423</v>
      </c>
      <c r="G82" s="356"/>
      <c r="H82" s="359"/>
      <c r="I82" s="356"/>
      <c r="J82" s="351" t="s">
        <v>43</v>
      </c>
      <c r="K82" s="349"/>
      <c r="L82" s="112"/>
      <c r="M82" s="356"/>
    </row>
    <row r="83" spans="1:13" ht="105">
      <c r="A83" s="394"/>
      <c r="B83" s="343"/>
      <c r="C83" s="408" t="s">
        <v>195</v>
      </c>
      <c r="D83" s="16" t="s">
        <v>1004</v>
      </c>
      <c r="E83" s="356" t="s">
        <v>976</v>
      </c>
      <c r="F83" s="333" t="s">
        <v>895</v>
      </c>
      <c r="G83" s="343"/>
      <c r="H83" s="362"/>
      <c r="I83" s="343"/>
      <c r="J83" s="351" t="s">
        <v>43</v>
      </c>
      <c r="K83" s="343"/>
      <c r="L83" s="343"/>
      <c r="M83" s="343"/>
    </row>
    <row r="84" spans="1:13" ht="105">
      <c r="A84" s="394"/>
      <c r="B84" s="343"/>
      <c r="C84" s="408"/>
      <c r="D84" s="16" t="s">
        <v>219</v>
      </c>
      <c r="E84" s="356" t="s">
        <v>977</v>
      </c>
      <c r="F84" s="343"/>
      <c r="G84" s="343"/>
      <c r="H84" s="362"/>
      <c r="I84" s="343"/>
      <c r="J84" s="351" t="s">
        <v>43</v>
      </c>
      <c r="K84" s="343"/>
      <c r="L84" s="343"/>
      <c r="M84" s="343"/>
    </row>
    <row r="87" spans="3:10" s="128" customFormat="1" ht="15">
      <c r="C87" s="127"/>
      <c r="J87" s="344"/>
    </row>
    <row r="88" spans="3:10" s="128" customFormat="1" ht="15">
      <c r="C88" s="127"/>
      <c r="J88" s="344"/>
    </row>
    <row r="89" spans="3:10" s="128" customFormat="1" ht="15">
      <c r="C89" s="127"/>
      <c r="J89" s="344"/>
    </row>
    <row r="90" spans="3:10" s="128" customFormat="1" ht="15">
      <c r="C90" s="127"/>
      <c r="E90" s="334"/>
      <c r="J90" s="344"/>
    </row>
    <row r="91" spans="3:10" s="128" customFormat="1" ht="15">
      <c r="C91" s="127"/>
      <c r="E91" s="334"/>
      <c r="J91" s="344"/>
    </row>
    <row r="92" spans="3:10" s="128" customFormat="1" ht="15">
      <c r="C92" s="127"/>
      <c r="E92" s="334"/>
      <c r="J92" s="344"/>
    </row>
    <row r="93" spans="3:10" s="128" customFormat="1" ht="15">
      <c r="C93" s="127"/>
      <c r="D93" s="376"/>
      <c r="E93" s="376"/>
      <c r="F93" s="376"/>
      <c r="G93" s="376"/>
      <c r="H93" s="376"/>
      <c r="I93" s="376"/>
      <c r="J93" s="344"/>
    </row>
    <row r="94" spans="3:13" s="128" customFormat="1" ht="15">
      <c r="C94" s="127"/>
      <c r="D94" s="308"/>
      <c r="E94" s="110"/>
      <c r="F94" s="110"/>
      <c r="G94" s="110"/>
      <c r="H94" s="110"/>
      <c r="I94" s="110"/>
      <c r="J94" s="309"/>
      <c r="K94" s="377"/>
      <c r="L94" s="110"/>
      <c r="M94" s="110"/>
    </row>
    <row r="95" spans="3:13" s="128" customFormat="1" ht="15">
      <c r="C95" s="127"/>
      <c r="D95" s="308"/>
      <c r="E95" s="110"/>
      <c r="F95" s="110"/>
      <c r="G95" s="110"/>
      <c r="H95" s="110"/>
      <c r="I95" s="110"/>
      <c r="J95" s="309"/>
      <c r="K95" s="377"/>
      <c r="L95" s="110"/>
      <c r="M95" s="110"/>
    </row>
    <row r="96" ht="15">
      <c r="E96" s="335"/>
    </row>
    <row r="97" ht="15">
      <c r="E97" s="335"/>
    </row>
    <row r="98" ht="15">
      <c r="E98" s="335"/>
    </row>
    <row r="99" ht="15">
      <c r="E99" s="335"/>
    </row>
    <row r="100" ht="15">
      <c r="E100" s="335"/>
    </row>
    <row r="101" ht="15">
      <c r="E101" s="335"/>
    </row>
    <row r="102" ht="15">
      <c r="E102" s="335"/>
    </row>
    <row r="103" ht="15">
      <c r="E103" s="335"/>
    </row>
    <row r="104" ht="15">
      <c r="E104" s="335"/>
    </row>
    <row r="105" ht="15">
      <c r="E105" s="335"/>
    </row>
    <row r="106" ht="15">
      <c r="E106" s="335"/>
    </row>
    <row r="107" ht="15">
      <c r="E107" s="335"/>
    </row>
    <row r="108" ht="15">
      <c r="E108" s="335"/>
    </row>
  </sheetData>
  <mergeCells count="46">
    <mergeCell ref="K75:K76"/>
    <mergeCell ref="C79:C82"/>
    <mergeCell ref="C83:C84"/>
    <mergeCell ref="D93:I93"/>
    <mergeCell ref="K94:K95"/>
    <mergeCell ref="J75:J76"/>
    <mergeCell ref="A1:G1"/>
    <mergeCell ref="A73:A84"/>
    <mergeCell ref="B73:B80"/>
    <mergeCell ref="D73:D74"/>
    <mergeCell ref="D75:D76"/>
    <mergeCell ref="E75:E76"/>
    <mergeCell ref="C44:C46"/>
    <mergeCell ref="C47:C53"/>
    <mergeCell ref="A54:A72"/>
    <mergeCell ref="D54:D58"/>
    <mergeCell ref="A7:A28"/>
    <mergeCell ref="B7:B21"/>
    <mergeCell ref="C10:C16"/>
    <mergeCell ref="D15:D16"/>
    <mergeCell ref="C17:C18"/>
    <mergeCell ref="K55:K64"/>
    <mergeCell ref="D59:D64"/>
    <mergeCell ref="C65:C66"/>
    <mergeCell ref="C67:C69"/>
    <mergeCell ref="A29:A53"/>
    <mergeCell ref="B30:B72"/>
    <mergeCell ref="D30:D31"/>
    <mergeCell ref="H30:H33"/>
    <mergeCell ref="I30:I33"/>
    <mergeCell ref="D32:D33"/>
    <mergeCell ref="D35:D38"/>
    <mergeCell ref="D39:D40"/>
    <mergeCell ref="F39:F40"/>
    <mergeCell ref="D41:D43"/>
    <mergeCell ref="K3:K4"/>
    <mergeCell ref="L3:L4"/>
    <mergeCell ref="M3:M4"/>
    <mergeCell ref="A5:A6"/>
    <mergeCell ref="B5:B6"/>
    <mergeCell ref="A3:A4"/>
    <mergeCell ref="B3:B4"/>
    <mergeCell ref="C3:F3"/>
    <mergeCell ref="G3:G4"/>
    <mergeCell ref="H3:I3"/>
    <mergeCell ref="J3:J4"/>
  </mergeCells>
  <printOptions/>
  <pageMargins left="0.7" right="0.7" top="0.75" bottom="0.75" header="0.3" footer="0.3"/>
  <pageSetup fitToHeight="0" fitToWidth="1" horizontalDpi="600" verticalDpi="600" orientation="landscape" scale="3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zoomScale="90" zoomScaleNormal="90" workbookViewId="0" topLeftCell="A1">
      <selection activeCell="B14" sqref="B14"/>
    </sheetView>
  </sheetViews>
  <sheetFormatPr defaultColWidth="9.140625" defaultRowHeight="15"/>
  <cols>
    <col min="2" max="2" width="32.00390625" style="0" customWidth="1"/>
    <col min="3" max="3" width="31.7109375" style="0" customWidth="1"/>
    <col min="4" max="4" width="24.7109375" style="0" customWidth="1"/>
    <col min="5" max="5" width="43.8515625" style="0" customWidth="1"/>
    <col min="6" max="6" width="22.140625" style="0" customWidth="1"/>
    <col min="7" max="7" width="22.7109375" style="0" customWidth="1"/>
  </cols>
  <sheetData>
    <row r="1" ht="15">
      <c r="B1" s="19" t="s">
        <v>62</v>
      </c>
    </row>
    <row r="2" ht="15">
      <c r="B2" t="s">
        <v>60</v>
      </c>
    </row>
    <row r="3" ht="15">
      <c r="B3" t="s">
        <v>61</v>
      </c>
    </row>
    <row r="4" ht="15">
      <c r="B4" t="s">
        <v>99</v>
      </c>
    </row>
    <row r="5" spans="2:6" ht="30" customHeight="1">
      <c r="B5" s="22" t="s">
        <v>58</v>
      </c>
      <c r="C5" s="27" t="s">
        <v>67</v>
      </c>
      <c r="D5" s="31" t="s">
        <v>64</v>
      </c>
      <c r="E5" s="34" t="s">
        <v>97</v>
      </c>
      <c r="F5" s="135" t="s">
        <v>813</v>
      </c>
    </row>
    <row r="6" spans="2:6" ht="45" customHeight="1">
      <c r="B6" s="24" t="s">
        <v>59</v>
      </c>
      <c r="C6" s="28">
        <v>0.04</v>
      </c>
      <c r="D6" s="30" t="s">
        <v>65</v>
      </c>
      <c r="E6" s="32" t="s">
        <v>88</v>
      </c>
      <c r="F6" s="5">
        <v>761.9</v>
      </c>
    </row>
    <row r="7" spans="2:6" ht="30">
      <c r="B7" s="23" t="s">
        <v>83</v>
      </c>
      <c r="C7" s="425" t="s">
        <v>68</v>
      </c>
      <c r="D7" s="24" t="s">
        <v>72</v>
      </c>
      <c r="E7" s="5" t="s">
        <v>812</v>
      </c>
      <c r="F7" s="310">
        <v>153</v>
      </c>
    </row>
    <row r="8" spans="2:6" ht="39" customHeight="1">
      <c r="B8" s="23" t="s">
        <v>84</v>
      </c>
      <c r="C8" s="420"/>
      <c r="D8" s="426" t="s">
        <v>66</v>
      </c>
      <c r="E8" s="10" t="s">
        <v>85</v>
      </c>
      <c r="F8" s="416">
        <v>249.6</v>
      </c>
    </row>
    <row r="9" spans="2:9" ht="72.75" customHeight="1">
      <c r="B9" s="23" t="s">
        <v>69</v>
      </c>
      <c r="C9" s="420"/>
      <c r="D9" s="427"/>
      <c r="E9" s="7" t="s">
        <v>87</v>
      </c>
      <c r="F9" s="417"/>
      <c r="I9" s="33"/>
    </row>
    <row r="10" spans="2:9" ht="28.5" customHeight="1">
      <c r="B10" s="23" t="s">
        <v>70</v>
      </c>
      <c r="C10" s="420"/>
      <c r="D10" s="428"/>
      <c r="E10" s="5"/>
      <c r="F10" s="417"/>
      <c r="I10" s="33"/>
    </row>
    <row r="11" spans="2:9" ht="30" customHeight="1">
      <c r="B11" s="23" t="s">
        <v>89</v>
      </c>
      <c r="C11" s="421"/>
      <c r="D11" s="24" t="s">
        <v>71</v>
      </c>
      <c r="E11" s="5"/>
      <c r="F11" s="417"/>
      <c r="I11" s="33"/>
    </row>
    <row r="12" spans="2:9" ht="30" customHeight="1">
      <c r="B12" s="24" t="s">
        <v>63</v>
      </c>
      <c r="C12" s="28">
        <v>0.01</v>
      </c>
      <c r="D12" s="26" t="s">
        <v>66</v>
      </c>
      <c r="E12" s="10" t="s">
        <v>82</v>
      </c>
      <c r="F12" s="417"/>
      <c r="I12" s="33"/>
    </row>
    <row r="13" spans="2:9" ht="30" customHeight="1">
      <c r="B13" s="23" t="s">
        <v>75</v>
      </c>
      <c r="C13" s="29" t="s">
        <v>76</v>
      </c>
      <c r="D13" s="24" t="s">
        <v>66</v>
      </c>
      <c r="E13" s="25" t="s">
        <v>77</v>
      </c>
      <c r="F13" s="418"/>
      <c r="I13" s="33"/>
    </row>
    <row r="14" spans="2:9" ht="30">
      <c r="B14" s="23" t="s">
        <v>78</v>
      </c>
      <c r="C14" s="419" t="s">
        <v>68</v>
      </c>
      <c r="D14" s="422" t="s">
        <v>72</v>
      </c>
      <c r="E14" s="10" t="s">
        <v>79</v>
      </c>
      <c r="F14" s="310">
        <v>933</v>
      </c>
      <c r="I14" s="33"/>
    </row>
    <row r="15" spans="2:6" ht="50.25" customHeight="1">
      <c r="B15" s="23" t="s">
        <v>810</v>
      </c>
      <c r="C15" s="420"/>
      <c r="D15" s="423"/>
      <c r="E15" s="7" t="s">
        <v>811</v>
      </c>
      <c r="F15" s="5">
        <f>225.5+55.3+50.8</f>
        <v>331.6</v>
      </c>
    </row>
    <row r="16" spans="2:6" ht="56.25" customHeight="1">
      <c r="B16" s="23" t="s">
        <v>1095</v>
      </c>
      <c r="C16" s="420"/>
      <c r="D16" s="423"/>
      <c r="E16" s="5"/>
      <c r="F16" s="5">
        <v>86.6</v>
      </c>
    </row>
    <row r="17" spans="2:6" ht="34.5" customHeight="1">
      <c r="B17" s="23" t="s">
        <v>73</v>
      </c>
      <c r="C17" s="420"/>
      <c r="D17" s="423"/>
      <c r="E17" s="5"/>
      <c r="F17" s="5">
        <v>6.9</v>
      </c>
    </row>
    <row r="18" spans="2:6" ht="123.75" customHeight="1">
      <c r="B18" s="23" t="s">
        <v>74</v>
      </c>
      <c r="C18" s="421"/>
      <c r="D18" s="424"/>
      <c r="E18" s="10" t="s">
        <v>102</v>
      </c>
      <c r="F18" s="5">
        <v>14.5</v>
      </c>
    </row>
    <row r="19" ht="39" customHeight="1">
      <c r="F19" s="137">
        <f>SUM(F6:F18)</f>
        <v>2537.1</v>
      </c>
    </row>
    <row r="22" ht="15">
      <c r="B22" s="19"/>
    </row>
    <row r="23" ht="15">
      <c r="B23" s="19"/>
    </row>
    <row r="24" spans="2:4" ht="18.75" customHeight="1">
      <c r="B24" s="414" t="s">
        <v>90</v>
      </c>
      <c r="C24" s="415" t="s">
        <v>92</v>
      </c>
      <c r="D24" s="415"/>
    </row>
    <row r="25" spans="2:4" ht="15">
      <c r="B25" s="414"/>
      <c r="C25" s="415" t="s">
        <v>91</v>
      </c>
      <c r="D25" s="415"/>
    </row>
    <row r="26" spans="2:4" ht="15">
      <c r="B26" s="414"/>
      <c r="C26" s="415" t="s">
        <v>93</v>
      </c>
      <c r="D26" s="415"/>
    </row>
    <row r="27" spans="2:4" ht="15">
      <c r="B27" s="414"/>
      <c r="C27" s="415" t="s">
        <v>94</v>
      </c>
      <c r="D27" s="415"/>
    </row>
    <row r="28" spans="2:4" ht="15">
      <c r="B28" s="414"/>
      <c r="C28" s="415" t="s">
        <v>95</v>
      </c>
      <c r="D28" s="415"/>
    </row>
    <row r="29" spans="2:4" ht="15">
      <c r="B29" s="414"/>
      <c r="C29" s="415" t="s">
        <v>96</v>
      </c>
      <c r="D29" s="415"/>
    </row>
    <row r="30" spans="2:4" ht="15">
      <c r="B30" s="414"/>
      <c r="C30" s="415" t="s">
        <v>100</v>
      </c>
      <c r="D30" s="415"/>
    </row>
    <row r="31" spans="2:8" ht="15">
      <c r="B31" s="414"/>
      <c r="C31" s="415" t="s">
        <v>149</v>
      </c>
      <c r="D31" s="415"/>
      <c r="H31" t="s">
        <v>98</v>
      </c>
    </row>
    <row r="33" ht="15">
      <c r="B33" s="35" t="s">
        <v>101</v>
      </c>
    </row>
  </sheetData>
  <mergeCells count="14">
    <mergeCell ref="F8:F13"/>
    <mergeCell ref="C14:C18"/>
    <mergeCell ref="D14:D18"/>
    <mergeCell ref="C7:C11"/>
    <mergeCell ref="D8:D10"/>
    <mergeCell ref="B24:B31"/>
    <mergeCell ref="C31:D31"/>
    <mergeCell ref="C24:D24"/>
    <mergeCell ref="C25:D25"/>
    <mergeCell ref="C26:D26"/>
    <mergeCell ref="C27:D27"/>
    <mergeCell ref="C28:D28"/>
    <mergeCell ref="C29:D29"/>
    <mergeCell ref="C30:D30"/>
  </mergeCells>
  <hyperlinks>
    <hyperlink ref="C28" r:id="rId1" display="http://bolor-toli.com/index.php?pageId=10&amp;go=1&amp;direction=mn-en&amp;search=skin+disease"/>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topLeftCell="A1">
      <selection activeCell="G8" sqref="G8"/>
    </sheetView>
  </sheetViews>
  <sheetFormatPr defaultColWidth="9.140625" defaultRowHeight="15"/>
  <cols>
    <col min="1" max="1" width="19.140625" style="0" customWidth="1"/>
    <col min="2" max="2" width="21.421875" style="106" customWidth="1"/>
    <col min="3" max="3" width="25.57421875" style="0" customWidth="1"/>
    <col min="4" max="4" width="45.140625" style="0" customWidth="1"/>
    <col min="5" max="5" width="44.28125" style="0" customWidth="1"/>
    <col min="6" max="6" width="25.00390625" style="0" customWidth="1"/>
    <col min="8" max="8" width="13.8515625" style="0" bestFit="1" customWidth="1"/>
    <col min="9" max="9" width="12.140625" style="0" bestFit="1" customWidth="1"/>
  </cols>
  <sheetData>
    <row r="1" ht="18.75">
      <c r="A1" s="101" t="s">
        <v>150</v>
      </c>
    </row>
    <row r="2" ht="15">
      <c r="A2" t="s">
        <v>114</v>
      </c>
    </row>
    <row r="4" spans="1:5" ht="76.5" customHeight="1">
      <c r="A4" s="21" t="s">
        <v>118</v>
      </c>
      <c r="B4" s="43" t="s">
        <v>55</v>
      </c>
      <c r="C4" s="21" t="s">
        <v>27</v>
      </c>
      <c r="D4" s="21" t="s">
        <v>32</v>
      </c>
      <c r="E4" s="21" t="s">
        <v>116</v>
      </c>
    </row>
    <row r="5" spans="1:9" ht="159.75" customHeight="1">
      <c r="A5" s="438" t="s">
        <v>411</v>
      </c>
      <c r="B5" s="43" t="s">
        <v>112</v>
      </c>
      <c r="C5" s="435" t="s">
        <v>871</v>
      </c>
      <c r="D5" s="3" t="s">
        <v>399</v>
      </c>
      <c r="E5" s="7" t="s">
        <v>117</v>
      </c>
      <c r="H5" s="102"/>
      <c r="I5" s="102"/>
    </row>
    <row r="6" spans="1:5" ht="76.5" customHeight="1">
      <c r="A6" s="439"/>
      <c r="B6" s="105" t="s">
        <v>151</v>
      </c>
      <c r="C6" s="436"/>
      <c r="D6" s="3" t="s">
        <v>134</v>
      </c>
      <c r="E6" s="7" t="s">
        <v>122</v>
      </c>
    </row>
    <row r="7" spans="1:5" ht="147" customHeight="1">
      <c r="A7" s="440"/>
      <c r="B7" s="43" t="s">
        <v>115</v>
      </c>
      <c r="C7" s="437"/>
      <c r="D7" s="3" t="s">
        <v>135</v>
      </c>
      <c r="E7" s="7" t="s">
        <v>152</v>
      </c>
    </row>
    <row r="8" spans="1:6" ht="151.5" customHeight="1">
      <c r="A8" s="442" t="s">
        <v>412</v>
      </c>
      <c r="B8" s="43" t="s">
        <v>112</v>
      </c>
      <c r="C8" s="435" t="s">
        <v>881</v>
      </c>
      <c r="D8" s="11" t="s">
        <v>400</v>
      </c>
      <c r="E8" s="41" t="s">
        <v>907</v>
      </c>
      <c r="F8" s="321"/>
    </row>
    <row r="9" spans="1:5" ht="89.25" customHeight="1">
      <c r="A9" s="379"/>
      <c r="B9" s="105" t="s">
        <v>403</v>
      </c>
      <c r="C9" s="436"/>
      <c r="D9" s="11" t="s">
        <v>409</v>
      </c>
      <c r="E9" s="429" t="s">
        <v>408</v>
      </c>
    </row>
    <row r="10" spans="1:5" ht="88.5" customHeight="1">
      <c r="A10" s="431"/>
      <c r="B10" s="43" t="s">
        <v>115</v>
      </c>
      <c r="C10" s="437"/>
      <c r="D10" s="11" t="s">
        <v>410</v>
      </c>
      <c r="E10" s="430"/>
    </row>
    <row r="11" spans="1:5" ht="180.75" customHeight="1">
      <c r="A11" s="441" t="s">
        <v>153</v>
      </c>
      <c r="B11" s="43" t="s">
        <v>33</v>
      </c>
      <c r="C11" s="432" t="s">
        <v>872</v>
      </c>
      <c r="D11" s="6" t="s">
        <v>170</v>
      </c>
      <c r="E11" s="7" t="s">
        <v>154</v>
      </c>
    </row>
    <row r="12" spans="1:5" ht="123.75" customHeight="1">
      <c r="A12" s="439"/>
      <c r="B12" s="43" t="s">
        <v>124</v>
      </c>
      <c r="C12" s="433"/>
      <c r="D12" s="4" t="s">
        <v>175</v>
      </c>
      <c r="E12" s="7" t="s">
        <v>155</v>
      </c>
    </row>
    <row r="13" spans="1:5" ht="52.5" customHeight="1">
      <c r="A13" s="440"/>
      <c r="B13" s="43" t="s">
        <v>125</v>
      </c>
      <c r="C13" s="434"/>
      <c r="D13" s="38" t="s">
        <v>133</v>
      </c>
      <c r="E13" s="7" t="s">
        <v>123</v>
      </c>
    </row>
    <row r="14" spans="1:5" ht="255.75" customHeight="1">
      <c r="A14" s="378" t="s">
        <v>166</v>
      </c>
      <c r="B14" s="43" t="s">
        <v>115</v>
      </c>
      <c r="C14" s="432" t="s">
        <v>873</v>
      </c>
      <c r="D14" s="14" t="s">
        <v>132</v>
      </c>
      <c r="E14" s="7" t="s">
        <v>126</v>
      </c>
    </row>
    <row r="15" spans="1:5" ht="66.75" customHeight="1">
      <c r="A15" s="379"/>
      <c r="B15" s="43" t="s">
        <v>156</v>
      </c>
      <c r="C15" s="433"/>
      <c r="D15" s="3" t="s">
        <v>131</v>
      </c>
      <c r="E15" s="7" t="s">
        <v>127</v>
      </c>
    </row>
    <row r="16" spans="1:5" ht="63.75" customHeight="1">
      <c r="A16" s="379"/>
      <c r="B16" s="43" t="s">
        <v>124</v>
      </c>
      <c r="C16" s="433"/>
      <c r="D16" s="20" t="s">
        <v>136</v>
      </c>
      <c r="E16" s="7" t="s">
        <v>128</v>
      </c>
    </row>
    <row r="17" spans="1:5" ht="85.5" customHeight="1">
      <c r="A17" s="431"/>
      <c r="B17" s="43" t="s">
        <v>157</v>
      </c>
      <c r="C17" s="434"/>
      <c r="D17" s="3" t="s">
        <v>129</v>
      </c>
      <c r="E17" s="39" t="s">
        <v>130</v>
      </c>
    </row>
    <row r="18" spans="1:5" ht="117.75" customHeight="1">
      <c r="A18" s="18" t="s">
        <v>158</v>
      </c>
      <c r="B18" s="43" t="s">
        <v>137</v>
      </c>
      <c r="C18" s="3" t="s">
        <v>119</v>
      </c>
      <c r="D18" s="3" t="s">
        <v>138</v>
      </c>
      <c r="E18" s="7" t="s">
        <v>159</v>
      </c>
    </row>
    <row r="19" spans="1:5" ht="320.25" customHeight="1">
      <c r="A19" s="18" t="s">
        <v>56</v>
      </c>
      <c r="B19" s="105" t="s">
        <v>139</v>
      </c>
      <c r="C19" s="3" t="s">
        <v>120</v>
      </c>
      <c r="D19" s="3" t="s">
        <v>162</v>
      </c>
      <c r="E19" s="7" t="s">
        <v>160</v>
      </c>
    </row>
    <row r="20" spans="1:5" ht="45">
      <c r="A20" s="18" t="s">
        <v>34</v>
      </c>
      <c r="B20" s="105"/>
      <c r="C20" s="9" t="s">
        <v>161</v>
      </c>
      <c r="D20" s="8"/>
      <c r="E20" s="5"/>
    </row>
    <row r="21" spans="1:5" ht="30">
      <c r="A21" s="18" t="s">
        <v>121</v>
      </c>
      <c r="B21" s="107"/>
      <c r="C21" s="9" t="s">
        <v>163</v>
      </c>
      <c r="D21" s="8"/>
      <c r="E21" s="5"/>
    </row>
    <row r="22" spans="1:4" ht="15">
      <c r="A22" s="2" t="s">
        <v>28</v>
      </c>
      <c r="B22" s="100"/>
      <c r="C22" s="1"/>
      <c r="D22" s="1"/>
    </row>
    <row r="23" spans="1:4" ht="15">
      <c r="A23" s="2" t="s">
        <v>29</v>
      </c>
      <c r="B23" s="100"/>
      <c r="C23" s="1" t="s">
        <v>30</v>
      </c>
      <c r="D23" s="1"/>
    </row>
    <row r="24" spans="1:5" ht="45">
      <c r="A24" s="2" t="s">
        <v>398</v>
      </c>
      <c r="B24" s="100"/>
      <c r="C24" s="1" t="s">
        <v>31</v>
      </c>
      <c r="D24" s="1"/>
      <c r="E24" s="37"/>
    </row>
    <row r="25" spans="1:4" ht="15">
      <c r="A25" s="1"/>
      <c r="B25" s="108"/>
      <c r="C25" s="1"/>
      <c r="D25" s="1"/>
    </row>
    <row r="26" spans="1:4" ht="15">
      <c r="A26" s="1"/>
      <c r="B26" s="108"/>
      <c r="C26" s="1"/>
      <c r="D26" s="1"/>
    </row>
  </sheetData>
  <mergeCells count="9">
    <mergeCell ref="E9:E10"/>
    <mergeCell ref="A14:A17"/>
    <mergeCell ref="C14:C17"/>
    <mergeCell ref="C5:C7"/>
    <mergeCell ref="C11:C13"/>
    <mergeCell ref="A5:A7"/>
    <mergeCell ref="A11:A13"/>
    <mergeCell ref="A8:A10"/>
    <mergeCell ref="C8:C10"/>
  </mergeCells>
  <printOptions/>
  <pageMargins left="0.25" right="0.25" top="0.75" bottom="0.75" header="0.3" footer="0.3"/>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workbookViewId="0" topLeftCell="A1">
      <pane xSplit="1" ySplit="3" topLeftCell="B4" activePane="bottomRight" state="frozen"/>
      <selection pane="topRight" activeCell="B1" sqref="B1"/>
      <selection pane="bottomLeft" activeCell="A4" sqref="A4"/>
      <selection pane="bottomRight" activeCell="L54" sqref="L54"/>
    </sheetView>
  </sheetViews>
  <sheetFormatPr defaultColWidth="9.140625" defaultRowHeight="15"/>
  <cols>
    <col min="1" max="1" width="2.57421875" style="0" customWidth="1"/>
    <col min="2" max="2" width="12.8515625" style="0" customWidth="1"/>
    <col min="3" max="3" width="27.57421875" style="0" customWidth="1"/>
    <col min="4" max="4" width="13.00390625" style="87" customWidth="1"/>
    <col min="5" max="5" width="0.2890625" style="0" customWidth="1"/>
    <col min="6" max="6" width="13.140625" style="0" customWidth="1"/>
    <col min="7" max="7" width="10.140625" style="61" customWidth="1"/>
    <col min="8" max="8" width="15.8515625" style="0" customWidth="1"/>
  </cols>
  <sheetData>
    <row r="1" spans="1:8" ht="15">
      <c r="A1" s="444" t="s">
        <v>222</v>
      </c>
      <c r="B1" s="444"/>
      <c r="C1" s="444"/>
      <c r="D1" s="444"/>
      <c r="E1" s="444"/>
      <c r="F1" s="444"/>
      <c r="G1" s="444"/>
      <c r="H1" s="444"/>
    </row>
    <row r="2" spans="1:8" ht="15">
      <c r="A2" s="445" t="s">
        <v>223</v>
      </c>
      <c r="B2" s="446" t="s">
        <v>224</v>
      </c>
      <c r="C2" s="445" t="s">
        <v>225</v>
      </c>
      <c r="D2" s="448" t="s">
        <v>361</v>
      </c>
      <c r="E2" s="448"/>
      <c r="F2" s="449" t="s">
        <v>1032</v>
      </c>
      <c r="G2" s="451" t="s">
        <v>1033</v>
      </c>
      <c r="H2" s="453" t="s">
        <v>226</v>
      </c>
    </row>
    <row r="3" spans="1:8" ht="30.75" customHeight="1">
      <c r="A3" s="445"/>
      <c r="B3" s="447"/>
      <c r="C3" s="445"/>
      <c r="D3" s="448"/>
      <c r="E3" s="448"/>
      <c r="F3" s="450"/>
      <c r="G3" s="452"/>
      <c r="H3" s="453"/>
    </row>
    <row r="4" spans="1:8" ht="2.25" customHeight="1" thickBot="1">
      <c r="A4" s="44"/>
      <c r="B4" s="45"/>
      <c r="C4" s="44"/>
      <c r="D4" s="92"/>
      <c r="E4" s="46"/>
      <c r="F4" s="47"/>
      <c r="G4" s="48"/>
      <c r="H4" s="49"/>
    </row>
    <row r="5" spans="1:8" ht="16.5" thickBot="1" thickTop="1">
      <c r="A5" s="454" t="s">
        <v>296</v>
      </c>
      <c r="B5" s="454"/>
      <c r="C5" s="454"/>
      <c r="D5" s="454"/>
      <c r="E5" s="454"/>
      <c r="F5" s="454"/>
      <c r="G5" s="454"/>
      <c r="H5" s="454"/>
    </row>
    <row r="6" spans="1:8" ht="15.75" thickTop="1">
      <c r="A6" s="455" t="s">
        <v>227</v>
      </c>
      <c r="B6" s="455"/>
      <c r="C6" s="455"/>
      <c r="D6" s="455"/>
      <c r="E6" s="455"/>
      <c r="F6" s="455"/>
      <c r="G6" s="455"/>
      <c r="H6" s="455"/>
    </row>
    <row r="7" spans="1:8" ht="22.5">
      <c r="A7" s="50" t="s">
        <v>228</v>
      </c>
      <c r="B7" s="50" t="s">
        <v>229</v>
      </c>
      <c r="C7" s="51" t="s">
        <v>230</v>
      </c>
      <c r="D7" s="456">
        <v>103600</v>
      </c>
      <c r="E7" s="52"/>
      <c r="F7" s="459" t="s">
        <v>231</v>
      </c>
      <c r="G7" s="53">
        <v>1785</v>
      </c>
      <c r="H7" s="462" t="s">
        <v>232</v>
      </c>
    </row>
    <row r="8" spans="1:8" ht="15">
      <c r="A8" s="50">
        <v>2</v>
      </c>
      <c r="B8" s="50" t="s">
        <v>233</v>
      </c>
      <c r="C8" s="51" t="s">
        <v>234</v>
      </c>
      <c r="D8" s="457"/>
      <c r="E8" s="52"/>
      <c r="F8" s="460"/>
      <c r="G8" s="53">
        <v>156</v>
      </c>
      <c r="H8" s="463"/>
    </row>
    <row r="9" spans="1:8" ht="33.75">
      <c r="A9" s="50">
        <v>3</v>
      </c>
      <c r="B9" s="50" t="s">
        <v>235</v>
      </c>
      <c r="C9" s="51" t="s">
        <v>236</v>
      </c>
      <c r="D9" s="457"/>
      <c r="E9" s="52"/>
      <c r="F9" s="460"/>
      <c r="G9" s="53">
        <v>47724</v>
      </c>
      <c r="H9" s="463"/>
    </row>
    <row r="10" spans="1:8" ht="22.5">
      <c r="A10" s="50">
        <v>4</v>
      </c>
      <c r="B10" s="50" t="s">
        <v>237</v>
      </c>
      <c r="C10" s="51" t="s">
        <v>238</v>
      </c>
      <c r="D10" s="457"/>
      <c r="E10" s="52"/>
      <c r="F10" s="460"/>
      <c r="G10" s="53">
        <v>13163</v>
      </c>
      <c r="H10" s="463"/>
    </row>
    <row r="11" spans="1:8" ht="33.75">
      <c r="A11" s="50">
        <v>5</v>
      </c>
      <c r="B11" s="50" t="s">
        <v>239</v>
      </c>
      <c r="C11" s="54" t="s">
        <v>240</v>
      </c>
      <c r="D11" s="458"/>
      <c r="E11" s="52"/>
      <c r="F11" s="461"/>
      <c r="G11" s="53">
        <v>97</v>
      </c>
      <c r="H11" s="464"/>
    </row>
    <row r="12" spans="1:8" ht="15">
      <c r="A12" s="443" t="s">
        <v>1034</v>
      </c>
      <c r="B12" s="443"/>
      <c r="C12" s="443"/>
      <c r="D12" s="443"/>
      <c r="E12" s="443"/>
      <c r="F12" s="443"/>
      <c r="G12" s="443"/>
      <c r="H12" s="443"/>
    </row>
    <row r="13" spans="1:8" ht="15">
      <c r="A13" s="465" t="s">
        <v>241</v>
      </c>
      <c r="B13" s="465"/>
      <c r="C13" s="465"/>
      <c r="D13" s="465"/>
      <c r="E13" s="465"/>
      <c r="F13" s="465"/>
      <c r="G13" s="465"/>
      <c r="H13" s="465"/>
    </row>
    <row r="14" spans="1:8" ht="33" customHeight="1">
      <c r="A14" s="50">
        <v>6</v>
      </c>
      <c r="B14" s="50" t="s">
        <v>242</v>
      </c>
      <c r="C14" s="51" t="s">
        <v>243</v>
      </c>
      <c r="D14" s="456">
        <v>48000</v>
      </c>
      <c r="E14" s="52"/>
      <c r="F14" s="459" t="s">
        <v>231</v>
      </c>
      <c r="G14" s="53">
        <v>1880</v>
      </c>
      <c r="H14" s="462" t="s">
        <v>232</v>
      </c>
    </row>
    <row r="15" spans="1:8" ht="67.5">
      <c r="A15" s="50">
        <v>7</v>
      </c>
      <c r="B15" s="50" t="s">
        <v>244</v>
      </c>
      <c r="C15" s="51" t="s">
        <v>245</v>
      </c>
      <c r="D15" s="457"/>
      <c r="E15" s="52"/>
      <c r="F15" s="460"/>
      <c r="G15" s="53">
        <v>88</v>
      </c>
      <c r="H15" s="463"/>
    </row>
    <row r="16" spans="1:8" ht="45">
      <c r="A16" s="50">
        <v>8</v>
      </c>
      <c r="B16" s="466" t="s">
        <v>246</v>
      </c>
      <c r="C16" s="51" t="s">
        <v>247</v>
      </c>
      <c r="D16" s="457"/>
      <c r="E16" s="52"/>
      <c r="F16" s="460"/>
      <c r="G16" s="53">
        <v>136</v>
      </c>
      <c r="H16" s="463"/>
    </row>
    <row r="17" spans="1:8" ht="45">
      <c r="A17" s="50">
        <v>9</v>
      </c>
      <c r="B17" s="467"/>
      <c r="C17" s="51" t="s">
        <v>248</v>
      </c>
      <c r="D17" s="457"/>
      <c r="E17" s="52"/>
      <c r="F17" s="460"/>
      <c r="G17" s="53">
        <v>182</v>
      </c>
      <c r="H17" s="463"/>
    </row>
    <row r="18" spans="1:8" ht="33.75">
      <c r="A18" s="50">
        <v>10</v>
      </c>
      <c r="B18" s="466" t="s">
        <v>249</v>
      </c>
      <c r="C18" s="55" t="s">
        <v>250</v>
      </c>
      <c r="D18" s="457"/>
      <c r="E18" s="52"/>
      <c r="F18" s="460"/>
      <c r="G18" s="53">
        <v>15009</v>
      </c>
      <c r="H18" s="463"/>
    </row>
    <row r="19" spans="1:8" ht="33.75">
      <c r="A19" s="50">
        <v>11</v>
      </c>
      <c r="B19" s="468"/>
      <c r="C19" s="55" t="s">
        <v>251</v>
      </c>
      <c r="D19" s="457"/>
      <c r="E19" s="52"/>
      <c r="F19" s="460"/>
      <c r="G19" s="53">
        <v>8345</v>
      </c>
      <c r="H19" s="463"/>
    </row>
    <row r="20" spans="1:8" ht="33.75">
      <c r="A20" s="50">
        <v>12</v>
      </c>
      <c r="B20" s="467"/>
      <c r="C20" s="55" t="s">
        <v>252</v>
      </c>
      <c r="D20" s="458"/>
      <c r="E20" s="52"/>
      <c r="F20" s="461"/>
      <c r="G20" s="53">
        <v>6270</v>
      </c>
      <c r="H20" s="464"/>
    </row>
    <row r="21" spans="1:8" ht="15" customHeight="1">
      <c r="A21" s="469" t="s">
        <v>253</v>
      </c>
      <c r="B21" s="469"/>
      <c r="C21" s="469"/>
      <c r="D21" s="469"/>
      <c r="E21" s="469"/>
      <c r="F21" s="469"/>
      <c r="G21" s="469"/>
      <c r="H21" s="469"/>
    </row>
    <row r="22" spans="1:8" ht="51" customHeight="1">
      <c r="A22" s="50">
        <v>13</v>
      </c>
      <c r="B22" s="50" t="s">
        <v>254</v>
      </c>
      <c r="C22" s="56" t="s">
        <v>255</v>
      </c>
      <c r="D22" s="456">
        <v>1200000</v>
      </c>
      <c r="E22" s="52"/>
      <c r="F22" s="459" t="s">
        <v>256</v>
      </c>
      <c r="G22" s="57">
        <v>651</v>
      </c>
      <c r="H22" s="462" t="s">
        <v>257</v>
      </c>
    </row>
    <row r="23" spans="1:8" ht="34.5">
      <c r="A23" s="50">
        <v>14</v>
      </c>
      <c r="B23" s="50" t="s">
        <v>258</v>
      </c>
      <c r="C23" s="56" t="s">
        <v>259</v>
      </c>
      <c r="D23" s="457"/>
      <c r="E23" s="52"/>
      <c r="F23" s="460"/>
      <c r="G23" s="57">
        <v>695</v>
      </c>
      <c r="H23" s="463"/>
    </row>
    <row r="24" spans="1:8" ht="15">
      <c r="A24" s="50">
        <v>15</v>
      </c>
      <c r="B24" s="50" t="s">
        <v>260</v>
      </c>
      <c r="C24" s="56" t="s">
        <v>261</v>
      </c>
      <c r="D24" s="457"/>
      <c r="E24" s="52"/>
      <c r="F24" s="460"/>
      <c r="G24" s="57"/>
      <c r="H24" s="463"/>
    </row>
    <row r="25" spans="1:8" ht="22.5">
      <c r="A25" s="50">
        <v>16</v>
      </c>
      <c r="B25" s="50" t="s">
        <v>262</v>
      </c>
      <c r="C25" s="58" t="s">
        <v>263</v>
      </c>
      <c r="D25" s="458"/>
      <c r="E25" s="52"/>
      <c r="F25" s="460"/>
      <c r="G25" s="57">
        <v>580</v>
      </c>
      <c r="H25" s="463"/>
    </row>
    <row r="26" spans="1:8" ht="33" customHeight="1">
      <c r="A26" s="50">
        <v>17</v>
      </c>
      <c r="B26" s="466" t="s">
        <v>264</v>
      </c>
      <c r="C26" s="56" t="s">
        <v>265</v>
      </c>
      <c r="D26" s="93" t="s">
        <v>266</v>
      </c>
      <c r="E26" s="52"/>
      <c r="F26" s="460"/>
      <c r="G26" s="59">
        <v>1772</v>
      </c>
      <c r="H26" s="463"/>
    </row>
    <row r="27" spans="1:8" ht="34.5">
      <c r="A27" s="50">
        <v>18</v>
      </c>
      <c r="B27" s="467"/>
      <c r="C27" s="56" t="s">
        <v>267</v>
      </c>
      <c r="D27" s="93" t="s">
        <v>268</v>
      </c>
      <c r="E27" s="52"/>
      <c r="F27" s="461"/>
      <c r="G27" s="57" t="s">
        <v>864</v>
      </c>
      <c r="H27" s="463"/>
    </row>
    <row r="28" spans="1:8" ht="23.25">
      <c r="A28" s="50">
        <v>19</v>
      </c>
      <c r="B28" s="50" t="s">
        <v>269</v>
      </c>
      <c r="C28" s="56" t="s">
        <v>270</v>
      </c>
      <c r="D28" s="470">
        <v>60000</v>
      </c>
      <c r="E28" s="52"/>
      <c r="F28" s="60" t="s">
        <v>231</v>
      </c>
      <c r="G28" s="319" t="s">
        <v>864</v>
      </c>
      <c r="H28" s="463"/>
    </row>
    <row r="29" spans="1:8" ht="23.25">
      <c r="A29" s="50">
        <v>20</v>
      </c>
      <c r="B29" s="50" t="s">
        <v>271</v>
      </c>
      <c r="C29" s="56" t="s">
        <v>367</v>
      </c>
      <c r="D29" s="471"/>
      <c r="E29" s="52"/>
      <c r="F29" s="60" t="s">
        <v>272</v>
      </c>
      <c r="G29" s="59">
        <v>26168</v>
      </c>
      <c r="H29" s="463"/>
    </row>
    <row r="30" spans="1:8" ht="26.25" customHeight="1">
      <c r="A30" s="50">
        <v>21</v>
      </c>
      <c r="B30" s="50" t="s">
        <v>273</v>
      </c>
      <c r="C30" s="56" t="s">
        <v>1017</v>
      </c>
      <c r="D30" s="94">
        <v>120000</v>
      </c>
      <c r="E30" s="52"/>
      <c r="F30" s="60" t="s">
        <v>274</v>
      </c>
      <c r="G30" s="57">
        <v>1267</v>
      </c>
      <c r="H30" s="464"/>
    </row>
    <row r="31" spans="1:8" ht="45.75">
      <c r="A31" s="50">
        <v>22</v>
      </c>
      <c r="B31" s="50" t="s">
        <v>275</v>
      </c>
      <c r="C31" s="63" t="s">
        <v>276</v>
      </c>
      <c r="D31" s="95" t="s">
        <v>277</v>
      </c>
      <c r="E31" s="64"/>
      <c r="F31" s="60" t="s">
        <v>274</v>
      </c>
      <c r="G31" s="53">
        <v>204314</v>
      </c>
      <c r="H31" s="65" t="s">
        <v>278</v>
      </c>
    </row>
    <row r="32" spans="1:8" ht="15">
      <c r="A32" s="472" t="s">
        <v>279</v>
      </c>
      <c r="B32" s="473"/>
      <c r="C32" s="473"/>
      <c r="D32" s="473"/>
      <c r="E32" s="473"/>
      <c r="F32" s="473"/>
      <c r="G32" s="473"/>
      <c r="H32" s="474"/>
    </row>
    <row r="33" spans="1:8" ht="57" customHeight="1">
      <c r="A33" s="50">
        <v>23</v>
      </c>
      <c r="B33" s="50" t="s">
        <v>280</v>
      </c>
      <c r="C33" s="63" t="s">
        <v>281</v>
      </c>
      <c r="D33" s="475">
        <v>40000</v>
      </c>
      <c r="E33" s="476"/>
      <c r="F33" s="60" t="s">
        <v>282</v>
      </c>
      <c r="G33" s="66">
        <v>91426</v>
      </c>
      <c r="H33" s="65" t="s">
        <v>283</v>
      </c>
    </row>
    <row r="34" spans="1:8" ht="18.75" customHeight="1">
      <c r="A34" s="477" t="s">
        <v>284</v>
      </c>
      <c r="B34" s="477"/>
      <c r="C34" s="477"/>
      <c r="D34" s="477"/>
      <c r="E34" s="477"/>
      <c r="F34" s="477"/>
      <c r="G34" s="477"/>
      <c r="H34" s="477"/>
    </row>
    <row r="35" spans="1:8" ht="38.25" customHeight="1">
      <c r="A35" s="67">
        <v>24</v>
      </c>
      <c r="B35" s="466" t="s">
        <v>285</v>
      </c>
      <c r="C35" s="63" t="s">
        <v>286</v>
      </c>
      <c r="D35" s="478"/>
      <c r="E35" s="68"/>
      <c r="F35" s="481"/>
      <c r="G35" s="69">
        <v>4586</v>
      </c>
      <c r="H35" s="462" t="s">
        <v>287</v>
      </c>
    </row>
    <row r="36" spans="1:8" ht="15">
      <c r="A36" s="67">
        <v>25</v>
      </c>
      <c r="B36" s="468"/>
      <c r="C36" s="63" t="s">
        <v>288</v>
      </c>
      <c r="D36" s="479"/>
      <c r="E36" s="70"/>
      <c r="F36" s="482"/>
      <c r="G36" s="69">
        <v>1273</v>
      </c>
      <c r="H36" s="463"/>
    </row>
    <row r="37" spans="1:8" ht="15">
      <c r="A37" s="67">
        <v>26</v>
      </c>
      <c r="B37" s="468"/>
      <c r="C37" s="63" t="s">
        <v>289</v>
      </c>
      <c r="D37" s="479"/>
      <c r="E37" s="70"/>
      <c r="F37" s="482"/>
      <c r="G37" s="69">
        <v>13893</v>
      </c>
      <c r="H37" s="463"/>
    </row>
    <row r="38" spans="1:8" ht="22.5">
      <c r="A38" s="67">
        <v>27</v>
      </c>
      <c r="B38" s="468"/>
      <c r="C38" s="63" t="s">
        <v>290</v>
      </c>
      <c r="D38" s="479"/>
      <c r="E38" s="70"/>
      <c r="F38" s="482"/>
      <c r="G38" s="69">
        <v>1975</v>
      </c>
      <c r="H38" s="463"/>
    </row>
    <row r="39" spans="1:8" ht="15">
      <c r="A39" s="67">
        <v>28</v>
      </c>
      <c r="B39" s="468"/>
      <c r="C39" s="63" t="s">
        <v>291</v>
      </c>
      <c r="D39" s="479"/>
      <c r="E39" s="70"/>
      <c r="F39" s="482"/>
      <c r="G39" s="69"/>
      <c r="H39" s="463"/>
    </row>
    <row r="40" spans="1:8" ht="22.5">
      <c r="A40" s="50">
        <v>29</v>
      </c>
      <c r="B40" s="468"/>
      <c r="C40" s="63" t="s">
        <v>292</v>
      </c>
      <c r="D40" s="479"/>
      <c r="E40" s="70"/>
      <c r="F40" s="482"/>
      <c r="G40" s="69">
        <v>1031</v>
      </c>
      <c r="H40" s="463"/>
    </row>
    <row r="41" spans="1:8" ht="33.75">
      <c r="A41" s="71">
        <v>30</v>
      </c>
      <c r="B41" s="468"/>
      <c r="C41" s="72" t="s">
        <v>293</v>
      </c>
      <c r="D41" s="479"/>
      <c r="E41" s="70"/>
      <c r="F41" s="482"/>
      <c r="G41" s="69">
        <v>415</v>
      </c>
      <c r="H41" s="463"/>
    </row>
    <row r="42" spans="1:8" ht="56.25">
      <c r="A42" s="67">
        <v>31</v>
      </c>
      <c r="B42" s="468"/>
      <c r="C42" s="63" t="s">
        <v>294</v>
      </c>
      <c r="D42" s="479"/>
      <c r="E42" s="70"/>
      <c r="F42" s="482"/>
      <c r="G42" s="69"/>
      <c r="H42" s="463"/>
    </row>
    <row r="43" spans="1:8" ht="61.5" customHeight="1" thickBot="1">
      <c r="A43" s="50">
        <v>32</v>
      </c>
      <c r="B43" s="467"/>
      <c r="C43" s="73" t="s">
        <v>295</v>
      </c>
      <c r="D43" s="480"/>
      <c r="E43" s="74"/>
      <c r="F43" s="483"/>
      <c r="G43" s="69">
        <v>698</v>
      </c>
      <c r="H43" s="464"/>
    </row>
    <row r="44" spans="1:8" ht="21" customHeight="1" thickBot="1" thickTop="1">
      <c r="A44" s="454" t="s">
        <v>297</v>
      </c>
      <c r="B44" s="454"/>
      <c r="C44" s="454"/>
      <c r="D44" s="454"/>
      <c r="E44" s="454"/>
      <c r="F44" s="454"/>
      <c r="G44" s="454"/>
      <c r="H44" s="454"/>
    </row>
    <row r="45" spans="1:8" ht="15.75" thickTop="1">
      <c r="A45" s="484" t="s">
        <v>340</v>
      </c>
      <c r="B45" s="484"/>
      <c r="C45" s="484"/>
      <c r="D45" s="484"/>
      <c r="E45" s="484"/>
      <c r="F45" s="484"/>
      <c r="G45" s="484"/>
      <c r="H45" s="484"/>
    </row>
    <row r="46" spans="1:8" ht="56.25">
      <c r="A46" s="50">
        <v>33</v>
      </c>
      <c r="B46" s="466" t="s">
        <v>303</v>
      </c>
      <c r="C46" s="63" t="s">
        <v>301</v>
      </c>
      <c r="D46" s="487" t="s">
        <v>299</v>
      </c>
      <c r="E46" s="488"/>
      <c r="F46" s="466" t="s">
        <v>300</v>
      </c>
      <c r="G46" s="59">
        <v>21074</v>
      </c>
      <c r="H46" s="462" t="s">
        <v>298</v>
      </c>
    </row>
    <row r="47" spans="1:8" ht="45.75" customHeight="1">
      <c r="A47" s="50">
        <v>34</v>
      </c>
      <c r="B47" s="467"/>
      <c r="C47" s="63" t="s">
        <v>302</v>
      </c>
      <c r="D47" s="489"/>
      <c r="E47" s="490"/>
      <c r="F47" s="467"/>
      <c r="G47" s="59">
        <v>4092</v>
      </c>
      <c r="H47" s="464"/>
    </row>
    <row r="48" spans="1:8" ht="45.75" customHeight="1">
      <c r="A48" s="50">
        <v>35</v>
      </c>
      <c r="B48" s="50" t="s">
        <v>304</v>
      </c>
      <c r="C48" s="63" t="s">
        <v>305</v>
      </c>
      <c r="D48" s="485" t="s">
        <v>310</v>
      </c>
      <c r="E48" s="486"/>
      <c r="F48" s="459" t="s">
        <v>274</v>
      </c>
      <c r="G48" s="62">
        <v>12699</v>
      </c>
      <c r="H48" s="76" t="s">
        <v>307</v>
      </c>
    </row>
    <row r="49" spans="1:8" ht="96.75" customHeight="1">
      <c r="A49" s="50">
        <v>36</v>
      </c>
      <c r="B49" s="466" t="s">
        <v>306</v>
      </c>
      <c r="C49" s="63" t="s">
        <v>332</v>
      </c>
      <c r="D49" s="470">
        <v>140000</v>
      </c>
      <c r="E49" s="510"/>
      <c r="F49" s="460"/>
      <c r="G49" s="62">
        <v>11348</v>
      </c>
      <c r="H49" s="512" t="s">
        <v>308</v>
      </c>
    </row>
    <row r="50" spans="1:8" ht="75" customHeight="1">
      <c r="A50" s="50">
        <v>37</v>
      </c>
      <c r="B50" s="467"/>
      <c r="C50" s="63" t="s">
        <v>331</v>
      </c>
      <c r="D50" s="471"/>
      <c r="E50" s="511"/>
      <c r="F50" s="460"/>
      <c r="G50" s="62">
        <v>121</v>
      </c>
      <c r="H50" s="512"/>
    </row>
    <row r="51" spans="1:8" ht="79.5" customHeight="1">
      <c r="A51" s="50">
        <v>38</v>
      </c>
      <c r="B51" s="466" t="s">
        <v>309</v>
      </c>
      <c r="C51" s="63" t="s">
        <v>312</v>
      </c>
      <c r="D51" s="487" t="s">
        <v>311</v>
      </c>
      <c r="E51" s="488"/>
      <c r="F51" s="460"/>
      <c r="G51" s="62">
        <v>13586</v>
      </c>
      <c r="H51" s="462" t="s">
        <v>307</v>
      </c>
    </row>
    <row r="52" spans="1:8" ht="84.75" customHeight="1">
      <c r="A52" s="50">
        <v>39</v>
      </c>
      <c r="B52" s="467"/>
      <c r="C52" s="63" t="s">
        <v>313</v>
      </c>
      <c r="D52" s="489"/>
      <c r="E52" s="490"/>
      <c r="F52" s="460"/>
      <c r="G52" s="62">
        <v>86</v>
      </c>
      <c r="H52" s="463"/>
    </row>
    <row r="53" spans="1:8" ht="57" customHeight="1">
      <c r="A53" s="50">
        <v>40</v>
      </c>
      <c r="B53" s="50" t="s">
        <v>315</v>
      </c>
      <c r="C53" s="77" t="s">
        <v>1018</v>
      </c>
      <c r="D53" s="506" t="s">
        <v>314</v>
      </c>
      <c r="E53" s="507"/>
      <c r="F53" s="60" t="s">
        <v>256</v>
      </c>
      <c r="G53" s="62">
        <v>55</v>
      </c>
      <c r="H53" s="463"/>
    </row>
    <row r="54" spans="1:8" ht="51" customHeight="1">
      <c r="A54" s="50">
        <v>41</v>
      </c>
      <c r="B54" s="50" t="s">
        <v>317</v>
      </c>
      <c r="C54" s="77" t="s">
        <v>318</v>
      </c>
      <c r="D54" s="506" t="s">
        <v>319</v>
      </c>
      <c r="E54" s="507"/>
      <c r="F54" s="75" t="s">
        <v>316</v>
      </c>
      <c r="G54" s="62">
        <v>80000</v>
      </c>
      <c r="H54" s="463"/>
    </row>
    <row r="55" spans="1:8" ht="107.25" customHeight="1">
      <c r="A55" s="50">
        <v>42</v>
      </c>
      <c r="B55" s="50" t="s">
        <v>320</v>
      </c>
      <c r="C55" s="63" t="s">
        <v>1019</v>
      </c>
      <c r="D55" s="506" t="s">
        <v>319</v>
      </c>
      <c r="E55" s="507"/>
      <c r="F55" s="75" t="s">
        <v>274</v>
      </c>
      <c r="G55" s="62">
        <v>1876</v>
      </c>
      <c r="H55" s="464"/>
    </row>
    <row r="56" spans="1:8" ht="46.5" customHeight="1">
      <c r="A56" s="50">
        <v>43</v>
      </c>
      <c r="B56" s="50" t="s">
        <v>321</v>
      </c>
      <c r="C56" s="77" t="s">
        <v>322</v>
      </c>
      <c r="D56" s="506" t="s">
        <v>323</v>
      </c>
      <c r="E56" s="507"/>
      <c r="F56" s="459" t="s">
        <v>231</v>
      </c>
      <c r="G56" s="62">
        <v>1</v>
      </c>
      <c r="H56" s="462" t="s">
        <v>308</v>
      </c>
    </row>
    <row r="57" spans="1:8" ht="59.25" customHeight="1">
      <c r="A57" s="50">
        <v>44</v>
      </c>
      <c r="B57" s="50" t="s">
        <v>324</v>
      </c>
      <c r="C57" s="55" t="s">
        <v>1020</v>
      </c>
      <c r="D57" s="506">
        <v>150000</v>
      </c>
      <c r="E57" s="507"/>
      <c r="F57" s="461"/>
      <c r="G57" s="66">
        <v>287</v>
      </c>
      <c r="H57" s="464"/>
    </row>
    <row r="58" spans="1:8" ht="97.5" customHeight="1">
      <c r="A58" s="50">
        <v>45</v>
      </c>
      <c r="B58" s="50" t="s">
        <v>326</v>
      </c>
      <c r="C58" s="63" t="s">
        <v>329</v>
      </c>
      <c r="D58" s="506" t="s">
        <v>319</v>
      </c>
      <c r="E58" s="507"/>
      <c r="F58" s="75" t="s">
        <v>256</v>
      </c>
      <c r="G58" s="62">
        <v>198</v>
      </c>
      <c r="H58" s="462" t="s">
        <v>307</v>
      </c>
    </row>
    <row r="59" spans="1:8" ht="50.25" customHeight="1">
      <c r="A59" s="50">
        <v>46</v>
      </c>
      <c r="B59" s="50" t="s">
        <v>325</v>
      </c>
      <c r="C59" s="63" t="s">
        <v>333</v>
      </c>
      <c r="D59" s="485" t="s">
        <v>330</v>
      </c>
      <c r="E59" s="486"/>
      <c r="F59" s="459" t="s">
        <v>274</v>
      </c>
      <c r="G59" s="62">
        <v>310</v>
      </c>
      <c r="H59" s="464"/>
    </row>
    <row r="60" spans="1:8" ht="71.25" customHeight="1">
      <c r="A60" s="50">
        <v>47</v>
      </c>
      <c r="B60" s="50" t="s">
        <v>327</v>
      </c>
      <c r="C60" s="63" t="s">
        <v>1021</v>
      </c>
      <c r="D60" s="514">
        <v>140000</v>
      </c>
      <c r="E60" s="515"/>
      <c r="F60" s="460"/>
      <c r="G60" s="62">
        <v>1887</v>
      </c>
      <c r="H60" s="65" t="s">
        <v>308</v>
      </c>
    </row>
    <row r="61" spans="1:8" ht="96" customHeight="1" thickBot="1">
      <c r="A61" s="50">
        <v>49</v>
      </c>
      <c r="B61" s="50" t="s">
        <v>328</v>
      </c>
      <c r="C61" s="77" t="s">
        <v>1022</v>
      </c>
      <c r="D61" s="497" t="s">
        <v>1023</v>
      </c>
      <c r="E61" s="498"/>
      <c r="F61" s="513"/>
      <c r="G61" s="66">
        <v>2750</v>
      </c>
      <c r="H61" s="79" t="s">
        <v>307</v>
      </c>
    </row>
    <row r="62" spans="1:8" ht="27.75" customHeight="1" thickBot="1" thickTop="1">
      <c r="A62" s="454" t="s">
        <v>334</v>
      </c>
      <c r="B62" s="454"/>
      <c r="C62" s="454"/>
      <c r="D62" s="454"/>
      <c r="E62" s="454"/>
      <c r="F62" s="454"/>
      <c r="G62" s="454"/>
      <c r="H62" s="454"/>
    </row>
    <row r="63" spans="1:8" ht="47.25" customHeight="1" thickBot="1" thickTop="1">
      <c r="A63" s="50">
        <v>50</v>
      </c>
      <c r="B63" s="80" t="s">
        <v>335</v>
      </c>
      <c r="C63" s="81" t="s">
        <v>1024</v>
      </c>
      <c r="D63" s="499" t="s">
        <v>336</v>
      </c>
      <c r="E63" s="500"/>
      <c r="F63" s="78" t="s">
        <v>337</v>
      </c>
      <c r="G63" s="66">
        <v>1434</v>
      </c>
      <c r="H63" s="79" t="s">
        <v>338</v>
      </c>
    </row>
    <row r="64" spans="1:8" ht="15" customHeight="1" thickBot="1" thickTop="1">
      <c r="A64" s="454" t="s">
        <v>346</v>
      </c>
      <c r="B64" s="454"/>
      <c r="C64" s="454"/>
      <c r="D64" s="454"/>
      <c r="E64" s="454"/>
      <c r="F64" s="454"/>
      <c r="G64" s="454"/>
      <c r="H64" s="454"/>
    </row>
    <row r="65" spans="1:8" ht="15.75" thickTop="1">
      <c r="A65" s="484" t="s">
        <v>339</v>
      </c>
      <c r="B65" s="484"/>
      <c r="C65" s="484"/>
      <c r="D65" s="484"/>
      <c r="E65" s="484"/>
      <c r="F65" s="484"/>
      <c r="G65" s="484"/>
      <c r="H65" s="484"/>
    </row>
    <row r="66" spans="1:8" ht="22.5" customHeight="1">
      <c r="A66" s="50">
        <v>51</v>
      </c>
      <c r="B66" s="466" t="s">
        <v>347</v>
      </c>
      <c r="C66" s="63" t="s">
        <v>342</v>
      </c>
      <c r="D66" s="491" t="s">
        <v>341</v>
      </c>
      <c r="E66" s="492"/>
      <c r="F66" s="459" t="s">
        <v>274</v>
      </c>
      <c r="G66" s="62">
        <v>1876</v>
      </c>
      <c r="H66" s="462" t="s">
        <v>308</v>
      </c>
    </row>
    <row r="67" spans="1:8" ht="20.25" customHeight="1">
      <c r="A67" s="50">
        <v>52</v>
      </c>
      <c r="B67" s="468"/>
      <c r="C67" s="63" t="s">
        <v>364</v>
      </c>
      <c r="D67" s="493"/>
      <c r="E67" s="494"/>
      <c r="F67" s="460"/>
      <c r="G67" s="62">
        <v>2750</v>
      </c>
      <c r="H67" s="463"/>
    </row>
    <row r="68" spans="1:8" ht="21" customHeight="1">
      <c r="A68" s="50">
        <v>53</v>
      </c>
      <c r="B68" s="468"/>
      <c r="C68" s="63" t="s">
        <v>363</v>
      </c>
      <c r="D68" s="493"/>
      <c r="E68" s="494"/>
      <c r="F68" s="460"/>
      <c r="G68" s="62">
        <v>142</v>
      </c>
      <c r="H68" s="463"/>
    </row>
    <row r="69" spans="1:8" ht="38.25" customHeight="1">
      <c r="A69" s="50">
        <v>54</v>
      </c>
      <c r="B69" s="467"/>
      <c r="C69" s="63" t="s">
        <v>365</v>
      </c>
      <c r="D69" s="495"/>
      <c r="E69" s="496"/>
      <c r="F69" s="461"/>
      <c r="G69" s="62">
        <v>12615</v>
      </c>
      <c r="H69" s="464"/>
    </row>
    <row r="70" spans="1:8" ht="56.25" customHeight="1">
      <c r="A70" s="50">
        <v>55</v>
      </c>
      <c r="B70" s="114" t="s">
        <v>348</v>
      </c>
      <c r="C70" s="77" t="s">
        <v>343</v>
      </c>
      <c r="D70" s="487" t="s">
        <v>299</v>
      </c>
      <c r="E70" s="488"/>
      <c r="F70" s="75" t="s">
        <v>344</v>
      </c>
      <c r="G70" s="53">
        <v>876</v>
      </c>
      <c r="H70" s="462" t="s">
        <v>298</v>
      </c>
    </row>
    <row r="71" spans="1:8" ht="91.5" customHeight="1">
      <c r="A71" s="50">
        <v>56</v>
      </c>
      <c r="B71" s="50" t="s">
        <v>349</v>
      </c>
      <c r="C71" s="63" t="s">
        <v>1025</v>
      </c>
      <c r="D71" s="517"/>
      <c r="E71" s="518"/>
      <c r="F71" s="459" t="s">
        <v>366</v>
      </c>
      <c r="G71" s="53">
        <v>3400</v>
      </c>
      <c r="H71" s="463"/>
    </row>
    <row r="72" spans="1:8" ht="124.5" customHeight="1">
      <c r="A72" s="50">
        <v>57</v>
      </c>
      <c r="B72" s="114" t="s">
        <v>350</v>
      </c>
      <c r="C72" s="63" t="s">
        <v>368</v>
      </c>
      <c r="D72" s="489"/>
      <c r="E72" s="490"/>
      <c r="F72" s="461"/>
      <c r="G72" s="53">
        <v>8925</v>
      </c>
      <c r="H72" s="464"/>
    </row>
    <row r="73" spans="1:8" ht="69.75" customHeight="1">
      <c r="A73" s="50">
        <v>58</v>
      </c>
      <c r="B73" s="114" t="s">
        <v>351</v>
      </c>
      <c r="C73" s="63" t="s">
        <v>369</v>
      </c>
      <c r="D73" s="514">
        <v>200000</v>
      </c>
      <c r="E73" s="515"/>
      <c r="F73" s="459" t="s">
        <v>274</v>
      </c>
      <c r="G73" s="53">
        <v>316</v>
      </c>
      <c r="H73" s="65" t="s">
        <v>308</v>
      </c>
    </row>
    <row r="74" spans="1:8" ht="147.75" customHeight="1">
      <c r="A74" s="50">
        <v>59</v>
      </c>
      <c r="B74" s="50" t="s">
        <v>352</v>
      </c>
      <c r="C74" s="63" t="s">
        <v>1026</v>
      </c>
      <c r="D74" s="505" t="s">
        <v>370</v>
      </c>
      <c r="E74" s="486"/>
      <c r="F74" s="461"/>
      <c r="G74" s="62">
        <v>1773</v>
      </c>
      <c r="H74" s="462" t="s">
        <v>345</v>
      </c>
    </row>
    <row r="75" spans="1:8" ht="59.25" customHeight="1">
      <c r="A75" s="50">
        <v>60</v>
      </c>
      <c r="B75" s="50" t="s">
        <v>353</v>
      </c>
      <c r="C75" s="63" t="s">
        <v>371</v>
      </c>
      <c r="D75" s="497" t="s">
        <v>319</v>
      </c>
      <c r="E75" s="498"/>
      <c r="F75" s="75" t="s">
        <v>316</v>
      </c>
      <c r="G75" s="66">
        <v>44</v>
      </c>
      <c r="H75" s="464"/>
    </row>
    <row r="76" spans="1:8" ht="38.25" customHeight="1">
      <c r="A76" s="50">
        <v>61</v>
      </c>
      <c r="B76" s="50" t="s">
        <v>354</v>
      </c>
      <c r="C76" s="63" t="s">
        <v>372</v>
      </c>
      <c r="D76" s="475">
        <v>20000</v>
      </c>
      <c r="E76" s="476"/>
      <c r="F76" s="78" t="s">
        <v>231</v>
      </c>
      <c r="G76" s="66">
        <v>2241</v>
      </c>
      <c r="H76" s="65" t="s">
        <v>308</v>
      </c>
    </row>
    <row r="77" spans="1:8" ht="108.75" customHeight="1">
      <c r="A77" s="50">
        <v>62</v>
      </c>
      <c r="B77" s="50" t="s">
        <v>355</v>
      </c>
      <c r="C77" s="63" t="s">
        <v>1027</v>
      </c>
      <c r="D77" s="505" t="s">
        <v>374</v>
      </c>
      <c r="E77" s="486"/>
      <c r="F77" s="75" t="s">
        <v>373</v>
      </c>
      <c r="G77" s="53">
        <v>1069</v>
      </c>
      <c r="H77" s="462" t="s">
        <v>345</v>
      </c>
    </row>
    <row r="78" spans="1:8" ht="93" customHeight="1">
      <c r="A78" s="50">
        <v>63</v>
      </c>
      <c r="B78" s="50" t="s">
        <v>356</v>
      </c>
      <c r="C78" s="63" t="s">
        <v>375</v>
      </c>
      <c r="D78" s="497" t="s">
        <v>319</v>
      </c>
      <c r="E78" s="498"/>
      <c r="F78" s="75" t="s">
        <v>316</v>
      </c>
      <c r="G78" s="82">
        <v>6</v>
      </c>
      <c r="H78" s="463"/>
    </row>
    <row r="79" spans="1:8" ht="100.5" customHeight="1">
      <c r="A79" s="50">
        <v>64</v>
      </c>
      <c r="B79" s="50" t="s">
        <v>357</v>
      </c>
      <c r="C79" s="63" t="s">
        <v>1028</v>
      </c>
      <c r="D79" s="505" t="s">
        <v>377</v>
      </c>
      <c r="E79" s="486"/>
      <c r="F79" s="75" t="s">
        <v>376</v>
      </c>
      <c r="G79" s="53">
        <v>4</v>
      </c>
      <c r="H79" s="463"/>
    </row>
    <row r="80" spans="1:8" ht="62.25" customHeight="1">
      <c r="A80" s="50">
        <v>65</v>
      </c>
      <c r="B80" s="50" t="s">
        <v>358</v>
      </c>
      <c r="C80" s="63" t="s">
        <v>380</v>
      </c>
      <c r="D80" s="505" t="s">
        <v>378</v>
      </c>
      <c r="E80" s="486"/>
      <c r="F80" s="75" t="s">
        <v>379</v>
      </c>
      <c r="G80" s="53">
        <v>178</v>
      </c>
      <c r="H80" s="463"/>
    </row>
    <row r="81" spans="1:8" ht="105.75" customHeight="1">
      <c r="A81" s="50">
        <v>66</v>
      </c>
      <c r="B81" s="50" t="s">
        <v>359</v>
      </c>
      <c r="C81" s="63" t="s">
        <v>1029</v>
      </c>
      <c r="D81" s="506" t="s">
        <v>314</v>
      </c>
      <c r="E81" s="507"/>
      <c r="F81" s="75" t="s">
        <v>256</v>
      </c>
      <c r="G81" s="62">
        <v>79</v>
      </c>
      <c r="H81" s="463"/>
    </row>
    <row r="82" spans="1:8" ht="102.75" customHeight="1">
      <c r="A82" s="50">
        <v>67</v>
      </c>
      <c r="B82" s="50" t="s">
        <v>360</v>
      </c>
      <c r="C82" s="63" t="s">
        <v>1030</v>
      </c>
      <c r="D82" s="508" t="s">
        <v>381</v>
      </c>
      <c r="E82" s="509"/>
      <c r="F82" s="75" t="s">
        <v>256</v>
      </c>
      <c r="G82" s="62"/>
      <c r="H82" s="463"/>
    </row>
    <row r="83" spans="1:8" ht="67.5" customHeight="1" thickBot="1">
      <c r="A83" s="50">
        <v>68</v>
      </c>
      <c r="B83" s="50" t="s">
        <v>362</v>
      </c>
      <c r="C83" s="77" t="s">
        <v>382</v>
      </c>
      <c r="D83" s="497" t="s">
        <v>390</v>
      </c>
      <c r="E83" s="498"/>
      <c r="F83" s="78" t="s">
        <v>274</v>
      </c>
      <c r="G83" s="66">
        <v>13</v>
      </c>
      <c r="H83" s="516"/>
    </row>
    <row r="84" spans="1:8" ht="15" customHeight="1" thickBot="1" thickTop="1">
      <c r="A84" s="454" t="s">
        <v>383</v>
      </c>
      <c r="B84" s="454"/>
      <c r="C84" s="454"/>
      <c r="D84" s="454"/>
      <c r="E84" s="454"/>
      <c r="F84" s="454"/>
      <c r="G84" s="454"/>
      <c r="H84" s="454"/>
    </row>
    <row r="85" spans="1:8" ht="28.5" customHeight="1" thickTop="1">
      <c r="A85" s="98">
        <v>69</v>
      </c>
      <c r="B85" s="99" t="s">
        <v>384</v>
      </c>
      <c r="C85" s="83" t="s">
        <v>385</v>
      </c>
      <c r="D85" s="501">
        <v>20000</v>
      </c>
      <c r="E85" s="502"/>
      <c r="F85" s="84" t="s">
        <v>231</v>
      </c>
      <c r="G85" s="85">
        <v>896549</v>
      </c>
      <c r="H85" s="76" t="s">
        <v>1031</v>
      </c>
    </row>
    <row r="86" spans="1:8" ht="59.25" customHeight="1">
      <c r="A86" s="81">
        <v>70</v>
      </c>
      <c r="B86" s="97" t="s">
        <v>389</v>
      </c>
      <c r="C86" s="51" t="s">
        <v>387</v>
      </c>
      <c r="D86" s="475" t="s">
        <v>386</v>
      </c>
      <c r="E86" s="476"/>
      <c r="F86" s="84" t="s">
        <v>231</v>
      </c>
      <c r="G86" s="66">
        <v>98270</v>
      </c>
      <c r="H86" s="79" t="s">
        <v>388</v>
      </c>
    </row>
    <row r="87" spans="1:7" ht="15">
      <c r="A87" s="86"/>
      <c r="B87" s="86"/>
      <c r="C87" s="86"/>
      <c r="F87" s="88"/>
      <c r="G87" s="89"/>
    </row>
    <row r="88" spans="1:7" ht="15">
      <c r="A88" s="86"/>
      <c r="B88" s="86"/>
      <c r="C88" s="86"/>
      <c r="F88" s="88"/>
      <c r="G88" s="89"/>
    </row>
    <row r="89" spans="1:8" ht="15">
      <c r="A89" s="86"/>
      <c r="B89" s="86"/>
      <c r="C89" s="503"/>
      <c r="D89" s="503"/>
      <c r="E89" s="503"/>
      <c r="F89" s="503"/>
      <c r="G89" s="503"/>
      <c r="H89" s="503"/>
    </row>
    <row r="90" spans="1:8" ht="15">
      <c r="A90" s="86"/>
      <c r="B90" s="86"/>
      <c r="C90" s="504"/>
      <c r="D90" s="504"/>
      <c r="E90" s="504"/>
      <c r="F90" s="504"/>
      <c r="G90" s="504"/>
      <c r="H90" s="504"/>
    </row>
    <row r="91" spans="1:7" ht="15">
      <c r="A91" s="86"/>
      <c r="B91" s="86"/>
      <c r="C91" s="86"/>
      <c r="F91" s="88"/>
      <c r="G91" s="89"/>
    </row>
    <row r="92" spans="1:7" ht="15">
      <c r="A92" s="86"/>
      <c r="B92" s="86"/>
      <c r="C92" s="86"/>
      <c r="F92" s="88"/>
      <c r="G92" s="89"/>
    </row>
    <row r="93" spans="1:7" ht="15">
      <c r="A93" s="86"/>
      <c r="B93" s="86"/>
      <c r="C93" s="86"/>
      <c r="F93" s="88"/>
      <c r="G93" s="89"/>
    </row>
    <row r="94" spans="1:7" ht="15">
      <c r="A94" s="86"/>
      <c r="B94" s="86"/>
      <c r="C94" s="86"/>
      <c r="F94" s="88"/>
      <c r="G94" s="89"/>
    </row>
    <row r="95" spans="1:7" ht="15">
      <c r="A95" s="86"/>
      <c r="B95" s="86"/>
      <c r="C95" s="86"/>
      <c r="F95" s="88"/>
      <c r="G95" s="89"/>
    </row>
    <row r="96" spans="1:7" ht="15">
      <c r="A96" s="86"/>
      <c r="B96" s="86"/>
      <c r="C96" s="86"/>
      <c r="F96" s="88"/>
      <c r="G96" s="89"/>
    </row>
    <row r="97" spans="1:7" ht="15">
      <c r="A97" s="86"/>
      <c r="B97" s="86"/>
      <c r="C97" s="86"/>
      <c r="F97" s="88"/>
      <c r="G97" s="89"/>
    </row>
    <row r="98" spans="1:7" ht="15">
      <c r="A98" s="86"/>
      <c r="B98" s="86"/>
      <c r="C98" s="86"/>
      <c r="F98" s="88"/>
      <c r="G98" s="89"/>
    </row>
    <row r="99" spans="1:7" ht="15">
      <c r="A99" s="86"/>
      <c r="B99" s="86"/>
      <c r="C99" s="86"/>
      <c r="F99" s="88"/>
      <c r="G99" s="89"/>
    </row>
    <row r="100" spans="1:7" ht="15">
      <c r="A100" s="86"/>
      <c r="B100" s="86"/>
      <c r="C100" s="86"/>
      <c r="F100" s="88"/>
      <c r="G100" s="89"/>
    </row>
    <row r="101" spans="1:7" ht="15">
      <c r="A101" s="86"/>
      <c r="B101" s="86"/>
      <c r="C101" s="86"/>
      <c r="F101" s="88"/>
      <c r="G101" s="89"/>
    </row>
    <row r="102" spans="1:7" ht="15">
      <c r="A102" s="86"/>
      <c r="B102" s="86"/>
      <c r="C102" s="86"/>
      <c r="F102" s="88"/>
      <c r="G102" s="89"/>
    </row>
    <row r="103" spans="1:7" ht="15">
      <c r="A103" s="86"/>
      <c r="B103" s="86"/>
      <c r="C103" s="86"/>
      <c r="F103" s="88"/>
      <c r="G103" s="89"/>
    </row>
    <row r="104" spans="1:7" ht="15">
      <c r="A104" s="86"/>
      <c r="B104" s="86"/>
      <c r="C104" s="86"/>
      <c r="F104" s="88"/>
      <c r="G104" s="89"/>
    </row>
    <row r="105" spans="1:7" ht="15">
      <c r="A105" s="86"/>
      <c r="B105" s="86"/>
      <c r="C105" s="86"/>
      <c r="F105" s="88"/>
      <c r="G105" s="89"/>
    </row>
    <row r="106" spans="1:7" ht="15">
      <c r="A106" s="86"/>
      <c r="B106" s="86"/>
      <c r="C106" s="86"/>
      <c r="F106" s="88"/>
      <c r="G106" s="89"/>
    </row>
    <row r="107" spans="1:7" ht="15">
      <c r="A107" s="86"/>
      <c r="B107" s="86"/>
      <c r="C107" s="86"/>
      <c r="F107" s="88"/>
      <c r="G107" s="89"/>
    </row>
    <row r="108" spans="1:7" ht="15">
      <c r="A108" s="86"/>
      <c r="B108" s="86"/>
      <c r="C108" s="86"/>
      <c r="F108" s="88"/>
      <c r="G108" s="89"/>
    </row>
    <row r="109" spans="1:7" ht="15">
      <c r="A109" s="86"/>
      <c r="B109" s="86"/>
      <c r="C109" s="86"/>
      <c r="F109" s="88"/>
      <c r="G109" s="89"/>
    </row>
    <row r="110" spans="1:7" ht="15">
      <c r="A110" s="86"/>
      <c r="B110" s="86"/>
      <c r="C110" s="86"/>
      <c r="F110" s="88"/>
      <c r="G110" s="89"/>
    </row>
    <row r="111" spans="1:7" ht="15">
      <c r="A111" s="86"/>
      <c r="B111" s="86"/>
      <c r="C111" s="86"/>
      <c r="F111" s="88"/>
      <c r="G111" s="89"/>
    </row>
    <row r="112" spans="1:7" ht="15">
      <c r="A112" s="86"/>
      <c r="B112" s="86"/>
      <c r="C112" s="86"/>
      <c r="F112" s="88"/>
      <c r="G112" s="89"/>
    </row>
    <row r="113" spans="1:7" ht="15">
      <c r="A113" s="86"/>
      <c r="B113" s="86"/>
      <c r="C113" s="86"/>
      <c r="F113" s="88"/>
      <c r="G113" s="89"/>
    </row>
    <row r="114" spans="1:7" ht="15">
      <c r="A114" s="86"/>
      <c r="B114" s="86"/>
      <c r="C114" s="86"/>
      <c r="F114" s="88"/>
      <c r="G114" s="89"/>
    </row>
    <row r="115" spans="1:7" ht="15">
      <c r="A115" s="86"/>
      <c r="B115" s="86"/>
      <c r="F115" s="88"/>
      <c r="G115" s="89"/>
    </row>
    <row r="116" spans="1:7" ht="15">
      <c r="A116" s="86"/>
      <c r="B116" s="86"/>
      <c r="F116" s="88"/>
      <c r="G116" s="89"/>
    </row>
    <row r="117" spans="1:7" ht="15">
      <c r="A117" s="86"/>
      <c r="B117" s="86"/>
      <c r="C117" s="86"/>
      <c r="F117" s="88"/>
      <c r="G117" s="89"/>
    </row>
    <row r="118" spans="1:7" ht="15">
      <c r="A118" s="86"/>
      <c r="B118" s="86"/>
      <c r="C118" s="86"/>
      <c r="F118" s="88"/>
      <c r="G118" s="89"/>
    </row>
    <row r="119" spans="1:7" ht="15">
      <c r="A119" s="86"/>
      <c r="B119" s="86"/>
      <c r="C119" s="86"/>
      <c r="F119" s="88"/>
      <c r="G119" s="89"/>
    </row>
    <row r="120" spans="1:7" ht="15">
      <c r="A120" s="86"/>
      <c r="B120" s="86"/>
      <c r="C120" s="86"/>
      <c r="F120" s="88"/>
      <c r="G120" s="89"/>
    </row>
    <row r="121" spans="1:7" ht="15">
      <c r="A121" s="86"/>
      <c r="B121" s="86"/>
      <c r="C121" s="86"/>
      <c r="F121" s="88"/>
      <c r="G121" s="89"/>
    </row>
    <row r="122" spans="1:7" ht="15">
      <c r="A122" s="86"/>
      <c r="B122" s="86"/>
      <c r="C122" s="86"/>
      <c r="F122" s="88"/>
      <c r="G122" s="89"/>
    </row>
    <row r="123" spans="1:7" ht="15">
      <c r="A123" s="86"/>
      <c r="B123" s="86"/>
      <c r="C123" s="86"/>
      <c r="F123" s="88"/>
      <c r="G123" s="89"/>
    </row>
    <row r="124" spans="1:7" ht="15">
      <c r="A124" s="86"/>
      <c r="B124" s="86"/>
      <c r="C124" s="86"/>
      <c r="F124" s="88"/>
      <c r="G124" s="89"/>
    </row>
    <row r="125" spans="1:7" ht="15">
      <c r="A125" s="86"/>
      <c r="B125" s="86"/>
      <c r="C125" s="86"/>
      <c r="F125" s="88"/>
      <c r="G125" s="89"/>
    </row>
    <row r="126" spans="1:3" ht="15">
      <c r="A126" s="90"/>
      <c r="B126" s="90"/>
      <c r="C126" s="90"/>
    </row>
    <row r="127" spans="1:7" ht="15">
      <c r="A127" s="90"/>
      <c r="B127" s="90"/>
      <c r="C127" s="90"/>
      <c r="D127" s="96"/>
      <c r="E127" s="91"/>
      <c r="F127" s="88"/>
      <c r="G127" s="89"/>
    </row>
    <row r="128" spans="1:7" ht="15">
      <c r="A128" s="90"/>
      <c r="B128" s="90"/>
      <c r="C128" s="90"/>
      <c r="D128" s="96"/>
      <c r="E128" s="91"/>
      <c r="F128" s="88"/>
      <c r="G128" s="89"/>
    </row>
    <row r="129" spans="1:7" ht="15">
      <c r="A129" s="90"/>
      <c r="B129" s="90"/>
      <c r="C129" s="90"/>
      <c r="D129" s="96"/>
      <c r="E129" s="91"/>
      <c r="F129" s="88"/>
      <c r="G129" s="89"/>
    </row>
    <row r="130" spans="1:7" ht="15">
      <c r="A130" s="90"/>
      <c r="B130" s="90"/>
      <c r="C130" s="90"/>
      <c r="D130" s="96"/>
      <c r="E130" s="91"/>
      <c r="F130" s="88"/>
      <c r="G130" s="89"/>
    </row>
    <row r="131" spans="1:7" ht="15">
      <c r="A131" s="90"/>
      <c r="B131" s="90"/>
      <c r="C131" s="90"/>
      <c r="D131" s="96"/>
      <c r="E131" s="91"/>
      <c r="F131" s="88"/>
      <c r="G131" s="89"/>
    </row>
    <row r="132" spans="1:7" ht="15">
      <c r="A132" s="90"/>
      <c r="B132" s="90"/>
      <c r="C132" s="90"/>
      <c r="D132" s="96"/>
      <c r="E132" s="91"/>
      <c r="F132" s="88"/>
      <c r="G132" s="89"/>
    </row>
    <row r="133" spans="1:7" ht="15">
      <c r="A133" s="90"/>
      <c r="B133" s="90"/>
      <c r="C133" s="90"/>
      <c r="D133" s="96"/>
      <c r="E133" s="91"/>
      <c r="F133" s="88"/>
      <c r="G133" s="89"/>
    </row>
    <row r="134" spans="1:7" ht="15">
      <c r="A134" s="90"/>
      <c r="B134" s="90"/>
      <c r="C134" s="90"/>
      <c r="D134" s="96"/>
      <c r="E134" s="91"/>
      <c r="F134" s="88"/>
      <c r="G134" s="89"/>
    </row>
    <row r="136" spans="4:5" ht="15">
      <c r="D136" s="96"/>
      <c r="E136" s="91"/>
    </row>
    <row r="138" spans="4:7" ht="15">
      <c r="D138" s="96"/>
      <c r="E138" s="91"/>
      <c r="F138" s="88"/>
      <c r="G138" s="89"/>
    </row>
    <row r="139" spans="6:7" ht="15">
      <c r="F139" s="88"/>
      <c r="G139" s="89"/>
    </row>
  </sheetData>
  <mergeCells count="90">
    <mergeCell ref="H70:H72"/>
    <mergeCell ref="H74:H75"/>
    <mergeCell ref="H77:H83"/>
    <mergeCell ref="D70:E72"/>
    <mergeCell ref="F71:F72"/>
    <mergeCell ref="F73:F74"/>
    <mergeCell ref="D73:E73"/>
    <mergeCell ref="D74:E74"/>
    <mergeCell ref="D75:E75"/>
    <mergeCell ref="D76:E76"/>
    <mergeCell ref="D77:E77"/>
    <mergeCell ref="D78:E78"/>
    <mergeCell ref="H56:H57"/>
    <mergeCell ref="H58:H59"/>
    <mergeCell ref="F59:F61"/>
    <mergeCell ref="F56:F57"/>
    <mergeCell ref="D60:E60"/>
    <mergeCell ref="D56:E56"/>
    <mergeCell ref="D57:E57"/>
    <mergeCell ref="D58:E58"/>
    <mergeCell ref="D59:E59"/>
    <mergeCell ref="D49:E50"/>
    <mergeCell ref="H49:H50"/>
    <mergeCell ref="B49:B50"/>
    <mergeCell ref="D51:E52"/>
    <mergeCell ref="B51:B52"/>
    <mergeCell ref="F48:F52"/>
    <mergeCell ref="H51:H55"/>
    <mergeCell ref="D53:E53"/>
    <mergeCell ref="D54:E54"/>
    <mergeCell ref="D55:E55"/>
    <mergeCell ref="D85:E85"/>
    <mergeCell ref="D86:E86"/>
    <mergeCell ref="C89:H89"/>
    <mergeCell ref="C90:H90"/>
    <mergeCell ref="D79:E79"/>
    <mergeCell ref="D80:E80"/>
    <mergeCell ref="D81:E81"/>
    <mergeCell ref="D82:E82"/>
    <mergeCell ref="D83:E83"/>
    <mergeCell ref="A84:H84"/>
    <mergeCell ref="D66:E69"/>
    <mergeCell ref="D61:E61"/>
    <mergeCell ref="A62:H62"/>
    <mergeCell ref="D63:E63"/>
    <mergeCell ref="A64:H64"/>
    <mergeCell ref="A65:H65"/>
    <mergeCell ref="H66:H69"/>
    <mergeCell ref="F66:F69"/>
    <mergeCell ref="B66:B69"/>
    <mergeCell ref="A44:H44"/>
    <mergeCell ref="A45:H45"/>
    <mergeCell ref="D48:E48"/>
    <mergeCell ref="H46:H47"/>
    <mergeCell ref="D46:E47"/>
    <mergeCell ref="F46:F47"/>
    <mergeCell ref="B46:B47"/>
    <mergeCell ref="A32:H32"/>
    <mergeCell ref="D33:E33"/>
    <mergeCell ref="A34:H34"/>
    <mergeCell ref="B35:B43"/>
    <mergeCell ref="D35:D43"/>
    <mergeCell ref="F35:F43"/>
    <mergeCell ref="H35:H43"/>
    <mergeCell ref="A21:H21"/>
    <mergeCell ref="D22:D25"/>
    <mergeCell ref="F22:F27"/>
    <mergeCell ref="H22:H30"/>
    <mergeCell ref="B26:B27"/>
    <mergeCell ref="D28:D29"/>
    <mergeCell ref="A13:H13"/>
    <mergeCell ref="D14:D20"/>
    <mergeCell ref="F14:F20"/>
    <mergeCell ref="H14:H20"/>
    <mergeCell ref="B16:B17"/>
    <mergeCell ref="B18:B20"/>
    <mergeCell ref="A12:H12"/>
    <mergeCell ref="A1:H1"/>
    <mergeCell ref="A2:A3"/>
    <mergeCell ref="B2:B3"/>
    <mergeCell ref="C2:C3"/>
    <mergeCell ref="D2:E3"/>
    <mergeCell ref="F2:F3"/>
    <mergeCell ref="G2:G3"/>
    <mergeCell ref="H2:H3"/>
    <mergeCell ref="A5:H5"/>
    <mergeCell ref="A6:H6"/>
    <mergeCell ref="D7:D11"/>
    <mergeCell ref="F7:F11"/>
    <mergeCell ref="H7:H11"/>
  </mergeCells>
  <printOptions/>
  <pageMargins left="0.37" right="0.38" top="0.43"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Maurice</dc:creator>
  <cp:keywords/>
  <dc:description/>
  <cp:lastModifiedBy>Batsukh Tumurtulga</cp:lastModifiedBy>
  <cp:lastPrinted>2013-10-14T14:46:46Z</cp:lastPrinted>
  <dcterms:created xsi:type="dcterms:W3CDTF">2012-09-19T10:38:34Z</dcterms:created>
  <dcterms:modified xsi:type="dcterms:W3CDTF">2013-10-14T14:49:47Z</dcterms:modified>
  <cp:category/>
  <cp:version/>
  <cp:contentType/>
  <cp:contentStatus/>
</cp:coreProperties>
</file>