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20" yWindow="75" windowWidth="19320" windowHeight="9975" activeTab="1"/>
  </bookViews>
  <sheets>
    <sheet name="G_by Regions" sheetId="6" r:id="rId1"/>
    <sheet name="G_by income level in 4 groups" sheetId="4" r:id="rId2"/>
    <sheet name="G_by income level in 3 groups" sheetId="9" r:id="rId3"/>
    <sheet name="G_by rural population" sheetId="14" r:id="rId4"/>
    <sheet name="G_by Vulnerability (4)" sheetId="7" r:id="rId5"/>
    <sheet name="G_by Vulnerability (5)" sheetId="12" r:id="rId6"/>
    <sheet name="G_by Poverty" sheetId="8" r:id="rId7"/>
    <sheet name="G_by wage (4)" sheetId="10" r:id="rId8"/>
    <sheet name="G_by wage (5)" sheetId="11" r:id="rId9"/>
    <sheet name="G_by HDI" sheetId="13" r:id="rId10"/>
    <sheet name="G_by OOP" sheetId="15" r:id="rId11"/>
    <sheet name="G_by health affiliation coverag" sheetId="16" r:id="rId12"/>
    <sheet name="Global estimates" sheetId="2" r:id="rId13"/>
    <sheet name="Data country" sheetId="17" r:id="rId14"/>
  </sheets>
  <definedNames>
    <definedName name="_xlnm.Print_Area" localSheetId="13">'Data country'!$B$1:$O$225</definedName>
    <definedName name="_xlnm.Print_Titles" localSheetId="13">'Data country'!$3:$3</definedName>
  </definedNames>
  <calcPr calcId="124519"/>
</workbook>
</file>

<file path=xl/sharedStrings.xml><?xml version="1.0" encoding="utf-8"?>
<sst xmlns="http://schemas.openxmlformats.org/spreadsheetml/2006/main" count="788" uniqueCount="296">
  <si>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</si>
  <si>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</si>
  <si>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</si>
  <si>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</si>
  <si>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</si>
  <si>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</si>
  <si>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</si>
  <si>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</si>
  <si>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</si>
  <si>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Comoros</t>
  </si>
  <si>
    <t>Congo</t>
  </si>
  <si>
    <t>Congo, Democratic Republic of</t>
  </si>
  <si>
    <t>Côte dIvoire</t>
  </si>
  <si>
    <t>Djibouti</t>
  </si>
  <si>
    <t>Egypt</t>
  </si>
  <si>
    <t>Eritrea</t>
  </si>
  <si>
    <t>Ethiopia</t>
  </si>
  <si>
    <t>Gabon</t>
  </si>
  <si>
    <t>Gambia</t>
  </si>
  <si>
    <t>Ghana</t>
  </si>
  <si>
    <t>Equatorial Guinea</t>
  </si>
  <si>
    <t>Guinea</t>
  </si>
  <si>
    <t>Guinea-Bissau</t>
  </si>
  <si>
    <t>Kenya</t>
  </si>
  <si>
    <t>Lesotho</t>
  </si>
  <si>
    <t>Liberia</t>
  </si>
  <si>
    <t>Libyan Arab Jamahiriya</t>
  </si>
  <si>
    <t>Madagascar</t>
  </si>
  <si>
    <t>Malawi</t>
  </si>
  <si>
    <t>Mali</t>
  </si>
  <si>
    <t>Morocco</t>
  </si>
  <si>
    <t>Mauritania</t>
  </si>
  <si>
    <t>Mauritius</t>
  </si>
  <si>
    <t>Mozambique</t>
  </si>
  <si>
    <t>Namibia</t>
  </si>
  <si>
    <t>Niger</t>
  </si>
  <si>
    <t>Nigeria</t>
  </si>
  <si>
    <t>.</t>
  </si>
  <si>
    <t>No data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</si>
  <si>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</si>
  <si>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</si>
  <si>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</si>
  <si>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</si>
  <si>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</si>
  <si>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</si>
  <si>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</si>
  <si>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</si>
  <si>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</si>
  <si>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Tanzania, United Republic of</t>
  </si>
  <si>
    <t>Chad</t>
  </si>
  <si>
    <t>Togo</t>
  </si>
  <si>
    <t>Tunisia</t>
  </si>
  <si>
    <t>Uganda</t>
  </si>
  <si>
    <t>Zambia</t>
  </si>
  <si>
    <t>Zimbabwe</t>
  </si>
  <si>
    <t>Antigua et Barbuda</t>
  </si>
  <si>
    <t>Argentina</t>
  </si>
  <si>
    <t>Bahamas</t>
  </si>
  <si>
    <t>Barbados</t>
  </si>
  <si>
    <t>Belize</t>
  </si>
  <si>
    <t>Bolivia</t>
  </si>
  <si>
    <t>Brazil</t>
  </si>
  <si>
    <t>Canada</t>
  </si>
  <si>
    <t>Colombia</t>
  </si>
  <si>
    <t>Costa Rica</t>
  </si>
  <si>
    <t>Cuba</t>
  </si>
  <si>
    <t>Chile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</si>
  <si>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</si>
  <si>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</si>
  <si>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</si>
  <si>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</si>
  <si>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</si>
  <si>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</si>
  <si>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</si>
  <si>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</si>
  <si>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</si>
  <si>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</si>
  <si>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</si>
  <si>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</si>
  <si>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</si>
  <si>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</si>
  <si>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</si>
  <si>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</si>
  <si>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</si>
  <si>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</si>
  <si>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</si>
  <si>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</si>
  <si>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United States</t>
  </si>
  <si>
    <t>Uruguay</t>
  </si>
  <si>
    <t>Venezuela</t>
  </si>
  <si>
    <t>Afghanistan</t>
  </si>
  <si>
    <t>Armenia</t>
  </si>
  <si>
    <t>Azerbaijan</t>
  </si>
  <si>
    <t>Bahrain</t>
  </si>
  <si>
    <t>Bangladesh</t>
  </si>
  <si>
    <t>Bhutan</t>
  </si>
  <si>
    <t>Brunei Darussalam</t>
  </si>
  <si>
    <t>Cambodia</t>
  </si>
  <si>
    <t>Cyprus</t>
  </si>
  <si>
    <t>Georgia</t>
  </si>
  <si>
    <t>India</t>
  </si>
  <si>
    <t>Indonesia</t>
  </si>
  <si>
    <t>Iran, Islamic Republic of</t>
  </si>
  <si>
    <t>Iraq</t>
  </si>
  <si>
    <t>Israel</t>
  </si>
  <si>
    <t>Occupied palestinian territories</t>
  </si>
  <si>
    <t>Japan</t>
  </si>
  <si>
    <t>Jordan</t>
  </si>
  <si>
    <t>Kazakhstan</t>
  </si>
  <si>
    <t>Korea, Democratic Peoples Republic</t>
  </si>
  <si>
    <t>Korea, Republic of</t>
  </si>
  <si>
    <t>Kuwait</t>
  </si>
  <si>
    <t>Kyrgyzstan</t>
  </si>
  <si>
    <t>Lao Peoples Democratic Republic</t>
  </si>
  <si>
    <t>Lebanon</t>
  </si>
  <si>
    <t>Macau</t>
  </si>
  <si>
    <t>Malaysia</t>
  </si>
  <si>
    <t>Maldives</t>
  </si>
  <si>
    <t>Mongolia</t>
  </si>
  <si>
    <t>Myanmar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</si>
  <si>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</si>
  <si>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</si>
  <si>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</si>
  <si>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</si>
  <si>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</si>
  <si>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</si>
  <si>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</si>
  <si>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</si>
  <si>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Syrian Arab Republic</t>
  </si>
  <si>
    <t>Tajikistan</t>
  </si>
  <si>
    <t>Thailand</t>
  </si>
  <si>
    <t>East Timor</t>
  </si>
  <si>
    <t>Turkmenistan</t>
  </si>
  <si>
    <t>United Arab Emirates</t>
  </si>
  <si>
    <t>Uzbekistan</t>
  </si>
  <si>
    <t>Viet Nam</t>
  </si>
  <si>
    <t>Yemen</t>
  </si>
  <si>
    <t>Albania</t>
  </si>
  <si>
    <t>Andora</t>
  </si>
  <si>
    <t>Austria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</si>
  <si>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</si>
  <si>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</si>
  <si>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</si>
  <si>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</si>
  <si>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</si>
  <si>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</si>
  <si>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</si>
  <si>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Spain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</si>
  <si>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</si>
  <si>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</si>
  <si>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</si>
  <si>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</si>
  <si>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</si>
  <si>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</si>
  <si>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</si>
  <si>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</si>
  <si>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</si>
  <si>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</si>
  <si>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</si>
  <si>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</si>
  <si>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</si>
  <si>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Republic of Moldova</t>
  </si>
  <si>
    <t>Monaco</t>
  </si>
  <si>
    <t>Netherlands</t>
  </si>
  <si>
    <t>Norway</t>
  </si>
  <si>
    <t>Poland</t>
  </si>
  <si>
    <t>Portugal</t>
  </si>
  <si>
    <t>Romania</t>
  </si>
  <si>
    <t>Russian Federation</t>
  </si>
  <si>
    <t>San Marino</t>
  </si>
  <si>
    <t>Slovakia</t>
  </si>
  <si>
    <t>Slovenia</t>
  </si>
  <si>
    <t>Switzerland</t>
  </si>
  <si>
    <t>Sweden</t>
  </si>
  <si>
    <t>Turkey</t>
  </si>
  <si>
    <t>Ukraine</t>
  </si>
  <si>
    <t>United Kingdom</t>
  </si>
  <si>
    <t>Montenegro</t>
  </si>
  <si>
    <t>Serbia</t>
  </si>
  <si>
    <t>Australia</t>
  </si>
  <si>
    <t>Fiji</t>
  </si>
  <si>
    <t>Kiribati</t>
  </si>
  <si>
    <t>Marshall Islands</t>
  </si>
  <si>
    <t>Micronesia</t>
  </si>
  <si>
    <t>Nauru</t>
  </si>
  <si>
    <t>New Zealand</t>
  </si>
  <si>
    <t>New Caledonia</t>
  </si>
  <si>
    <t>Niue</t>
  </si>
  <si>
    <t>Palau</t>
  </si>
  <si>
    <t>Papua New Guinea</t>
  </si>
  <si>
    <t>Tonga</t>
  </si>
  <si>
    <t>Tuvalu</t>
  </si>
  <si>
    <t>Western Samoa</t>
  </si>
  <si>
    <t>Solomon Islands</t>
  </si>
  <si>
    <t>Vanuatu</t>
  </si>
  <si>
    <t>Main regions</t>
  </si>
  <si>
    <t>Africa</t>
  </si>
  <si>
    <t>Latin America and the Caribbean</t>
  </si>
  <si>
    <t>North America</t>
  </si>
  <si>
    <t>Western Europe</t>
  </si>
  <si>
    <t>Central and Eastern Europe</t>
  </si>
  <si>
    <t>Asia and the Pacific</t>
  </si>
  <si>
    <t>Middle East</t>
  </si>
  <si>
    <t>Total</t>
  </si>
  <si>
    <t>Classification countries in low, medium and high income | three groups</t>
  </si>
  <si>
    <t>Low Human Development</t>
  </si>
  <si>
    <t>Medium Human Development</t>
  </si>
  <si>
    <t>High Human Development</t>
  </si>
  <si>
    <t>Very High Human Development</t>
  </si>
  <si>
    <t>Less than 2 percent</t>
  </si>
  <si>
    <t>2.1 thru 25 percent</t>
  </si>
  <si>
    <t>25.1 thru 50 percent</t>
  </si>
  <si>
    <t>50.1 thru 75 percent</t>
  </si>
  <si>
    <t>More than 75 percent</t>
  </si>
  <si>
    <t>FAO | Food deficit of undernourished population (kcal/person/day)2004-06</t>
  </si>
  <si>
    <t>1. Low intensity of food deprivation (&lt;200 kcalories/pers/day)</t>
  </si>
  <si>
    <t>2. Medium intensity of food deprivation (200-300 kcalories/pers/day)</t>
  </si>
  <si>
    <t>3. High intensity of food deprivation (&lt;200 kcalories/pers/day)</t>
  </si>
  <si>
    <t>Percentage of wage workers in total employment | classes</t>
  </si>
  <si>
    <t>Classification countries in low, medium and high income | four groups</t>
  </si>
  <si>
    <t>Theoretical coverage gap due to health professional staff deficit % (Benchmark relative - 34.5)</t>
  </si>
  <si>
    <t>Theoretical coverage gap due to health professional staff deficit % (WHO Benchmark - 28)</t>
  </si>
  <si>
    <t>North Africa</t>
  </si>
  <si>
    <t>Sub-Saharan Africa</t>
  </si>
  <si>
    <t>HDI Groups (PNUD 2011 data)</t>
  </si>
  <si>
    <t>Less than 25 per cent</t>
  </si>
  <si>
    <t>25-49 per cent</t>
  </si>
  <si>
    <t>50-69 per cent</t>
  </si>
  <si>
    <t>70 per cent and over</t>
  </si>
  <si>
    <t>Vulnerability level | combination of poverty and employment informality level in the country</t>
  </si>
  <si>
    <t>Very low vulnerability</t>
  </si>
  <si>
    <t>Low vulnerability</t>
  </si>
  <si>
    <t>High vulnerability</t>
  </si>
  <si>
    <t>Very high vulnerability</t>
  </si>
  <si>
    <t>Theoretical coverage gap due to health professional staff deficit %</t>
  </si>
  <si>
    <t xml:space="preserve">Theoretical coverage gap due to health professional staff deficit % (Benchmark relative - 34.5) </t>
  </si>
  <si>
    <t xml:space="preserve">Theoretical coverage gap due to health professional staff deficit % (WHO Benchmark - 28) </t>
  </si>
  <si>
    <t>Benchmark relative - 34.5 professional health staff per 10 000 persons</t>
  </si>
  <si>
    <t>WHO Benchmark - 28 professional health staff per 10 000 persons</t>
  </si>
  <si>
    <t>Percentage of the population living with less than 2 int. $ PPP a day</t>
  </si>
  <si>
    <t>Percentage of the population living in rural areas (2010)</t>
  </si>
  <si>
    <t>Sources:</t>
  </si>
  <si>
    <t>Less than 20 percent</t>
  </si>
  <si>
    <t>20-49 percent</t>
  </si>
  <si>
    <t>50-74 percent</t>
  </si>
  <si>
    <t>²²</t>
  </si>
  <si>
    <t>1. Less than 20 percent</t>
  </si>
  <si>
    <t>2. 20-49 percent</t>
  </si>
  <si>
    <t>3. 50-74 percent</t>
  </si>
  <si>
    <t>4. 75-84 percent</t>
  </si>
  <si>
    <t>5. 85 percent and over</t>
  </si>
  <si>
    <t>1. Less than 25 percent</t>
  </si>
  <si>
    <t>2. 25-59 per cent</t>
  </si>
  <si>
    <t>3. 60-80 per cent</t>
  </si>
  <si>
    <t>4. 80 per cent and more</t>
  </si>
  <si>
    <t>Poverty rate, HDI, status in employment, food deficit of undernourished population, percentage of the population affiliated/ covered by health insurance or public health system and out-of-pocket payment as a percentage of GDP: refer to statistical annexes for detailed data and sources.</t>
  </si>
  <si>
    <t>Link:</t>
  </si>
  <si>
    <t>Health social protection coverage as a percentage of total population</t>
  </si>
  <si>
    <t>75-94</t>
  </si>
  <si>
    <t>95 percent and over</t>
  </si>
  <si>
    <t>Total health-care expenditure not financed by private households' out-of-pocket payments (2010)</t>
  </si>
  <si>
    <t>Less than 50 per cent</t>
  </si>
  <si>
    <t>Between 50 and 74 per cent</t>
  </si>
  <si>
    <t>Between 75 and 89 per cent</t>
  </si>
  <si>
    <t>90 per cent and over</t>
  </si>
  <si>
    <t xml:space="preserve">Npte: global estimates weighted by total population 2010, </t>
  </si>
  <si>
    <t>Moderate vulnerability</t>
  </si>
  <si>
    <t>China</t>
  </si>
  <si>
    <t>Taiwan, China</t>
  </si>
  <si>
    <r>
      <t>Total national population (unit) 2010 [</t>
    </r>
    <r>
      <rPr>
        <b/>
        <sz val="9"/>
        <rFont val="Calibri"/>
        <family val="2"/>
        <scheme val="minor"/>
      </rPr>
      <t>D</t>
    </r>
    <r>
      <rPr>
        <sz val="9"/>
        <rFont val="Calibri"/>
        <family val="2"/>
        <scheme val="minor"/>
      </rPr>
      <t>]</t>
    </r>
  </si>
  <si>
    <r>
      <t>Total population covered if applying benchmarck relative (unit) 2010
[F= (C/[</t>
    </r>
    <r>
      <rPr>
        <sz val="8"/>
        <rFont val="Calibri"/>
        <family val="2"/>
        <scheme val="minor"/>
      </rPr>
      <t>Benchmark relative | 34.5</t>
    </r>
    <r>
      <rPr>
        <sz val="9"/>
        <rFont val="Calibri"/>
        <family val="2"/>
        <scheme val="minor"/>
      </rPr>
      <t>])*10 000]</t>
    </r>
  </si>
  <si>
    <t>Theoretical coverage gap due to health professional staff deficit % (Benchmark relative - 34.5)
[J = I/D*100]</t>
  </si>
  <si>
    <t>Country</t>
  </si>
  <si>
    <t>Detailed data by country</t>
  </si>
  <si>
    <t>TFYR, Macedonia</t>
  </si>
  <si>
    <t>Updated FB</t>
  </si>
  <si>
    <r>
      <t xml:space="preserve">Theoretical coverage gap due to health professional staff deficit % (Benchmark relative - 34.5) | </t>
    </r>
    <r>
      <rPr>
        <sz val="8"/>
        <rFont val="Calibri"/>
        <family val="2"/>
        <scheme val="minor"/>
      </rPr>
      <t>Number of persons not covered due the difference between the national number of health professional and the "relative benchmark")</t>
    </r>
    <r>
      <rPr>
        <sz val="9"/>
        <rFont val="Calibri"/>
        <family val="2"/>
        <scheme val="minor"/>
      </rPr>
      <t xml:space="preserve">
[if D&gt;G  =&gt; </t>
    </r>
    <r>
      <rPr>
        <b/>
        <sz val="9"/>
        <rFont val="Calibri"/>
        <family val="2"/>
        <scheme val="minor"/>
      </rPr>
      <t>H</t>
    </r>
    <r>
      <rPr>
        <sz val="9"/>
        <rFont val="Calibri"/>
        <family val="2"/>
        <scheme val="minor"/>
      </rPr>
      <t>=D-G; otherwise 0]</t>
    </r>
  </si>
  <si>
    <t>Low-income economies ($1,025 or less)</t>
  </si>
  <si>
    <t>Middle-income economies ($1,026 to $12,475)</t>
  </si>
  <si>
    <t>High-income economies ($12,476 or more)</t>
  </si>
  <si>
    <t>Lower-middle-income economies ($1,026 to $4,035)</t>
  </si>
  <si>
    <t>Upper-middle-income economies ($4,036 to $12,475)</t>
  </si>
  <si>
    <t>Theoretical coverage gap due to health professional staff deficit %: ILO calculations based on WHO Global health observatory and, data for 2010 (Accessed in April 2013)</t>
  </si>
  <si>
    <t>Updated FB, 3 May 2013</t>
  </si>
  <si>
    <r>
      <t>Number of physicians 2010  [</t>
    </r>
    <r>
      <rPr>
        <b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]</t>
    </r>
  </si>
  <si>
    <r>
      <t>Number of nursing &amp; midwifery personnel 2010  [</t>
    </r>
    <r>
      <rPr>
        <b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>]</t>
    </r>
  </si>
  <si>
    <r>
      <t xml:space="preserve">Total of health professional staff  </t>
    </r>
    <r>
      <rPr>
        <b/>
        <sz val="10"/>
        <rFont val="Calibri"/>
        <family val="2"/>
        <scheme val="minor"/>
      </rPr>
      <t>[C= A+B]</t>
    </r>
  </si>
  <si>
    <r>
      <t xml:space="preserve">Professional health staff </t>
    </r>
    <r>
      <rPr>
        <b/>
        <sz val="9"/>
        <rFont val="Calibri"/>
        <family val="2"/>
        <scheme val="minor"/>
      </rPr>
      <t xml:space="preserve">density at the national level </t>
    </r>
    <r>
      <rPr>
        <i/>
        <sz val="9"/>
        <rFont val="Calibri"/>
        <family val="2"/>
        <scheme val="minor"/>
      </rPr>
      <t>(for comparison with benchmark)</t>
    </r>
    <r>
      <rPr>
        <sz val="9"/>
        <rFont val="Calibri"/>
        <family val="2"/>
        <scheme val="minor"/>
      </rPr>
      <t xml:space="preserve">
Nber of medical personel by </t>
    </r>
    <r>
      <rPr>
        <b/>
        <sz val="9"/>
        <rFont val="Calibri"/>
        <family val="2"/>
        <scheme val="minor"/>
      </rPr>
      <t>10 000 people</t>
    </r>
    <r>
      <rPr>
        <sz val="9"/>
        <rFont val="Calibri"/>
        <family val="2"/>
        <scheme val="minor"/>
      </rPr>
      <t xml:space="preserve"> [</t>
    </r>
    <r>
      <rPr>
        <b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= (C/D)*10 000]</t>
    </r>
  </si>
  <si>
    <r>
      <rPr>
        <b/>
        <sz val="9"/>
        <rFont val="Calibri"/>
        <family val="2"/>
        <scheme val="minor"/>
      </rPr>
      <t>"Density deficit"</t>
    </r>
    <r>
      <rPr>
        <sz val="9"/>
        <rFont val="Calibri"/>
        <family val="2"/>
        <scheme val="minor"/>
      </rPr>
      <t xml:space="preserve">
Number of missing health professtional staff per 10,000 persons</t>
    </r>
  </si>
  <si>
    <r>
      <rPr>
        <b/>
        <sz val="9"/>
        <rFont val="Calibri"/>
        <family val="2"/>
        <scheme val="minor"/>
      </rPr>
      <t>Number</t>
    </r>
    <r>
      <rPr>
        <sz val="9"/>
        <rFont val="Calibri"/>
        <family val="2"/>
        <scheme val="minor"/>
      </rPr>
      <t xml:space="preserve"> of missing health professional staff to meet the benchmark (34.5)</t>
    </r>
  </si>
  <si>
    <t>1. Very low vulnerability</t>
  </si>
  <si>
    <t>2. Low vulnerability</t>
  </si>
  <si>
    <t>3. High vulnerability</t>
  </si>
  <si>
    <t>4. Very high vulnerability</t>
  </si>
  <si>
    <t>Asia and the Middle East</t>
  </si>
  <si>
    <t>Oceania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</si>
</sst>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\ ###\ ###\ ##0"/>
  </numFmts>
  <fonts count="25"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4"/>
      <name val="Calibri"/>
      <family val="2"/>
    </font>
    <font>
      <b/>
      <sz val="11"/>
      <color theme="2" tint="-0.7499799728393555"/>
      <name val="Calibri"/>
      <family val="2"/>
    </font>
    <font>
      <i/>
      <sz val="9"/>
      <name val="Calibri"/>
      <family val="2"/>
    </font>
    <font>
      <sz val="12"/>
      <color theme="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6" tint="-0.4999699890613556"/>
      <name val="Calibri"/>
      <family val="2"/>
      <scheme val="minor"/>
    </font>
    <font>
      <sz val="10"/>
      <color theme="6" tint="-0.4999699890613556"/>
      <name val="Calibri"/>
      <family val="2"/>
      <scheme val="minor"/>
    </font>
    <font>
      <b/>
      <sz val="10"/>
      <color theme="6" tint="-0.4999699890613556"/>
      <name val="Calibri"/>
      <family val="2"/>
      <scheme val="minor"/>
    </font>
    <font>
      <sz val="16"/>
      <color theme="6" tint="-0.4999699890613556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FFFF"/>
      <name val="+mn-cs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+mn-cs"/>
      <family val="2"/>
    </font>
    <font>
      <b/>
      <sz val="11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>
        <color theme="1"/>
      </top>
      <bottom style="hair">
        <color theme="1"/>
      </bottom>
    </border>
    <border>
      <left/>
      <right/>
      <top style="hair"/>
      <bottom style="thin">
        <color theme="6" tint="-0.4999699890613556"/>
      </bottom>
    </border>
    <border>
      <left/>
      <right/>
      <top/>
      <bottom style="hair"/>
    </border>
    <border>
      <left/>
      <right/>
      <top/>
      <bottom style="hair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 wrapText="1"/>
    </xf>
    <xf numFmtId="0" fontId="1" fillId="2" borderId="0" xfId="0" applyNumberFormat="1" applyFont="1" applyFill="1" applyAlignment="1">
      <alignment horizontal="right" wrapText="1"/>
    </xf>
    <xf numFmtId="164" fontId="5" fillId="3" borderId="2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0" fontId="7" fillId="3" borderId="0" xfId="0" applyFont="1" applyFill="1" applyAlignment="1">
      <alignment wrapText="1"/>
    </xf>
    <xf numFmtId="164" fontId="7" fillId="3" borderId="0" xfId="0" applyNumberFormat="1" applyFont="1" applyFill="1" applyAlignment="1">
      <alignment horizontal="right" wrapText="1"/>
    </xf>
    <xf numFmtId="165" fontId="7" fillId="3" borderId="0" xfId="0" applyNumberFormat="1" applyFont="1" applyFill="1" applyAlignment="1">
      <alignment horizontal="right" wrapText="1"/>
    </xf>
    <xf numFmtId="165" fontId="7" fillId="2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 wrapText="1" indent="1"/>
    </xf>
    <xf numFmtId="165" fontId="7" fillId="2" borderId="0" xfId="0" applyNumberFormat="1" applyFont="1" applyFill="1" applyAlignment="1">
      <alignment horizontal="right" indent="1"/>
    </xf>
    <xf numFmtId="164" fontId="7" fillId="2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7" fillId="2" borderId="4" xfId="0" applyFont="1" applyFill="1" applyBorder="1"/>
    <xf numFmtId="165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/>
    <xf numFmtId="165" fontId="7" fillId="2" borderId="4" xfId="0" applyNumberFormat="1" applyFont="1" applyFill="1" applyBorder="1" applyAlignment="1">
      <alignment horizontal="right" indent="1"/>
    </xf>
    <xf numFmtId="164" fontId="7" fillId="2" borderId="4" xfId="0" applyNumberFormat="1" applyFont="1" applyFill="1" applyBorder="1" applyAlignment="1">
      <alignment horizontal="right"/>
    </xf>
    <xf numFmtId="15" fontId="7" fillId="2" borderId="0" xfId="0" applyNumberFormat="1" applyFont="1" applyFill="1" applyAlignment="1">
      <alignment horizontal="left"/>
    </xf>
    <xf numFmtId="164" fontId="8" fillId="4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165" fontId="7" fillId="2" borderId="0" xfId="0" applyNumberFormat="1" applyFont="1" applyFill="1" applyAlignment="1">
      <alignment horizontal="right" wrapText="1"/>
    </xf>
    <xf numFmtId="165" fontId="7" fillId="6" borderId="0" xfId="0" applyNumberFormat="1" applyFont="1" applyFill="1" applyAlignment="1">
      <alignment horizontal="right" wrapText="1"/>
    </xf>
    <xf numFmtId="0" fontId="16" fillId="2" borderId="0" xfId="0" applyFont="1" applyFill="1" applyAlignment="1">
      <alignment horizontal="right"/>
    </xf>
    <xf numFmtId="0" fontId="17" fillId="2" borderId="0" xfId="0" applyFont="1" applyFill="1"/>
    <xf numFmtId="0" fontId="17" fillId="2" borderId="0" xfId="0" applyFont="1" applyFill="1" applyAlignment="1">
      <alignment wrapText="1"/>
    </xf>
    <xf numFmtId="165" fontId="17" fillId="2" borderId="0" xfId="0" applyNumberFormat="1" applyFont="1" applyFill="1" applyAlignment="1">
      <alignment horizontal="right" wrapText="1"/>
    </xf>
    <xf numFmtId="164" fontId="17" fillId="2" borderId="0" xfId="0" applyNumberFormat="1" applyFont="1" applyFill="1" applyAlignment="1">
      <alignment horizontal="right" wrapText="1"/>
    </xf>
    <xf numFmtId="165" fontId="17" fillId="2" borderId="0" xfId="0" applyNumberFormat="1" applyFont="1" applyFill="1" applyAlignment="1">
      <alignment horizontal="right" wrapText="1" indent="1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 indent="1"/>
    </xf>
    <xf numFmtId="0" fontId="10" fillId="2" borderId="6" xfId="0" applyFont="1" applyFill="1" applyBorder="1" applyAlignment="1">
      <alignment horizontal="right"/>
    </xf>
    <xf numFmtId="0" fontId="7" fillId="2" borderId="6" xfId="0" applyFont="1" applyFill="1" applyBorder="1"/>
    <xf numFmtId="165" fontId="7" fillId="2" borderId="6" xfId="0" applyNumberFormat="1" applyFon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7" fillId="2" borderId="7" xfId="0" applyFont="1" applyFill="1" applyBorder="1"/>
    <xf numFmtId="165" fontId="7" fillId="2" borderId="7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64" fontId="7" fillId="2" borderId="8" xfId="0" applyNumberFormat="1" applyFont="1" applyFill="1" applyBorder="1"/>
    <xf numFmtId="164" fontId="7" fillId="2" borderId="8" xfId="0" applyNumberFormat="1" applyFont="1" applyFill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65" fontId="7" fillId="2" borderId="8" xfId="0" applyNumberFormat="1" applyFont="1" applyFill="1" applyBorder="1" applyAlignment="1">
      <alignment horizontal="right" indent="1"/>
    </xf>
    <xf numFmtId="0" fontId="14" fillId="2" borderId="0" xfId="0" applyFont="1" applyFill="1"/>
    <xf numFmtId="0" fontId="12" fillId="2" borderId="4" xfId="0" applyFont="1" applyFill="1" applyBorder="1" applyAlignment="1">
      <alignment horizontal="right"/>
    </xf>
    <xf numFmtId="0" fontId="14" fillId="2" borderId="4" xfId="0" applyFont="1" applyFill="1" applyBorder="1"/>
    <xf numFmtId="165" fontId="14" fillId="2" borderId="4" xfId="0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4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 indent="1"/>
    </xf>
    <xf numFmtId="164" fontId="14" fillId="4" borderId="4" xfId="0" applyNumberFormat="1" applyFont="1" applyFill="1" applyBorder="1" applyAlignment="1">
      <alignment horizontal="right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 indent="1"/>
    </xf>
    <xf numFmtId="0" fontId="16" fillId="2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regions,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estimates'!$C$6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0.0</a:t>
                    </a:r>
                  </a:p>
                </c:rich>
              </c:tx>
              <c:dLblPos val="inEnd"/>
              <c:showVal val="1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estimates'!$B$7:$B$16</c:f>
              <c:strCache/>
            </c:strRef>
          </c:cat>
          <c:val>
            <c:numRef>
              <c:f>'Global estimates'!$C$7:$C$16</c:f>
              <c:numCache/>
            </c:numRef>
          </c:val>
        </c:ser>
        <c:ser>
          <c:idx val="1"/>
          <c:order val="1"/>
          <c:tx>
            <c:strRef>
              <c:f>'Global estimates'!$D$6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estimates'!$B$7:$B$16</c:f>
              <c:strCache/>
            </c:strRef>
          </c:cat>
          <c:val>
            <c:numRef>
              <c:f>'Global estimates'!$D$7:$D$16</c:f>
              <c:numCache/>
            </c:numRef>
          </c:val>
        </c:ser>
        <c:overlap val="-4"/>
        <c:gapWidth val="38"/>
        <c:axId val="43205764"/>
        <c:axId val="36707653"/>
      </c:barChart>
      <c:catAx>
        <c:axId val="43205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6707653"/>
        <c:crosses val="autoZero"/>
        <c:auto val="1"/>
        <c:lblOffset val="100"/>
        <c:noMultiLvlLbl val="0"/>
      </c:catAx>
      <c:valAx>
        <c:axId val="3670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320576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Human Development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index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estimates'!$C$37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estimates'!$B$38:$B$42</c:f>
              <c:strCache/>
            </c:strRef>
          </c:cat>
          <c:val>
            <c:numRef>
              <c:f>'Global estimates'!$C$38:$C$42</c:f>
              <c:numCache/>
            </c:numRef>
          </c:val>
        </c:ser>
        <c:ser>
          <c:idx val="1"/>
          <c:order val="1"/>
          <c:tx>
            <c:strRef>
              <c:f>'Global estimates'!$D$37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estimates'!$B$38:$B$42</c:f>
              <c:strCache/>
            </c:strRef>
          </c:cat>
          <c:val>
            <c:numRef>
              <c:f>'Global estimates'!$D$38:$D$42</c:f>
              <c:numCache/>
            </c:numRef>
          </c:val>
        </c:ser>
        <c:overlap val="-4"/>
        <c:gapWidth val="38"/>
        <c:axId val="33100486"/>
        <c:axId val="11311079"/>
      </c:barChart>
      <c:catAx>
        <c:axId val="33100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1311079"/>
        <c:crosses val="autoZero"/>
        <c:auto val="1"/>
        <c:lblOffset val="100"/>
        <c:noMultiLvlLbl val="0"/>
      </c:catAx>
      <c:valAx>
        <c:axId val="1131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10048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total health-care expenditure not financed by private households' out-of-pocket payments,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estimates'!$C$121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estimates'!$B$122:$B$126</c:f>
              <c:strCache/>
            </c:strRef>
          </c:cat>
          <c:val>
            <c:numRef>
              <c:f>'Global estimates'!$C$122:$C$126</c:f>
              <c:numCache/>
            </c:numRef>
          </c:val>
        </c:ser>
        <c:ser>
          <c:idx val="1"/>
          <c:order val="1"/>
          <c:tx>
            <c:strRef>
              <c:f>'Global estimates'!$D$121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estimates'!$B$122:$B$126</c:f>
              <c:strCache/>
            </c:strRef>
          </c:cat>
          <c:val>
            <c:numRef>
              <c:f>'Global estimates'!$D$122:$D$126</c:f>
              <c:numCache/>
            </c:numRef>
          </c:val>
        </c:ser>
        <c:overlap val="-4"/>
        <c:gapWidth val="38"/>
        <c:axId val="17371960"/>
        <c:axId val="45919673"/>
      </c:barChart>
      <c:catAx>
        <c:axId val="173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Total health-care expenditure not financed by private households' out-of-pocket payments (2010)</a:t>
                </a:r>
              </a:p>
            </c:rich>
          </c:tx>
          <c:layout>
            <c:manualLayout>
              <c:xMode val="edge"/>
              <c:yMode val="edge"/>
              <c:x val="0.175"/>
              <c:y val="0.9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5919673"/>
        <c:crosses val="autoZero"/>
        <c:auto val="1"/>
        <c:lblOffset val="100"/>
        <c:noMultiLvlLbl val="0"/>
      </c:catAx>
      <c:valAx>
        <c:axId val="45919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737196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percentage of the population affiliated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or covered by health insurance or public health system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estimates'!$C$111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estimates'!$B$112:$B$117</c:f>
              <c:strCache/>
            </c:strRef>
          </c:cat>
          <c:val>
            <c:numRef>
              <c:f>'Global estimates'!$C$112:$C$117</c:f>
              <c:numCache/>
            </c:numRef>
          </c:val>
        </c:ser>
        <c:ser>
          <c:idx val="1"/>
          <c:order val="1"/>
          <c:tx>
            <c:strRef>
              <c:f>'Global estimates'!$D$111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estimates'!$B$112:$B$117</c:f>
              <c:strCache/>
            </c:strRef>
          </c:cat>
          <c:val>
            <c:numRef>
              <c:f>'Global estimates'!$D$112:$D$117</c:f>
              <c:numCache/>
            </c:numRef>
          </c:val>
        </c:ser>
        <c:overlap val="-4"/>
        <c:gapWidth val="38"/>
        <c:axId val="35471466"/>
        <c:axId val="60380235"/>
      </c:barChart>
      <c:catAx>
        <c:axId val="3547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the population affiliated or covered by health insurance or public health system, 2010</a:t>
                </a:r>
              </a:p>
            </c:rich>
          </c:tx>
          <c:layout>
            <c:manualLayout>
              <c:xMode val="edge"/>
              <c:yMode val="edge"/>
              <c:x val="0.175"/>
              <c:y val="0.9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0380235"/>
        <c:crosses val="autoZero"/>
        <c:auto val="1"/>
        <c:lblOffset val="100"/>
        <c:noMultiLvlLbl val="0"/>
      </c:catAx>
      <c:valAx>
        <c:axId val="6038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54714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main income groups of countries,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estimates'!$C$28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0.0</a:t>
                    </a:r>
                  </a:p>
                </c:rich>
              </c:tx>
              <c:dLblPos val="inEnd"/>
              <c:showVal val="1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4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estimates'!$B$29:$B$33</c:f>
              <c:strCache/>
            </c:strRef>
          </c:cat>
          <c:val>
            <c:numRef>
              <c:f>'Global estimates'!$C$29:$C$33</c:f>
              <c:numCache/>
            </c:numRef>
          </c:val>
        </c:ser>
        <c:ser>
          <c:idx val="1"/>
          <c:order val="1"/>
          <c:tx>
            <c:strRef>
              <c:f>'Global estimates'!$D$28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estimates'!$B$29:$B$33</c:f>
              <c:strCache/>
            </c:strRef>
          </c:cat>
          <c:val>
            <c:numRef>
              <c:f>'Global estimates'!$D$29:$D$33</c:f>
              <c:numCache/>
            </c:numRef>
          </c:val>
        </c:ser>
        <c:overlap val="-4"/>
        <c:gapWidth val="38"/>
        <c:axId val="53844534"/>
        <c:axId val="21136471"/>
      </c:barChart>
      <c:catAx>
        <c:axId val="53844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1136471"/>
        <c:crosses val="autoZero"/>
        <c:auto val="1"/>
        <c:lblOffset val="100"/>
        <c:noMultiLvlLbl val="0"/>
      </c:catAx>
      <c:valAx>
        <c:axId val="2113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38445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main income groups of countries,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estimates'!$C$20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estimates'!$B$21:$B$24</c:f>
              <c:strCache/>
            </c:strRef>
          </c:cat>
          <c:val>
            <c:numRef>
              <c:f>'Global estimates'!$C$21:$C$24</c:f>
              <c:numCache/>
            </c:numRef>
          </c:val>
        </c:ser>
        <c:ser>
          <c:idx val="1"/>
          <c:order val="1"/>
          <c:tx>
            <c:strRef>
              <c:f>'Global estimates'!$D$20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estimates'!$B$21:$B$24</c:f>
              <c:strCache/>
            </c:strRef>
          </c:cat>
          <c:val>
            <c:numRef>
              <c:f>'Global estimates'!$D$21:$D$24</c:f>
              <c:numCache/>
            </c:numRef>
          </c:val>
        </c:ser>
        <c:overlap val="-4"/>
        <c:gapWidth val="38"/>
        <c:axId val="29054120"/>
        <c:axId val="14365737"/>
      </c:barChart>
      <c:catAx>
        <c:axId val="29054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4365737"/>
        <c:crosses val="autoZero"/>
        <c:auto val="1"/>
        <c:lblOffset val="100"/>
        <c:noMultiLvlLbl val="0"/>
      </c:catAx>
      <c:valAx>
        <c:axId val="14365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90541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percentage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of the population living in rural areas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estimates'!$C$64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estimates'!$B$65:$B$69</c:f>
              <c:strCache/>
            </c:strRef>
          </c:cat>
          <c:val>
            <c:numRef>
              <c:f>'Global estimates'!$C$65:$C$69</c:f>
              <c:numCache/>
            </c:numRef>
          </c:val>
        </c:ser>
        <c:ser>
          <c:idx val="1"/>
          <c:order val="1"/>
          <c:tx>
            <c:strRef>
              <c:f>'Global estimates'!$D$64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estimates'!$B$65:$B$69</c:f>
              <c:strCache/>
            </c:strRef>
          </c:cat>
          <c:val>
            <c:numRef>
              <c:f>'Global estimates'!$D$65:$D$69</c:f>
              <c:numCache/>
            </c:numRef>
          </c:val>
        </c:ser>
        <c:overlap val="-4"/>
        <c:gapWidth val="38"/>
        <c:axId val="32832474"/>
        <c:axId val="65287355"/>
      </c:barChart>
      <c:catAx>
        <c:axId val="328324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5287355"/>
        <c:crosses val="autoZero"/>
        <c:auto val="1"/>
        <c:lblOffset val="100"/>
        <c:noMultiLvlLbl val="0"/>
      </c:catAx>
      <c:valAx>
        <c:axId val="6528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28324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level of vulnerability,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estimates'!$C$83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estimates'!$B$84:$B$88</c:f>
              <c:strCache/>
            </c:strRef>
          </c:cat>
          <c:val>
            <c:numRef>
              <c:f>'Global estimates'!$C$84:$C$88</c:f>
              <c:numCache/>
            </c:numRef>
          </c:val>
        </c:ser>
        <c:ser>
          <c:idx val="1"/>
          <c:order val="1"/>
          <c:tx>
            <c:strRef>
              <c:f>'Global estimates'!$D$83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estimates'!$B$84:$B$88</c:f>
              <c:strCache/>
            </c:strRef>
          </c:cat>
          <c:val>
            <c:numRef>
              <c:f>'Global estimates'!$D$84:$D$88</c:f>
              <c:numCache/>
            </c:numRef>
          </c:val>
        </c:ser>
        <c:overlap val="-4"/>
        <c:gapWidth val="38"/>
        <c:axId val="44963788"/>
        <c:axId val="55741965"/>
      </c:barChart>
      <c:catAx>
        <c:axId val="44963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5741965"/>
        <c:crosses val="autoZero"/>
        <c:auto val="1"/>
        <c:lblOffset val="100"/>
        <c:noMultiLvlLbl val="0"/>
      </c:catAx>
      <c:valAx>
        <c:axId val="5574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49637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level of vulnerability,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estimates'!$C$73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estimates'!$B$74:$B$79</c:f>
              <c:strCache/>
            </c:strRef>
          </c:cat>
          <c:val>
            <c:numRef>
              <c:f>'Global estimates'!$C$74:$C$79</c:f>
              <c:numCache/>
            </c:numRef>
          </c:val>
        </c:ser>
        <c:ser>
          <c:idx val="1"/>
          <c:order val="1"/>
          <c:tx>
            <c:strRef>
              <c:f>'Global estimates'!$D$73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estimates'!$B$74:$B$79</c:f>
              <c:strCache/>
            </c:strRef>
          </c:cat>
          <c:val>
            <c:numRef>
              <c:f>'Global estimates'!$D$74:$D$79</c:f>
              <c:numCache/>
            </c:numRef>
          </c:val>
        </c:ser>
        <c:overlap val="-4"/>
        <c:gapWidth val="38"/>
        <c:axId val="47001726"/>
        <c:axId val="21383199"/>
      </c:barChart>
      <c:catAx>
        <c:axId val="470017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1383199"/>
        <c:crosses val="autoZero"/>
        <c:auto val="1"/>
        <c:lblOffset val="100"/>
        <c:noMultiLvlLbl val="0"/>
      </c:catAx>
      <c:valAx>
        <c:axId val="213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700172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fr-FR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percentage of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the population living with less than 2 dollars PPP a day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estimates'!$C$46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estimates'!$B$47:$B$52</c:f>
              <c:strCache/>
            </c:strRef>
          </c:cat>
          <c:val>
            <c:numRef>
              <c:f>'Global estimates'!$C$47:$C$52</c:f>
              <c:numCache/>
            </c:numRef>
          </c:val>
        </c:ser>
        <c:ser>
          <c:idx val="1"/>
          <c:order val="1"/>
          <c:tx>
            <c:strRef>
              <c:f>'Global estimates'!$D$46</c:f>
              <c:strCache>
                <c:ptCount val="1"/>
                <c:pt idx="0">
                  <c:v>²²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estimates'!$B$47:$B$52</c:f>
              <c:strCache/>
            </c:strRef>
          </c:cat>
          <c:val>
            <c:numRef>
              <c:f>'Global estimates'!$D$47:$D$52</c:f>
              <c:numCache/>
            </c:numRef>
          </c:val>
        </c:ser>
        <c:overlap val="-4"/>
        <c:gapWidth val="38"/>
        <c:axId val="41143792"/>
        <c:axId val="2779889"/>
      </c:barChart>
      <c:catAx>
        <c:axId val="41143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779889"/>
        <c:crosses val="autoZero"/>
        <c:auto val="1"/>
        <c:lblOffset val="100"/>
        <c:noMultiLvlLbl val="0"/>
      </c:catAx>
      <c:valAx>
        <c:axId val="277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14379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percentage of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employees in total employment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estimates'!$C$102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estimates'!$B$103:$B$107</c:f>
              <c:strCache/>
            </c:strRef>
          </c:cat>
          <c:val>
            <c:numRef>
              <c:f>'Global estimates'!$C$103:$C$107</c:f>
              <c:numCache/>
            </c:numRef>
          </c:val>
        </c:ser>
        <c:ser>
          <c:idx val="1"/>
          <c:order val="1"/>
          <c:tx>
            <c:strRef>
              <c:f>'Global estimates'!$D$102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estimates'!$B$103:$B$107</c:f>
              <c:strCache/>
            </c:strRef>
          </c:cat>
          <c:val>
            <c:numRef>
              <c:f>'Global estimates'!$D$103:$D$107</c:f>
              <c:numCache/>
            </c:numRef>
          </c:val>
        </c:ser>
        <c:overlap val="-4"/>
        <c:gapWidth val="38"/>
        <c:axId val="1996834"/>
        <c:axId val="30736003"/>
      </c:barChart>
      <c:catAx>
        <c:axId val="1996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0736003"/>
        <c:crosses val="autoZero"/>
        <c:auto val="1"/>
        <c:lblOffset val="100"/>
        <c:noMultiLvlLbl val="0"/>
      </c:catAx>
      <c:valAx>
        <c:axId val="30736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9968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Theoretical coverage gap due to health professional staff deficit by percentage of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employees in total employment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, 2010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
Global estimates weighted by total population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1505"/>
          <c:w val="0.685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estimates'!$C$92</c:f>
              <c:strCache>
                <c:ptCount val="1"/>
                <c:pt idx="0">
                  <c:v>Benchmark relative - 34.5 professional health staff per 10 000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estimates'!$B$93:$B$98</c:f>
              <c:strCache/>
            </c:strRef>
          </c:cat>
          <c:val>
            <c:numRef>
              <c:f>'Global estimates'!$C$93:$C$98</c:f>
              <c:numCache/>
            </c:numRef>
          </c:val>
        </c:ser>
        <c:ser>
          <c:idx val="1"/>
          <c:order val="1"/>
          <c:tx>
            <c:strRef>
              <c:f>'Global estimates'!$D$92</c:f>
              <c:strCache>
                <c:ptCount val="1"/>
                <c:pt idx="0">
                  <c:v>WHO Benchmark - 28 professional health staff per 10 000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'Global estimates'!$B$93:$B$98</c:f>
              <c:strCache/>
            </c:strRef>
          </c:cat>
          <c:val>
            <c:numRef>
              <c:f>'Global estimates'!$D$93:$D$98</c:f>
              <c:numCache/>
            </c:numRef>
          </c:val>
        </c:ser>
        <c:overlap val="-4"/>
        <c:gapWidth val="38"/>
        <c:axId val="29669140"/>
        <c:axId val="44501717"/>
      </c:barChart>
      <c:catAx>
        <c:axId val="29669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4501717"/>
        <c:crosses val="autoZero"/>
        <c:auto val="1"/>
        <c:lblOffset val="100"/>
        <c:noMultiLvlLbl val="0"/>
      </c:catAx>
      <c:valAx>
        <c:axId val="4450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Theoretical coverage gap </a:t>
                </a:r>
                <a:r>
                  <a:rPr lang="en-US" cap="none" sz="1100" b="0" u="none" baseline="0">
                    <a:latin typeface="Arial"/>
                    <a:ea typeface="Arial"/>
                    <a:cs typeface="Arial"/>
                  </a:rPr>
                  <a:t>due to health professional staff deficit</a:t>
                </a:r>
              </a:p>
            </c:rich>
          </c:tx>
          <c:layout>
            <c:manualLayout>
              <c:xMode val="edge"/>
              <c:yMode val="edge"/>
              <c:x val="0.0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96691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775"/>
          <c:y val="0.11925"/>
          <c:w val="0.18425"/>
          <c:h val="0.44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9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tabSelected="1"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10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8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6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7"/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 macro="">
      <xdr:nvGraphicFramePr>
        <xdr:cNvPr id="2" name="Graphique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8"/>
  <sheetViews>
    <sheetView workbookViewId="0" topLeftCell="A1">
      <selection activeCell="A140" sqref="A140:XFD1048576"/>
    </sheetView>
  </sheetViews>
  <sheetFormatPr defaultColWidth="0" defaultRowHeight="12.75" zeroHeight="1"/>
  <cols>
    <col min="1" max="1" width="1.7109375" style="2" customWidth="1"/>
    <col min="2" max="2" width="45.28125" style="1" customWidth="1"/>
    <col min="3" max="4" width="23.8515625" style="3" customWidth="1"/>
    <col min="5" max="5" width="2.00390625" style="2" customWidth="1"/>
    <col min="6" max="6" width="18.00390625" style="2" hidden="1" customWidth="1"/>
    <col min="7" max="7" width="11.421875" style="2" hidden="1" customWidth="1"/>
    <col min="8" max="8" width="32.421875" style="2" hidden="1" customWidth="1"/>
    <col min="9" max="9" width="11.57421875" style="2" hidden="1" customWidth="1"/>
    <col min="10" max="16384" width="11.421875" style="2" hidden="1" customWidth="1"/>
  </cols>
  <sheetData>
    <row r="1" spans="2:4" ht="28.5" customHeight="1">
      <c r="B1" s="39" t="s">
        <v>234</v>
      </c>
      <c r="C1" s="38"/>
      <c r="D1" s="38"/>
    </row>
    <row r="2" ht="25.5">
      <c r="B2" s="1" t="s">
        <v>235</v>
      </c>
    </row>
    <row r="3" ht="25.5">
      <c r="B3" s="1" t="s">
        <v>236</v>
      </c>
    </row>
    <row r="4" ht="12.75"/>
    <row r="5" spans="2:4" ht="48.75">
      <c r="B5" s="11" t="s">
        <v>195</v>
      </c>
      <c r="C5" s="8" t="s">
        <v>220</v>
      </c>
      <c r="D5" s="8" t="s">
        <v>221</v>
      </c>
    </row>
    <row r="6" spans="2:4" ht="38.25">
      <c r="B6" s="9"/>
      <c r="C6" s="10" t="s">
        <v>237</v>
      </c>
      <c r="D6" s="10" t="s">
        <v>238</v>
      </c>
    </row>
    <row r="7" spans="2:5" ht="12.75">
      <c r="B7" s="1" t="s">
        <v>196</v>
      </c>
      <c r="C7" s="3">
        <v>61.3556</v>
      </c>
      <c r="D7" s="3">
        <v>56.1113</v>
      </c>
      <c r="E7" s="4"/>
    </row>
    <row r="8" spans="2:8" ht="12.75">
      <c r="B8" s="1" t="s">
        <v>222</v>
      </c>
      <c r="C8" s="3">
        <v>25.3124</v>
      </c>
      <c r="D8" s="3">
        <v>20.1344</v>
      </c>
      <c r="F8" s="4"/>
      <c r="G8" s="4"/>
      <c r="H8" s="4"/>
    </row>
    <row r="9" spans="2:8" ht="12.75">
      <c r="B9" s="1" t="s">
        <v>223</v>
      </c>
      <c r="C9" s="3">
        <v>70.6327</v>
      </c>
      <c r="D9" s="3">
        <v>65.3714</v>
      </c>
      <c r="E9" s="4"/>
      <c r="F9" s="4"/>
      <c r="G9" s="4"/>
      <c r="H9" s="4"/>
    </row>
    <row r="10" spans="2:5" ht="12.75">
      <c r="B10" s="1" t="s">
        <v>197</v>
      </c>
      <c r="C10" s="3">
        <v>15.4842</v>
      </c>
      <c r="D10" s="3">
        <v>11.9044</v>
      </c>
      <c r="E10" s="4"/>
    </row>
    <row r="11" spans="2:8" ht="12.75">
      <c r="B11" s="1" t="s">
        <v>198</v>
      </c>
      <c r="C11" s="3">
        <v>0</v>
      </c>
      <c r="D11" s="3">
        <v>0</v>
      </c>
      <c r="E11" s="4"/>
      <c r="F11" s="4"/>
      <c r="G11" s="4"/>
      <c r="H11" s="4"/>
    </row>
    <row r="12" spans="2:8" ht="12.75">
      <c r="B12" s="1" t="s">
        <v>199</v>
      </c>
      <c r="C12" s="3">
        <v>0.5552</v>
      </c>
      <c r="D12" s="3">
        <v>0</v>
      </c>
      <c r="E12" s="4"/>
      <c r="F12" s="4"/>
      <c r="G12" s="4"/>
      <c r="H12" s="4"/>
    </row>
    <row r="13" spans="2:8" ht="12.75">
      <c r="B13" s="1" t="s">
        <v>200</v>
      </c>
      <c r="C13" s="3">
        <v>0.0773</v>
      </c>
      <c r="D13" s="3">
        <v>0</v>
      </c>
      <c r="E13" s="4"/>
      <c r="G13" s="4"/>
      <c r="H13" s="4"/>
    </row>
    <row r="14" spans="2:8" ht="12.75">
      <c r="B14" s="1" t="s">
        <v>201</v>
      </c>
      <c r="C14" s="3">
        <v>36.3476</v>
      </c>
      <c r="D14" s="3">
        <v>24.1586</v>
      </c>
      <c r="E14" s="4"/>
      <c r="F14" s="4"/>
      <c r="G14" s="4"/>
      <c r="H14" s="4"/>
    </row>
    <row r="15" spans="2:8" ht="12.75">
      <c r="B15" s="1" t="s">
        <v>202</v>
      </c>
      <c r="C15" s="3">
        <v>29.8055</v>
      </c>
      <c r="D15" s="3">
        <v>19.6974</v>
      </c>
      <c r="E15" s="4"/>
      <c r="G15" s="4"/>
      <c r="H15" s="4"/>
    </row>
    <row r="16" spans="2:8" ht="15">
      <c r="B16" s="5" t="s">
        <v>203</v>
      </c>
      <c r="C16" s="6">
        <v>32.3812</v>
      </c>
      <c r="D16" s="6">
        <v>23.9152</v>
      </c>
      <c r="E16" s="4"/>
      <c r="F16" s="4"/>
      <c r="G16" s="4"/>
      <c r="H16" s="4"/>
    </row>
    <row r="17" spans="5:8" ht="12.75">
      <c r="E17" s="4"/>
      <c r="F17" s="4"/>
      <c r="G17" s="4"/>
      <c r="H17" s="4"/>
    </row>
    <row r="18" spans="5:8" ht="12.75">
      <c r="E18" s="4"/>
      <c r="G18" s="4"/>
      <c r="H18" s="4"/>
    </row>
    <row r="19" spans="2:8" ht="48.75">
      <c r="B19" s="11" t="s">
        <v>204</v>
      </c>
      <c r="C19" s="8" t="s">
        <v>220</v>
      </c>
      <c r="D19" s="8" t="s">
        <v>221</v>
      </c>
      <c r="E19" s="4"/>
      <c r="G19" s="4"/>
      <c r="H19" s="4"/>
    </row>
    <row r="20" spans="2:8" ht="38.25">
      <c r="B20" s="9"/>
      <c r="C20" s="10" t="s">
        <v>237</v>
      </c>
      <c r="D20" s="10" t="s">
        <v>238</v>
      </c>
      <c r="E20" s="4"/>
      <c r="G20" s="7"/>
      <c r="H20" s="4"/>
    </row>
    <row r="21" spans="2:8" ht="12.75">
      <c r="B21" s="1" t="s">
        <v>277</v>
      </c>
      <c r="C21" s="3">
        <v>79.3888</v>
      </c>
      <c r="D21" s="3">
        <v>75.6692</v>
      </c>
      <c r="E21" s="4"/>
      <c r="G21" s="4"/>
      <c r="H21" s="4"/>
    </row>
    <row r="22" spans="2:8" ht="12.75">
      <c r="B22" s="1" t="s">
        <v>278</v>
      </c>
      <c r="C22" s="3">
        <v>31.7861</v>
      </c>
      <c r="D22" s="3">
        <v>20.8428</v>
      </c>
      <c r="E22" s="4"/>
      <c r="G22" s="4"/>
      <c r="H22" s="4"/>
    </row>
    <row r="23" spans="2:8" ht="12.75">
      <c r="B23" s="1" t="s">
        <v>279</v>
      </c>
      <c r="C23" s="3">
        <v>0.682</v>
      </c>
      <c r="D23" s="3">
        <v>0.0504</v>
      </c>
      <c r="E23" s="4"/>
      <c r="G23" s="4"/>
      <c r="H23" s="4"/>
    </row>
    <row r="24" spans="2:8" ht="15">
      <c r="B24" s="5" t="s">
        <v>203</v>
      </c>
      <c r="C24" s="6">
        <v>32.3813</v>
      </c>
      <c r="D24" s="6">
        <v>23.9153</v>
      </c>
      <c r="E24" s="4"/>
      <c r="G24" s="4"/>
      <c r="H24" s="4"/>
    </row>
    <row r="25" spans="5:9" ht="12.75">
      <c r="E25" s="4"/>
      <c r="F25" s="4"/>
      <c r="G25" s="4"/>
      <c r="H25" s="4"/>
      <c r="I25" s="12"/>
    </row>
    <row r="26" spans="5:8" ht="12.75">
      <c r="E26" s="4"/>
      <c r="F26" s="4"/>
      <c r="G26" s="4"/>
      <c r="H26" s="4"/>
    </row>
    <row r="27" spans="2:8" ht="48.75">
      <c r="B27" s="11" t="s">
        <v>219</v>
      </c>
      <c r="C27" s="8" t="s">
        <v>220</v>
      </c>
      <c r="D27" s="8" t="s">
        <v>221</v>
      </c>
      <c r="E27" s="4"/>
      <c r="F27" s="4"/>
      <c r="G27" s="4"/>
      <c r="H27" s="4"/>
    </row>
    <row r="28" spans="2:8" ht="38.25">
      <c r="B28" s="9"/>
      <c r="C28" s="10" t="s">
        <v>237</v>
      </c>
      <c r="D28" s="10" t="s">
        <v>238</v>
      </c>
      <c r="E28" s="4"/>
      <c r="F28" s="4"/>
      <c r="G28" s="7"/>
      <c r="H28" s="4"/>
    </row>
    <row r="29" spans="2:8" ht="12.75">
      <c r="B29" s="1" t="s">
        <v>277</v>
      </c>
      <c r="C29" s="3">
        <v>79.3888</v>
      </c>
      <c r="D29" s="3">
        <v>75.6692</v>
      </c>
      <c r="E29" s="4"/>
      <c r="F29" s="4"/>
      <c r="G29" s="4"/>
      <c r="H29" s="4"/>
    </row>
    <row r="30" spans="2:8" ht="12.75">
      <c r="B30" s="1" t="s">
        <v>280</v>
      </c>
      <c r="C30" s="3">
        <v>46.3633</v>
      </c>
      <c r="D30" s="3">
        <v>36.7018</v>
      </c>
      <c r="E30" s="4"/>
      <c r="F30" s="4"/>
      <c r="G30" s="4"/>
      <c r="H30" s="4"/>
    </row>
    <row r="31" spans="2:8" ht="12.75">
      <c r="B31" s="1" t="s">
        <v>281</v>
      </c>
      <c r="C31" s="3">
        <v>17.1627</v>
      </c>
      <c r="D31" s="3">
        <v>4.9335</v>
      </c>
      <c r="E31" s="4"/>
      <c r="F31" s="4"/>
      <c r="G31" s="4"/>
      <c r="H31" s="4"/>
    </row>
    <row r="32" spans="2:8" ht="12.75">
      <c r="B32" s="1" t="s">
        <v>279</v>
      </c>
      <c r="C32" s="3">
        <v>0.682</v>
      </c>
      <c r="D32" s="3">
        <v>0.0504</v>
      </c>
      <c r="E32" s="4"/>
      <c r="F32" s="4"/>
      <c r="G32" s="4"/>
      <c r="H32" s="4"/>
    </row>
    <row r="33" spans="2:8" ht="15">
      <c r="B33" s="5" t="s">
        <v>203</v>
      </c>
      <c r="C33" s="6">
        <v>32.3813</v>
      </c>
      <c r="D33" s="6">
        <v>23.9153</v>
      </c>
      <c r="E33" s="4"/>
      <c r="F33" s="4"/>
      <c r="G33" s="4"/>
      <c r="H33" s="4"/>
    </row>
    <row r="34" spans="5:8" ht="12.75">
      <c r="E34" s="4"/>
      <c r="F34" s="4"/>
      <c r="G34" s="4"/>
      <c r="H34" s="4"/>
    </row>
    <row r="35" spans="5:8" ht="12.75">
      <c r="E35" s="4"/>
      <c r="F35" s="4"/>
      <c r="G35" s="4"/>
      <c r="H35" s="4"/>
    </row>
    <row r="36" spans="2:8" ht="48.75">
      <c r="B36" s="11" t="s">
        <v>224</v>
      </c>
      <c r="C36" s="8" t="s">
        <v>220</v>
      </c>
      <c r="D36" s="8" t="s">
        <v>221</v>
      </c>
      <c r="E36" s="4"/>
      <c r="F36" s="4"/>
      <c r="G36" s="4"/>
      <c r="H36" s="4"/>
    </row>
    <row r="37" spans="2:8" ht="38.25">
      <c r="B37" s="9"/>
      <c r="C37" s="10" t="s">
        <v>237</v>
      </c>
      <c r="D37" s="10" t="s">
        <v>238</v>
      </c>
      <c r="E37" s="4"/>
      <c r="F37" s="4"/>
      <c r="G37" s="4"/>
      <c r="H37" s="4"/>
    </row>
    <row r="38" spans="2:8" ht="12.75">
      <c r="B38" s="1" t="s">
        <v>208</v>
      </c>
      <c r="C38" s="3">
        <v>1.2556</v>
      </c>
      <c r="D38" s="3">
        <v>0.8983</v>
      </c>
      <c r="E38" s="4"/>
      <c r="F38" s="4"/>
      <c r="G38" s="4"/>
      <c r="H38" s="4"/>
    </row>
    <row r="39" spans="2:8" ht="12.75">
      <c r="B39" s="1" t="s">
        <v>207</v>
      </c>
      <c r="C39" s="3">
        <v>11.5669</v>
      </c>
      <c r="D39" s="3">
        <v>7.4847</v>
      </c>
      <c r="E39" s="4"/>
      <c r="F39" s="4"/>
      <c r="G39" s="4"/>
      <c r="H39" s="4"/>
    </row>
    <row r="40" spans="2:8" ht="12.75">
      <c r="B40" s="1" t="s">
        <v>206</v>
      </c>
      <c r="C40" s="3">
        <v>33.3105</v>
      </c>
      <c r="D40" s="3">
        <v>20.092</v>
      </c>
      <c r="E40" s="4"/>
      <c r="F40" s="4"/>
      <c r="G40" s="4"/>
      <c r="H40" s="4"/>
    </row>
    <row r="41" spans="2:8" ht="12.75">
      <c r="B41" s="1" t="s">
        <v>205</v>
      </c>
      <c r="C41" s="3">
        <v>74.3936</v>
      </c>
      <c r="D41" s="3">
        <v>68.4492</v>
      </c>
      <c r="E41" s="4"/>
      <c r="F41" s="4"/>
      <c r="G41" s="4"/>
      <c r="H41" s="4"/>
    </row>
    <row r="42" spans="2:8" ht="15">
      <c r="B42" s="5" t="s">
        <v>203</v>
      </c>
      <c r="C42" s="6">
        <v>32.4103</v>
      </c>
      <c r="D42" s="6">
        <v>23.9037</v>
      </c>
      <c r="E42" s="4"/>
      <c r="F42" s="4"/>
      <c r="G42" s="4"/>
      <c r="H42" s="4"/>
    </row>
    <row r="43" spans="5:8" ht="12.75">
      <c r="E43" s="4"/>
      <c r="F43" s="4"/>
      <c r="G43" s="4"/>
      <c r="H43" s="4"/>
    </row>
    <row r="44" spans="5:8" ht="12.75">
      <c r="E44" s="4"/>
      <c r="F44" s="4"/>
      <c r="G44" s="4"/>
      <c r="H44" s="4"/>
    </row>
    <row r="45" spans="2:8" ht="48.75">
      <c r="B45" s="11"/>
      <c r="C45" s="8" t="s">
        <v>220</v>
      </c>
      <c r="D45" s="8" t="s">
        <v>221</v>
      </c>
      <c r="F45" s="4"/>
      <c r="G45" s="4"/>
      <c r="H45" s="4"/>
    </row>
    <row r="46" spans="2:8" ht="38.25">
      <c r="B46" s="9" t="s">
        <v>239</v>
      </c>
      <c r="C46" s="10" t="s">
        <v>237</v>
      </c>
      <c r="D46" s="10" t="s">
        <v>245</v>
      </c>
      <c r="F46" s="4"/>
      <c r="G46" s="4"/>
      <c r="H46" s="4"/>
    </row>
    <row r="47" spans="2:8" ht="12.75">
      <c r="B47" s="1" t="s">
        <v>209</v>
      </c>
      <c r="C47" s="3">
        <v>0.1887</v>
      </c>
      <c r="D47" s="3">
        <v>0</v>
      </c>
      <c r="F47" s="4"/>
      <c r="G47" s="4"/>
      <c r="H47" s="4"/>
    </row>
    <row r="48" spans="2:8" ht="12.75">
      <c r="B48" s="1" t="s">
        <v>210</v>
      </c>
      <c r="C48" s="3">
        <v>20.0983</v>
      </c>
      <c r="D48" s="3">
        <v>13.7257</v>
      </c>
      <c r="F48" s="4"/>
      <c r="G48" s="4"/>
      <c r="H48" s="4"/>
    </row>
    <row r="49" spans="2:8" ht="12.75">
      <c r="B49" s="1" t="s">
        <v>211</v>
      </c>
      <c r="C49" s="3">
        <v>23.2222</v>
      </c>
      <c r="D49" s="3">
        <v>7.5378</v>
      </c>
      <c r="F49" s="4"/>
      <c r="G49" s="4"/>
      <c r="H49" s="4"/>
    </row>
    <row r="50" spans="2:8" ht="12.75">
      <c r="B50" s="1" t="s">
        <v>212</v>
      </c>
      <c r="C50" s="3">
        <v>58.1963</v>
      </c>
      <c r="D50" s="3">
        <v>48.5116</v>
      </c>
      <c r="F50" s="4"/>
      <c r="G50" s="7"/>
      <c r="H50" s="4"/>
    </row>
    <row r="51" spans="2:8" ht="12.75">
      <c r="B51" s="1" t="s">
        <v>213</v>
      </c>
      <c r="C51" s="3">
        <v>78.8869</v>
      </c>
      <c r="D51" s="3">
        <v>73.9857</v>
      </c>
      <c r="F51" s="4"/>
      <c r="G51" s="4"/>
      <c r="H51" s="4"/>
    </row>
    <row r="52" spans="2:8" ht="15">
      <c r="B52" s="5" t="s">
        <v>203</v>
      </c>
      <c r="C52" s="6">
        <v>32.485</v>
      </c>
      <c r="D52" s="6">
        <v>23.9046</v>
      </c>
      <c r="F52" s="4"/>
      <c r="G52" s="4"/>
      <c r="H52" s="4"/>
    </row>
    <row r="53" spans="6:8" ht="12.75">
      <c r="F53" s="4"/>
      <c r="G53" s="4"/>
      <c r="H53" s="7"/>
    </row>
    <row r="54" spans="5:8" ht="12.75">
      <c r="E54" s="4"/>
      <c r="F54" s="4"/>
      <c r="G54" s="4"/>
      <c r="H54" s="4"/>
    </row>
    <row r="55" spans="2:8" ht="48.75">
      <c r="B55" s="11" t="s">
        <v>214</v>
      </c>
      <c r="C55" s="8" t="s">
        <v>220</v>
      </c>
      <c r="D55" s="8" t="s">
        <v>221</v>
      </c>
      <c r="E55" s="4"/>
      <c r="F55" s="4"/>
      <c r="G55" s="4"/>
      <c r="H55" s="4"/>
    </row>
    <row r="56" spans="2:8" ht="38.25">
      <c r="B56" s="9"/>
      <c r="C56" s="10" t="s">
        <v>237</v>
      </c>
      <c r="D56" s="10" t="s">
        <v>238</v>
      </c>
      <c r="E56" s="4"/>
      <c r="F56" s="4"/>
      <c r="G56" s="7"/>
      <c r="H56" s="4"/>
    </row>
    <row r="57" spans="2:8" ht="25.5">
      <c r="B57" s="1" t="s">
        <v>215</v>
      </c>
      <c r="C57" s="3">
        <v>17.7338</v>
      </c>
      <c r="D57" s="3">
        <v>13.9197</v>
      </c>
      <c r="E57" s="4"/>
      <c r="F57" s="4"/>
      <c r="G57" s="4"/>
      <c r="H57" s="4"/>
    </row>
    <row r="58" spans="2:8" ht="25.5">
      <c r="B58" s="1" t="s">
        <v>216</v>
      </c>
      <c r="C58" s="3">
        <v>34.3985</v>
      </c>
      <c r="D58" s="3">
        <v>24.0625</v>
      </c>
      <c r="E58" s="4"/>
      <c r="F58" s="4"/>
      <c r="G58" s="4"/>
      <c r="H58" s="4"/>
    </row>
    <row r="59" spans="2:8" ht="25.5">
      <c r="B59" s="1" t="s">
        <v>217</v>
      </c>
      <c r="C59" s="3">
        <v>81.1346</v>
      </c>
      <c r="D59" s="3">
        <v>78.3919</v>
      </c>
      <c r="E59" s="4"/>
      <c r="F59" s="4"/>
      <c r="G59" s="4"/>
      <c r="H59" s="4"/>
    </row>
    <row r="60" spans="2:8" ht="15">
      <c r="B60" s="5" t="s">
        <v>203</v>
      </c>
      <c r="C60" s="6">
        <v>32.042</v>
      </c>
      <c r="D60" s="6">
        <v>23.5573</v>
      </c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2:8" ht="48.75">
      <c r="B63" s="11" t="s">
        <v>240</v>
      </c>
      <c r="C63" s="8" t="s">
        <v>220</v>
      </c>
      <c r="D63" s="8" t="s">
        <v>221</v>
      </c>
      <c r="F63" s="4"/>
      <c r="G63" s="4"/>
      <c r="H63" s="4"/>
    </row>
    <row r="64" spans="2:8" ht="38.25">
      <c r="B64" s="9"/>
      <c r="C64" s="10" t="s">
        <v>237</v>
      </c>
      <c r="D64" s="10" t="s">
        <v>238</v>
      </c>
      <c r="F64" s="4"/>
      <c r="G64" s="4"/>
      <c r="H64" s="4"/>
    </row>
    <row r="65" spans="2:8" ht="12.75">
      <c r="B65" s="1" t="s">
        <v>225</v>
      </c>
      <c r="C65" s="3">
        <v>5.2469</v>
      </c>
      <c r="D65" s="3">
        <v>3.9056</v>
      </c>
      <c r="F65" s="4"/>
      <c r="G65" s="7"/>
      <c r="H65" s="4"/>
    </row>
    <row r="66" spans="2:8" ht="12.75">
      <c r="B66" s="1" t="s">
        <v>226</v>
      </c>
      <c r="C66" s="3">
        <v>16.6473</v>
      </c>
      <c r="D66" s="3">
        <v>11.0206</v>
      </c>
      <c r="F66" s="4"/>
      <c r="G66" s="4"/>
      <c r="H66" s="4"/>
    </row>
    <row r="67" spans="2:8" ht="12.75">
      <c r="B67" s="1" t="s">
        <v>227</v>
      </c>
      <c r="C67" s="3">
        <v>40.9659</v>
      </c>
      <c r="D67" s="3">
        <v>28.3005</v>
      </c>
      <c r="F67" s="4"/>
      <c r="G67" s="4"/>
      <c r="H67" s="4"/>
    </row>
    <row r="68" spans="2:8" ht="12.75">
      <c r="B68" s="1" t="s">
        <v>228</v>
      </c>
      <c r="C68" s="3">
        <v>73.9952</v>
      </c>
      <c r="D68" s="3">
        <v>68.3069</v>
      </c>
      <c r="F68" s="4"/>
      <c r="G68" s="4"/>
      <c r="H68" s="4"/>
    </row>
    <row r="69" spans="2:8" ht="15">
      <c r="B69" s="5" t="s">
        <v>203</v>
      </c>
      <c r="C69" s="6">
        <v>32.3813</v>
      </c>
      <c r="D69" s="6">
        <v>23.9153</v>
      </c>
      <c r="F69" s="4"/>
      <c r="G69" s="4"/>
      <c r="H69" s="4"/>
    </row>
    <row r="70" spans="6:8" ht="12.75">
      <c r="F70" s="4"/>
      <c r="G70" s="4"/>
      <c r="H70" s="7"/>
    </row>
    <row r="71" spans="6:8" ht="12.75">
      <c r="F71" s="4"/>
      <c r="G71" s="4"/>
      <c r="H71" s="4"/>
    </row>
    <row r="72" spans="2:8" ht="48.75">
      <c r="B72" s="11" t="s">
        <v>229</v>
      </c>
      <c r="C72" s="8" t="s">
        <v>220</v>
      </c>
      <c r="D72" s="8" t="s">
        <v>221</v>
      </c>
      <c r="E72" s="4"/>
      <c r="F72" s="4"/>
      <c r="G72" s="4"/>
      <c r="H72" s="4"/>
    </row>
    <row r="73" spans="2:8" ht="38.25">
      <c r="B73" s="9"/>
      <c r="C73" s="10" t="s">
        <v>237</v>
      </c>
      <c r="D73" s="10" t="s">
        <v>238</v>
      </c>
      <c r="E73" s="4"/>
      <c r="F73" s="4"/>
      <c r="G73" s="7"/>
      <c r="H73" s="4"/>
    </row>
    <row r="74" spans="2:8" ht="12.75">
      <c r="B74" s="1" t="s">
        <v>230</v>
      </c>
      <c r="C74" s="3">
        <v>0.1887</v>
      </c>
      <c r="D74" s="3">
        <v>0</v>
      </c>
      <c r="E74" s="4"/>
      <c r="F74" s="4"/>
      <c r="G74" s="4"/>
      <c r="H74" s="4"/>
    </row>
    <row r="75" spans="2:8" ht="12.75">
      <c r="B75" s="1" t="s">
        <v>231</v>
      </c>
      <c r="C75" s="3">
        <v>19.1315</v>
      </c>
      <c r="D75" s="3">
        <v>13.0681</v>
      </c>
      <c r="E75" s="4"/>
      <c r="F75" s="4"/>
      <c r="G75" s="4"/>
      <c r="H75" s="4"/>
    </row>
    <row r="76" spans="2:5" ht="12.75">
      <c r="B76" s="1" t="s">
        <v>266</v>
      </c>
      <c r="C76" s="3">
        <v>23.8146</v>
      </c>
      <c r="D76" s="3">
        <v>7.7238</v>
      </c>
      <c r="E76" s="4"/>
    </row>
    <row r="77" spans="2:5" ht="12.75">
      <c r="B77" s="1" t="s">
        <v>232</v>
      </c>
      <c r="C77" s="3">
        <v>62.2936</v>
      </c>
      <c r="D77" s="3">
        <v>53.6773</v>
      </c>
      <c r="E77" s="4"/>
    </row>
    <row r="78" spans="2:5" ht="12.75">
      <c r="B78" s="1" t="s">
        <v>233</v>
      </c>
      <c r="C78" s="3">
        <v>64.58</v>
      </c>
      <c r="D78" s="3">
        <v>56.3574</v>
      </c>
      <c r="E78" s="4"/>
    </row>
    <row r="79" spans="2:5" ht="15">
      <c r="B79" s="5" t="s">
        <v>203</v>
      </c>
      <c r="C79" s="6">
        <v>32.4811</v>
      </c>
      <c r="D79" s="6">
        <v>23.9004</v>
      </c>
      <c r="E79" s="4"/>
    </row>
    <row r="80" spans="5:8" ht="12.75">
      <c r="E80" s="4"/>
      <c r="H80" s="12"/>
    </row>
    <row r="81" ht="12.75"/>
    <row r="82" spans="2:4" ht="48.75">
      <c r="B82" s="11" t="s">
        <v>229</v>
      </c>
      <c r="C82" s="8" t="s">
        <v>220</v>
      </c>
      <c r="D82" s="8" t="s">
        <v>221</v>
      </c>
    </row>
    <row r="83" spans="2:7" ht="38.25">
      <c r="B83" s="9"/>
      <c r="C83" s="10" t="s">
        <v>237</v>
      </c>
      <c r="D83" s="10" t="s">
        <v>238</v>
      </c>
      <c r="G83" s="12"/>
    </row>
    <row r="84" spans="2:4" ht="12.75">
      <c r="B84" s="1" t="s">
        <v>230</v>
      </c>
      <c r="C84" s="3">
        <v>0.1887</v>
      </c>
      <c r="D84" s="3">
        <v>0</v>
      </c>
    </row>
    <row r="85" spans="2:4" ht="12.75">
      <c r="B85" s="1" t="s">
        <v>231</v>
      </c>
      <c r="C85" s="3">
        <v>19.1315</v>
      </c>
      <c r="D85" s="3">
        <v>13.0681</v>
      </c>
    </row>
    <row r="86" spans="2:4" ht="12.75">
      <c r="B86" s="1" t="s">
        <v>232</v>
      </c>
      <c r="C86" s="3">
        <v>27.9659</v>
      </c>
      <c r="D86" s="3">
        <v>12.6815</v>
      </c>
    </row>
    <row r="87" spans="2:4" ht="12.75">
      <c r="B87" s="1" t="s">
        <v>233</v>
      </c>
      <c r="C87" s="3">
        <v>64.58</v>
      </c>
      <c r="D87" s="3">
        <v>56.3574</v>
      </c>
    </row>
    <row r="88" spans="2:4" ht="15">
      <c r="B88" s="5" t="s">
        <v>203</v>
      </c>
      <c r="C88" s="6">
        <v>32.4811</v>
      </c>
      <c r="D88" s="6">
        <v>23.9004</v>
      </c>
    </row>
    <row r="89" ht="12.75"/>
    <row r="90" ht="12.75"/>
    <row r="91" spans="2:4" ht="48.75">
      <c r="B91" s="11" t="s">
        <v>218</v>
      </c>
      <c r="C91" s="8" t="s">
        <v>220</v>
      </c>
      <c r="D91" s="8" t="s">
        <v>221</v>
      </c>
    </row>
    <row r="92" spans="2:4" ht="38.25">
      <c r="B92" s="9"/>
      <c r="C92" s="10" t="s">
        <v>237</v>
      </c>
      <c r="D92" s="10" t="s">
        <v>238</v>
      </c>
    </row>
    <row r="93" spans="2:7" ht="12.75">
      <c r="B93" s="1" t="s">
        <v>246</v>
      </c>
      <c r="C93" s="3">
        <v>63.8229</v>
      </c>
      <c r="D93" s="3">
        <v>55.4246</v>
      </c>
      <c r="G93" s="12"/>
    </row>
    <row r="94" spans="2:4" ht="12.75">
      <c r="B94" s="1" t="s">
        <v>247</v>
      </c>
      <c r="C94" s="3">
        <v>31.4381</v>
      </c>
      <c r="D94" s="3">
        <v>16.1254</v>
      </c>
    </row>
    <row r="95" spans="2:4" ht="12.75">
      <c r="B95" s="1" t="s">
        <v>248</v>
      </c>
      <c r="C95" s="3">
        <v>16.0358</v>
      </c>
      <c r="D95" s="3">
        <v>11.452</v>
      </c>
    </row>
    <row r="96" spans="2:4" ht="12.75">
      <c r="B96" s="1" t="s">
        <v>249</v>
      </c>
      <c r="C96" s="3">
        <v>0.8554</v>
      </c>
      <c r="D96" s="3">
        <v>0.4617</v>
      </c>
    </row>
    <row r="97" spans="2:4" ht="12.75">
      <c r="B97" s="1" t="s">
        <v>250</v>
      </c>
      <c r="C97" s="3">
        <v>0.25</v>
      </c>
      <c r="D97" s="3">
        <v>0</v>
      </c>
    </row>
    <row r="98" spans="2:4" ht="15">
      <c r="B98" s="5" t="s">
        <v>203</v>
      </c>
      <c r="C98" s="6">
        <v>32.1143</v>
      </c>
      <c r="D98" s="6">
        <v>23.5992</v>
      </c>
    </row>
    <row r="99" ht="12.75"/>
    <row r="100" ht="12.75"/>
    <row r="101" spans="2:4" ht="48.75">
      <c r="B101" s="11" t="s">
        <v>218</v>
      </c>
      <c r="C101" s="8" t="s">
        <v>220</v>
      </c>
      <c r="D101" s="8" t="s">
        <v>221</v>
      </c>
    </row>
    <row r="102" spans="2:4" ht="38.25">
      <c r="B102" s="9"/>
      <c r="C102" s="10" t="s">
        <v>237</v>
      </c>
      <c r="D102" s="10" t="s">
        <v>238</v>
      </c>
    </row>
    <row r="103" spans="2:7" ht="12.75">
      <c r="B103" s="1" t="s">
        <v>251</v>
      </c>
      <c r="C103" s="3">
        <v>64.1112</v>
      </c>
      <c r="D103" s="3">
        <v>55.7798</v>
      </c>
      <c r="G103" s="12"/>
    </row>
    <row r="104" spans="2:4" ht="12.75">
      <c r="B104" s="1" t="s">
        <v>252</v>
      </c>
      <c r="C104" s="3">
        <v>28.3394</v>
      </c>
      <c r="D104" s="3">
        <v>13.4127</v>
      </c>
    </row>
    <row r="105" spans="2:4" ht="12.75">
      <c r="B105" s="1" t="s">
        <v>253</v>
      </c>
      <c r="C105" s="3">
        <v>12.6574</v>
      </c>
      <c r="D105" s="3">
        <v>10.0557</v>
      </c>
    </row>
    <row r="106" spans="2:4" ht="12.75">
      <c r="B106" s="1" t="s">
        <v>254</v>
      </c>
      <c r="C106" s="3">
        <v>0.2981</v>
      </c>
      <c r="D106" s="3">
        <v>0.0184</v>
      </c>
    </row>
    <row r="107" spans="2:4" ht="15">
      <c r="B107" s="5" t="s">
        <v>203</v>
      </c>
      <c r="C107" s="6">
        <v>32.1143</v>
      </c>
      <c r="D107" s="6">
        <v>23.5992</v>
      </c>
    </row>
    <row r="108" ht="12.75">
      <c r="H108" s="12"/>
    </row>
    <row r="109" ht="12.75"/>
    <row r="110" spans="2:4" ht="48.75">
      <c r="B110" s="11" t="s">
        <v>257</v>
      </c>
      <c r="C110" s="8" t="s">
        <v>220</v>
      </c>
      <c r="D110" s="8" t="s">
        <v>221</v>
      </c>
    </row>
    <row r="111" spans="2:7" ht="38.25">
      <c r="B111" s="9"/>
      <c r="C111" s="10" t="s">
        <v>237</v>
      </c>
      <c r="D111" s="10" t="s">
        <v>238</v>
      </c>
      <c r="G111" s="12"/>
    </row>
    <row r="112" spans="2:4" ht="12.75">
      <c r="B112" s="1" t="s">
        <v>242</v>
      </c>
      <c r="C112" s="3">
        <v>61.4569</v>
      </c>
      <c r="D112" s="3">
        <v>52.7184</v>
      </c>
    </row>
    <row r="113" spans="2:4" ht="12.75">
      <c r="B113" s="1" t="s">
        <v>243</v>
      </c>
      <c r="C113" s="3">
        <v>56.0899</v>
      </c>
      <c r="D113" s="3">
        <v>48.3903</v>
      </c>
    </row>
    <row r="114" spans="2:4" ht="12.75">
      <c r="B114" s="1" t="s">
        <v>244</v>
      </c>
      <c r="C114" s="3">
        <v>29.3463</v>
      </c>
      <c r="D114" s="3">
        <v>18.1161</v>
      </c>
    </row>
    <row r="115" spans="2:4" ht="12.75">
      <c r="B115" s="1" t="s">
        <v>258</v>
      </c>
      <c r="C115" s="3">
        <v>11.158</v>
      </c>
      <c r="D115" s="3">
        <v>8.0684</v>
      </c>
    </row>
    <row r="116" spans="2:4" ht="12.75">
      <c r="B116" s="1" t="s">
        <v>259</v>
      </c>
      <c r="C116" s="3">
        <v>11.633</v>
      </c>
      <c r="D116" s="3">
        <v>1.3414</v>
      </c>
    </row>
    <row r="117" spans="2:4" ht="15">
      <c r="B117" s="5" t="s">
        <v>203</v>
      </c>
      <c r="C117" s="6">
        <v>30.7391</v>
      </c>
      <c r="D117" s="6">
        <v>22.1386</v>
      </c>
    </row>
    <row r="118" ht="12.75">
      <c r="H118" s="12"/>
    </row>
    <row r="119" ht="12.75"/>
    <row r="120" spans="2:4" ht="48.75">
      <c r="B120" s="11" t="s">
        <v>260</v>
      </c>
      <c r="C120" s="8" t="s">
        <v>220</v>
      </c>
      <c r="D120" s="8" t="s">
        <v>221</v>
      </c>
    </row>
    <row r="121" spans="2:7" ht="38.25">
      <c r="B121" s="9"/>
      <c r="C121" s="10" t="s">
        <v>237</v>
      </c>
      <c r="D121" s="10" t="s">
        <v>238</v>
      </c>
      <c r="G121" s="12"/>
    </row>
    <row r="122" spans="2:4" ht="12.75">
      <c r="B122" s="1" t="s">
        <v>261</v>
      </c>
      <c r="C122" s="3">
        <v>51.5379</v>
      </c>
      <c r="D122" s="3">
        <v>42.5818</v>
      </c>
    </row>
    <row r="123" spans="2:4" ht="12.75">
      <c r="B123" s="1" t="s">
        <v>262</v>
      </c>
      <c r="C123" s="3">
        <v>24.8633</v>
      </c>
      <c r="D123" s="3">
        <v>13.7975</v>
      </c>
    </row>
    <row r="124" spans="2:4" ht="12.75">
      <c r="B124" s="1" t="s">
        <v>263</v>
      </c>
      <c r="C124" s="3">
        <v>17.1246</v>
      </c>
      <c r="D124" s="3">
        <v>14.1955</v>
      </c>
    </row>
    <row r="125" spans="2:4" ht="12.75">
      <c r="B125" s="1" t="s">
        <v>264</v>
      </c>
      <c r="C125" s="3">
        <v>2.125</v>
      </c>
      <c r="D125" s="3">
        <v>0.1513</v>
      </c>
    </row>
    <row r="126" spans="2:4" ht="15">
      <c r="B126" s="5" t="s">
        <v>203</v>
      </c>
      <c r="C126" s="6">
        <v>32.3335</v>
      </c>
      <c r="D126" s="6">
        <v>23.8226</v>
      </c>
    </row>
    <row r="127" ht="12.75"/>
    <row r="128" ht="12.75"/>
    <row r="129" ht="12.75">
      <c r="B129" s="1" t="s">
        <v>241</v>
      </c>
    </row>
    <row r="130" spans="2:4" ht="28.5" customHeight="1">
      <c r="B130" s="35" t="s">
        <v>282</v>
      </c>
      <c r="C130" s="36"/>
      <c r="D130" s="36"/>
    </row>
    <row r="131" spans="2:4" ht="43.5" customHeight="1">
      <c r="B131" s="37" t="s">
        <v>255</v>
      </c>
      <c r="C131" s="38"/>
      <c r="D131" s="38"/>
    </row>
    <row r="132" ht="12.75"/>
    <row r="133" spans="2:4" ht="12.75">
      <c r="B133" s="35" t="s">
        <v>265</v>
      </c>
      <c r="C133" s="36"/>
      <c r="D133" s="36"/>
    </row>
    <row r="134" ht="12.75"/>
    <row r="135" ht="12.75">
      <c r="B135" s="1" t="s">
        <v>256</v>
      </c>
    </row>
    <row r="136" ht="12.75"/>
    <row r="137" ht="12.75"/>
    <row r="138" ht="12.75">
      <c r="B138" s="13" t="s">
        <v>283</v>
      </c>
    </row>
    <row r="139" ht="12.75"/>
  </sheetData>
  <mergeCells count="4">
    <mergeCell ref="B130:D130"/>
    <mergeCell ref="B131:D131"/>
    <mergeCell ref="B133:D133"/>
    <mergeCell ref="B1:D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18"/>
  <sheetViews>
    <sheetView workbookViewId="0" topLeftCell="A1">
      <pane xSplit="4" ySplit="3" topLeftCell="G4" activePane="bottomRight" state="frozen"/>
      <selection pane="topRight" activeCell="E1" sqref="E1"/>
      <selection pane="bottomLeft" activeCell="A4" sqref="A4"/>
      <selection pane="bottomRight" activeCell="B222" sqref="B222"/>
    </sheetView>
  </sheetViews>
  <sheetFormatPr defaultColWidth="9.140625" defaultRowHeight="12.75" customHeight="1" zeroHeight="1"/>
  <cols>
    <col min="1" max="1" width="2.8515625" style="14" customWidth="1"/>
    <col min="2" max="2" width="27.28125" style="24" customWidth="1"/>
    <col min="3" max="3" width="0.71875" style="14" customWidth="1"/>
    <col min="4" max="4" width="20.00390625" style="14" customWidth="1"/>
    <col min="5" max="5" width="10.00390625" style="20" customWidth="1"/>
    <col min="6" max="7" width="12.57421875" style="20" customWidth="1"/>
    <col min="8" max="8" width="0.85546875" style="20" customWidth="1"/>
    <col min="9" max="9" width="13.57421875" style="20" customWidth="1"/>
    <col min="10" max="10" width="0.85546875" style="20" customWidth="1"/>
    <col min="11" max="11" width="18.7109375" style="15" customWidth="1"/>
    <col min="12" max="12" width="18.7109375" style="16" customWidth="1"/>
    <col min="13" max="13" width="17.8515625" style="20" customWidth="1"/>
    <col min="14" max="14" width="17.8515625" style="22" customWidth="1"/>
    <col min="15" max="15" width="24.421875" style="20" customWidth="1"/>
    <col min="16" max="16" width="13.8515625" style="16" customWidth="1"/>
    <col min="17" max="17" width="1.57421875" style="16" customWidth="1"/>
    <col min="18" max="18" width="27.7109375" style="14" customWidth="1"/>
    <col min="19" max="16384" width="9.140625" style="14" customWidth="1"/>
  </cols>
  <sheetData>
    <row r="1" ht="21">
      <c r="B1" s="26" t="s">
        <v>273</v>
      </c>
    </row>
    <row r="2" ht="12.75"/>
    <row r="3" spans="2:18" ht="120">
      <c r="B3" s="25" t="s">
        <v>272</v>
      </c>
      <c r="D3" s="17" t="s">
        <v>229</v>
      </c>
      <c r="E3" s="19" t="s">
        <v>284</v>
      </c>
      <c r="F3" s="19" t="s">
        <v>285</v>
      </c>
      <c r="G3" s="19" t="s">
        <v>286</v>
      </c>
      <c r="H3" s="40"/>
      <c r="I3" s="41" t="s">
        <v>269</v>
      </c>
      <c r="J3" s="40"/>
      <c r="K3" s="18" t="s">
        <v>287</v>
      </c>
      <c r="L3" s="18" t="s">
        <v>288</v>
      </c>
      <c r="M3" s="19" t="s">
        <v>289</v>
      </c>
      <c r="N3" s="21" t="s">
        <v>270</v>
      </c>
      <c r="O3" s="19" t="s">
        <v>276</v>
      </c>
      <c r="P3" s="18" t="s">
        <v>271</v>
      </c>
      <c r="Q3" s="23"/>
      <c r="R3" s="17" t="s">
        <v>195</v>
      </c>
    </row>
    <row r="4" spans="2:18" s="43" customFormat="1" ht="15.75">
      <c r="B4" s="42" t="s">
        <v>196</v>
      </c>
      <c r="D4" s="44"/>
      <c r="E4" s="45"/>
      <c r="F4" s="45"/>
      <c r="G4" s="45"/>
      <c r="H4" s="45"/>
      <c r="I4" s="45"/>
      <c r="J4" s="45"/>
      <c r="K4" s="46"/>
      <c r="L4" s="46"/>
      <c r="M4" s="45"/>
      <c r="N4" s="47"/>
      <c r="O4" s="45"/>
      <c r="P4" s="46"/>
      <c r="Q4" s="46"/>
      <c r="R4" s="44"/>
    </row>
    <row r="5" spans="2:18" s="71" customFormat="1" ht="12.75">
      <c r="B5" s="72" t="s">
        <v>222</v>
      </c>
      <c r="C5" s="73"/>
      <c r="D5" s="73"/>
      <c r="E5" s="74"/>
      <c r="F5" s="74"/>
      <c r="G5" s="74"/>
      <c r="H5" s="74"/>
      <c r="I5" s="74"/>
      <c r="J5" s="74"/>
      <c r="K5" s="75"/>
      <c r="L5" s="76"/>
      <c r="M5" s="74"/>
      <c r="N5" s="77"/>
      <c r="O5" s="74"/>
      <c r="P5" s="78"/>
      <c r="Q5" s="76"/>
      <c r="R5" s="73"/>
    </row>
    <row r="6" spans="2:18" ht="12">
      <c r="B6" s="34" t="s">
        <v>0</v>
      </c>
      <c r="C6" s="27"/>
      <c r="D6" s="27" t="s">
        <v>291</v>
      </c>
      <c r="E6" s="28">
        <v>40857</v>
      </c>
      <c r="F6" s="28">
        <v>65919</v>
      </c>
      <c r="G6" s="28">
        <v>106776</v>
      </c>
      <c r="H6" s="28"/>
      <c r="I6" s="28">
        <v>35468208</v>
      </c>
      <c r="J6" s="28"/>
      <c r="K6" s="48">
        <v>30.10470672778281</v>
      </c>
      <c r="L6" s="49">
        <f>IF(K6&lt;34.5,34.5-K6,"None")</f>
        <v>4.395293272217192</v>
      </c>
      <c r="M6" s="50">
        <f>IF(K6&lt;34.5,L6*I6/10000,"None")</f>
        <v>15589.317599999997</v>
      </c>
      <c r="N6" s="51">
        <v>30949565.217391305</v>
      </c>
      <c r="O6" s="28">
        <v>4518642.782608695</v>
      </c>
      <c r="P6" s="33">
        <f>O6/I6*100</f>
        <v>12.739980499180268</v>
      </c>
      <c r="Q6" s="31"/>
      <c r="R6" s="27" t="s">
        <v>222</v>
      </c>
    </row>
    <row r="7" spans="2:18" ht="12">
      <c r="B7" s="34" t="s">
        <v>14</v>
      </c>
      <c r="C7" s="27"/>
      <c r="D7" s="27" t="s">
        <v>291</v>
      </c>
      <c r="E7" s="28">
        <v>225565</v>
      </c>
      <c r="F7" s="28">
        <v>280561</v>
      </c>
      <c r="G7" s="28">
        <v>506126</v>
      </c>
      <c r="H7" s="28"/>
      <c r="I7" s="28">
        <v>81121077</v>
      </c>
      <c r="J7" s="28"/>
      <c r="K7" s="48">
        <v>62.39143003488476</v>
      </c>
      <c r="L7" s="49" t="str">
        <f>IF(K7&lt;34.5,34.5-K7,"None")</f>
        <v>None</v>
      </c>
      <c r="M7" s="50" t="str">
        <f>IF(K7&lt;34.5,L7*I7/10000,"None")</f>
        <v>None</v>
      </c>
      <c r="N7" s="51">
        <v>146703188.4057971</v>
      </c>
      <c r="O7" s="28">
        <v>0</v>
      </c>
      <c r="P7" s="33">
        <v>0</v>
      </c>
      <c r="Q7" s="31"/>
      <c r="R7" s="27" t="s">
        <v>222</v>
      </c>
    </row>
    <row r="8" spans="2:18" ht="12">
      <c r="B8" s="34" t="s">
        <v>30</v>
      </c>
      <c r="C8" s="27"/>
      <c r="D8" s="27" t="s">
        <v>291</v>
      </c>
      <c r="E8" s="28">
        <v>20682</v>
      </c>
      <c r="F8" s="28">
        <v>29689</v>
      </c>
      <c r="G8" s="28">
        <v>50371</v>
      </c>
      <c r="H8" s="28"/>
      <c r="I8" s="28">
        <v>31951412</v>
      </c>
      <c r="J8" s="28"/>
      <c r="K8" s="48">
        <v>15.764874491305736</v>
      </c>
      <c r="L8" s="49">
        <f>IF(K8&lt;34.5,34.5-K8,"None")</f>
        <v>18.735125508694264</v>
      </c>
      <c r="M8" s="50">
        <f>IF(K8&lt;34.5,L8*I8/10000,"None")</f>
        <v>59861.3714</v>
      </c>
      <c r="N8" s="51">
        <v>14600289.855072465</v>
      </c>
      <c r="O8" s="28">
        <v>17351122.144927535</v>
      </c>
      <c r="P8" s="33">
        <v>54.304711619403655</v>
      </c>
      <c r="Q8" s="31"/>
      <c r="R8" s="27" t="s">
        <v>222</v>
      </c>
    </row>
    <row r="9" spans="2:18" ht="12">
      <c r="B9" s="34" t="s">
        <v>51</v>
      </c>
      <c r="C9" s="27"/>
      <c r="D9" s="27" t="s">
        <v>291</v>
      </c>
      <c r="E9" s="28">
        <v>12535</v>
      </c>
      <c r="F9" s="28">
        <v>34551</v>
      </c>
      <c r="G9" s="28">
        <v>47086</v>
      </c>
      <c r="H9" s="28"/>
      <c r="I9" s="28">
        <v>10480934</v>
      </c>
      <c r="J9" s="28"/>
      <c r="K9" s="48">
        <v>44.92538546660059</v>
      </c>
      <c r="L9" s="49" t="str">
        <f>IF(K9&lt;34.5,34.5-K9,"None")</f>
        <v>None</v>
      </c>
      <c r="M9" s="50" t="str">
        <f>IF(K9&lt;34.5,L9*I9/10000,"None")</f>
        <v>None</v>
      </c>
      <c r="N9" s="51">
        <v>13648115.942028984</v>
      </c>
      <c r="O9" s="28">
        <v>0</v>
      </c>
      <c r="P9" s="33">
        <v>0</v>
      </c>
      <c r="Q9" s="31"/>
      <c r="R9" s="27" t="s">
        <v>222</v>
      </c>
    </row>
    <row r="10" spans="2:18" ht="12">
      <c r="B10" s="34" t="s">
        <v>46</v>
      </c>
      <c r="C10" s="27"/>
      <c r="D10" s="27" t="s">
        <v>292</v>
      </c>
      <c r="E10" s="28">
        <v>10813</v>
      </c>
      <c r="F10" s="28">
        <v>32439</v>
      </c>
      <c r="G10" s="28">
        <v>43252</v>
      </c>
      <c r="H10" s="28"/>
      <c r="I10" s="28">
        <v>43551941</v>
      </c>
      <c r="J10" s="28"/>
      <c r="K10" s="48">
        <v>9.931130279589606</v>
      </c>
      <c r="L10" s="49">
        <f>IF(K10&lt;34.5,34.5-K10,"None")</f>
        <v>24.568869720410394</v>
      </c>
      <c r="M10" s="50">
        <f>IF(K10&lt;34.5,L10*I10/10000,"None")</f>
        <v>107002.19645</v>
      </c>
      <c r="N10" s="51">
        <v>12536811.594202898</v>
      </c>
      <c r="O10" s="28">
        <v>31015129.4057971</v>
      </c>
      <c r="P10" s="33">
        <v>71.21411513162434</v>
      </c>
      <c r="Q10" s="31"/>
      <c r="R10" s="27" t="s">
        <v>222</v>
      </c>
    </row>
    <row r="11" spans="2:18" ht="12">
      <c r="B11" s="34" t="s">
        <v>26</v>
      </c>
      <c r="C11" s="27"/>
      <c r="D11" s="27" t="s">
        <v>38</v>
      </c>
      <c r="E11" s="28">
        <v>12009</v>
      </c>
      <c r="F11" s="28">
        <v>42982</v>
      </c>
      <c r="G11" s="28">
        <v>54991</v>
      </c>
      <c r="H11" s="28"/>
      <c r="I11" s="28">
        <v>6355112</v>
      </c>
      <c r="J11" s="28"/>
      <c r="K11" s="48">
        <v>86.53033966985947</v>
      </c>
      <c r="L11" s="49" t="str">
        <f>IF(K11&lt;34.5,34.5-K11,"None")</f>
        <v>None</v>
      </c>
      <c r="M11" s="50" t="str">
        <f>IF(K11&lt;34.5,L11*I11/10000,"None")</f>
        <v>None</v>
      </c>
      <c r="N11" s="51">
        <v>15939420.289855072</v>
      </c>
      <c r="O11" s="28">
        <v>0</v>
      </c>
      <c r="P11" s="33">
        <v>0</v>
      </c>
      <c r="Q11" s="31"/>
      <c r="R11" s="27" t="s">
        <v>222</v>
      </c>
    </row>
    <row r="12" spans="2:18" s="71" customFormat="1" ht="12.75">
      <c r="B12" s="72" t="s">
        <v>223</v>
      </c>
      <c r="C12" s="73"/>
      <c r="D12" s="73"/>
      <c r="E12" s="74"/>
      <c r="F12" s="74"/>
      <c r="G12" s="74"/>
      <c r="H12" s="74"/>
      <c r="I12" s="74"/>
      <c r="J12" s="74"/>
      <c r="K12" s="75"/>
      <c r="L12" s="76"/>
      <c r="M12" s="74"/>
      <c r="N12" s="77"/>
      <c r="O12" s="74"/>
      <c r="P12" s="78"/>
      <c r="Q12" s="76"/>
      <c r="R12" s="73"/>
    </row>
    <row r="13" spans="2:18" ht="12">
      <c r="B13" s="34" t="s">
        <v>32</v>
      </c>
      <c r="C13" s="27"/>
      <c r="D13" s="27" t="s">
        <v>290</v>
      </c>
      <c r="E13" s="28">
        <v>1303</v>
      </c>
      <c r="F13" s="28">
        <v>4604</v>
      </c>
      <c r="G13" s="28">
        <v>5907</v>
      </c>
      <c r="H13" s="28"/>
      <c r="I13" s="28">
        <v>1299172</v>
      </c>
      <c r="J13" s="28"/>
      <c r="K13" s="48">
        <v>45.4674207880096</v>
      </c>
      <c r="L13" s="49" t="str">
        <f>IF(K13&lt;34.5,34.5-K13,"None")</f>
        <v>None</v>
      </c>
      <c r="M13" s="50" t="str">
        <f>IF(K13&lt;34.5,L13*I13/10000,"None")</f>
        <v>None</v>
      </c>
      <c r="N13" s="51">
        <v>1712173.913043478</v>
      </c>
      <c r="O13" s="28">
        <v>0</v>
      </c>
      <c r="P13" s="33">
        <v>0</v>
      </c>
      <c r="Q13" s="31"/>
      <c r="R13" s="27" t="s">
        <v>223</v>
      </c>
    </row>
    <row r="14" spans="2:18" ht="12">
      <c r="B14" s="34" t="s">
        <v>42</v>
      </c>
      <c r="C14" s="27"/>
      <c r="D14" s="27" t="s">
        <v>290</v>
      </c>
      <c r="E14" s="28">
        <v>121</v>
      </c>
      <c r="F14" s="28">
        <v>634</v>
      </c>
      <c r="G14" s="28">
        <v>755</v>
      </c>
      <c r="H14" s="28"/>
      <c r="I14" s="28">
        <v>86518</v>
      </c>
      <c r="J14" s="28"/>
      <c r="K14" s="48">
        <v>87.26507778728126</v>
      </c>
      <c r="L14" s="49" t="str">
        <f>IF(K14&lt;34.5,34.5-K14,"None")</f>
        <v>None</v>
      </c>
      <c r="M14" s="50" t="str">
        <f>IF(K14&lt;34.5,L14*I14/10000,"None")</f>
        <v>None</v>
      </c>
      <c r="N14" s="51">
        <v>218840.57971014493</v>
      </c>
      <c r="O14" s="28">
        <v>0</v>
      </c>
      <c r="P14" s="33">
        <v>0</v>
      </c>
      <c r="Q14" s="31"/>
      <c r="R14" s="27" t="s">
        <v>223</v>
      </c>
    </row>
    <row r="15" spans="2:18" ht="12">
      <c r="B15" s="34" t="s">
        <v>17</v>
      </c>
      <c r="C15" s="27"/>
      <c r="D15" s="27" t="s">
        <v>291</v>
      </c>
      <c r="E15" s="28">
        <v>395</v>
      </c>
      <c r="F15" s="28">
        <v>6778</v>
      </c>
      <c r="G15" s="28">
        <v>7173</v>
      </c>
      <c r="H15" s="28"/>
      <c r="I15" s="28">
        <v>1505463</v>
      </c>
      <c r="J15" s="28"/>
      <c r="K15" s="48">
        <v>47.646471550612674</v>
      </c>
      <c r="L15" s="49" t="str">
        <f>IF(K15&lt;34.5,34.5-K15,"None")</f>
        <v>None</v>
      </c>
      <c r="M15" s="50" t="str">
        <f>IF(K15&lt;34.5,L15*I15/10000,"None")</f>
        <v>None</v>
      </c>
      <c r="N15" s="51">
        <v>2079130.4347826086</v>
      </c>
      <c r="O15" s="28">
        <v>0</v>
      </c>
      <c r="P15" s="33">
        <v>0</v>
      </c>
      <c r="Q15" s="31"/>
      <c r="R15" s="27" t="s">
        <v>223</v>
      </c>
    </row>
    <row r="16" spans="2:18" ht="12">
      <c r="B16" s="34" t="s">
        <v>45</v>
      </c>
      <c r="C16" s="27"/>
      <c r="D16" s="27" t="s">
        <v>291</v>
      </c>
      <c r="E16" s="28">
        <v>34829</v>
      </c>
      <c r="F16" s="28">
        <v>184459</v>
      </c>
      <c r="G16" s="28">
        <v>219288</v>
      </c>
      <c r="H16" s="28"/>
      <c r="I16" s="28">
        <v>50132817</v>
      </c>
      <c r="J16" s="28"/>
      <c r="K16" s="48">
        <v>43.74140794841032</v>
      </c>
      <c r="L16" s="49" t="str">
        <f>IF(K16&lt;34.5,34.5-K16,"None")</f>
        <v>None</v>
      </c>
      <c r="M16" s="50" t="str">
        <f>IF(K16&lt;34.5,L16*I16/10000,"None")</f>
        <v>None</v>
      </c>
      <c r="N16" s="51">
        <v>63561739.13043478</v>
      </c>
      <c r="O16" s="28">
        <v>0</v>
      </c>
      <c r="P16" s="33">
        <v>0</v>
      </c>
      <c r="Q16" s="31"/>
      <c r="R16" s="27" t="s">
        <v>223</v>
      </c>
    </row>
    <row r="17" spans="2:18" ht="12">
      <c r="B17" s="34" t="s">
        <v>3</v>
      </c>
      <c r="C17" s="27"/>
      <c r="D17" s="27" t="s">
        <v>292</v>
      </c>
      <c r="E17" s="28">
        <v>591</v>
      </c>
      <c r="F17" s="28">
        <v>5006</v>
      </c>
      <c r="G17" s="28">
        <v>5597</v>
      </c>
      <c r="H17" s="28"/>
      <c r="I17" s="28">
        <v>2006945</v>
      </c>
      <c r="J17" s="28"/>
      <c r="K17" s="48">
        <v>27.888158370059966</v>
      </c>
      <c r="L17" s="49">
        <f>IF(K17&lt;34.5,34.5-K17,"None")</f>
        <v>6.611841629940034</v>
      </c>
      <c r="M17" s="50">
        <f>IF(K17&lt;34.5,L17*I17/10000,"None")</f>
        <v>1326.96025</v>
      </c>
      <c r="N17" s="51">
        <v>1622318.84057971</v>
      </c>
      <c r="O17" s="28">
        <v>384626.15942029003</v>
      </c>
      <c r="P17" s="33">
        <v>19.16475834765228</v>
      </c>
      <c r="Q17" s="31"/>
      <c r="R17" s="27" t="s">
        <v>223</v>
      </c>
    </row>
    <row r="18" spans="2:18" ht="12">
      <c r="B18" s="34" t="s">
        <v>6</v>
      </c>
      <c r="C18" s="27"/>
      <c r="D18" s="27" t="s">
        <v>292</v>
      </c>
      <c r="E18" s="28">
        <v>3124</v>
      </c>
      <c r="F18" s="28">
        <v>26042</v>
      </c>
      <c r="G18" s="28">
        <v>29166</v>
      </c>
      <c r="H18" s="28"/>
      <c r="I18" s="28">
        <v>19598889</v>
      </c>
      <c r="J18" s="28"/>
      <c r="K18" s="48">
        <v>14.88145578047817</v>
      </c>
      <c r="L18" s="49">
        <f>IF(K18&lt;34.5,34.5-K18,"None")</f>
        <v>19.61854421952183</v>
      </c>
      <c r="M18" s="50">
        <f>IF(K18&lt;34.5,L18*I18/10000,"None")</f>
        <v>38450.16705</v>
      </c>
      <c r="N18" s="51">
        <v>8453913.043478262</v>
      </c>
      <c r="O18" s="28">
        <v>11144975.956521738</v>
      </c>
      <c r="P18" s="33">
        <v>56.86534556383139</v>
      </c>
      <c r="Q18" s="31"/>
      <c r="R18" s="27" t="s">
        <v>223</v>
      </c>
    </row>
    <row r="19" spans="2:18" ht="12">
      <c r="B19" s="34" t="s">
        <v>7</v>
      </c>
      <c r="C19" s="27"/>
      <c r="D19" s="27" t="s">
        <v>292</v>
      </c>
      <c r="E19" s="28">
        <v>310</v>
      </c>
      <c r="F19" s="28">
        <v>714</v>
      </c>
      <c r="G19" s="28">
        <v>1024</v>
      </c>
      <c r="H19" s="28"/>
      <c r="I19" s="28">
        <v>495999</v>
      </c>
      <c r="J19" s="28"/>
      <c r="K19" s="48">
        <v>20.64520291371555</v>
      </c>
      <c r="L19" s="49">
        <f>IF(K19&lt;34.5,34.5-K19,"None")</f>
        <v>13.85479708628445</v>
      </c>
      <c r="M19" s="50">
        <f>IF(K19&lt;34.5,L19*I19/10000,"None")</f>
        <v>687.1965500000001</v>
      </c>
      <c r="N19" s="51">
        <v>296811.59420289856</v>
      </c>
      <c r="O19" s="28">
        <v>199187.40579710144</v>
      </c>
      <c r="P19" s="33">
        <v>40.15883213415782</v>
      </c>
      <c r="Q19" s="31"/>
      <c r="R19" s="27" t="s">
        <v>223</v>
      </c>
    </row>
    <row r="20" spans="2:18" ht="12">
      <c r="B20" s="34" t="s">
        <v>12</v>
      </c>
      <c r="C20" s="27"/>
      <c r="D20" s="27" t="s">
        <v>292</v>
      </c>
      <c r="E20" s="28">
        <v>2746</v>
      </c>
      <c r="F20" s="28">
        <v>9231</v>
      </c>
      <c r="G20" s="28">
        <v>11977</v>
      </c>
      <c r="H20" s="28"/>
      <c r="I20" s="28">
        <v>19737800</v>
      </c>
      <c r="J20" s="28"/>
      <c r="K20" s="48">
        <v>6.068052163868314</v>
      </c>
      <c r="L20" s="49">
        <f>IF(K20&lt;34.5,34.5-K20,"None")</f>
        <v>28.431947836131684</v>
      </c>
      <c r="M20" s="50">
        <f>IF(K20&lt;34.5,L20*I20/10000,"None")</f>
        <v>56118.41</v>
      </c>
      <c r="N20" s="51">
        <v>3471594.202898551</v>
      </c>
      <c r="O20" s="28">
        <v>16266205.79710145</v>
      </c>
      <c r="P20" s="33">
        <v>82.41144300328025</v>
      </c>
      <c r="Q20" s="31"/>
      <c r="R20" s="27" t="s">
        <v>223</v>
      </c>
    </row>
    <row r="21" spans="2:18" ht="12">
      <c r="B21" s="34" t="s">
        <v>13</v>
      </c>
      <c r="C21" s="27"/>
      <c r="D21" s="27" t="s">
        <v>292</v>
      </c>
      <c r="E21" s="28">
        <v>185</v>
      </c>
      <c r="F21" s="28">
        <v>666</v>
      </c>
      <c r="G21" s="28">
        <v>851</v>
      </c>
      <c r="H21" s="28"/>
      <c r="I21" s="28">
        <v>888716</v>
      </c>
      <c r="J21" s="28"/>
      <c r="K21" s="48">
        <v>9.575612456622814</v>
      </c>
      <c r="L21" s="49">
        <f>IF(K21&lt;34.5,34.5-K21,"None")</f>
        <v>24.924387543377186</v>
      </c>
      <c r="M21" s="50">
        <f>IF(K21&lt;34.5,L21*I21/10000,"None")</f>
        <v>2215.0702</v>
      </c>
      <c r="N21" s="51">
        <v>246666.6666666667</v>
      </c>
      <c r="O21" s="28">
        <v>642049.3333333333</v>
      </c>
      <c r="P21" s="33">
        <v>72.24460157500633</v>
      </c>
      <c r="Q21" s="31"/>
      <c r="R21" s="27" t="s">
        <v>223</v>
      </c>
    </row>
    <row r="22" spans="2:18" ht="12">
      <c r="B22" s="34" t="s">
        <v>23</v>
      </c>
      <c r="C22" s="27"/>
      <c r="D22" s="27" t="s">
        <v>292</v>
      </c>
      <c r="E22" s="28">
        <v>4506</v>
      </c>
      <c r="F22" s="28">
        <v>37113</v>
      </c>
      <c r="G22" s="28">
        <v>41619</v>
      </c>
      <c r="H22" s="28"/>
      <c r="I22" s="28">
        <v>40512682</v>
      </c>
      <c r="J22" s="28"/>
      <c r="K22" s="48">
        <v>10.27307942732599</v>
      </c>
      <c r="L22" s="49">
        <f>IF(K22&lt;34.5,34.5-K22,"None")</f>
        <v>24.22692057267401</v>
      </c>
      <c r="M22" s="50">
        <f>IF(K22&lt;34.5,L22*I22/10000,"None")</f>
        <v>98149.7529</v>
      </c>
      <c r="N22" s="51">
        <v>12063478.260869564</v>
      </c>
      <c r="O22" s="28">
        <v>28449203.739130437</v>
      </c>
      <c r="P22" s="33">
        <v>70.2229581816638</v>
      </c>
      <c r="Q22" s="31"/>
      <c r="R22" s="27" t="s">
        <v>223</v>
      </c>
    </row>
    <row r="23" spans="2:18" ht="12">
      <c r="B23" s="34" t="s">
        <v>24</v>
      </c>
      <c r="C23" s="27"/>
      <c r="D23" s="27" t="s">
        <v>292</v>
      </c>
      <c r="E23" s="28">
        <v>89</v>
      </c>
      <c r="F23" s="28">
        <v>1123</v>
      </c>
      <c r="G23" s="28">
        <v>1212</v>
      </c>
      <c r="H23" s="28"/>
      <c r="I23" s="28">
        <v>2171318</v>
      </c>
      <c r="J23" s="28"/>
      <c r="K23" s="48">
        <v>5.58186318171728</v>
      </c>
      <c r="L23" s="49">
        <f>IF(K23&lt;34.5,34.5-K23,"None")</f>
        <v>28.91813681828272</v>
      </c>
      <c r="M23" s="50">
        <f>IF(K23&lt;34.5,L23*I23/10000,"None")</f>
        <v>6279.047099999999</v>
      </c>
      <c r="N23" s="51">
        <v>351304.347826087</v>
      </c>
      <c r="O23" s="28">
        <v>1820013.652173913</v>
      </c>
      <c r="P23" s="33">
        <v>83.820686429805</v>
      </c>
      <c r="Q23" s="31"/>
      <c r="R23" s="27" t="s">
        <v>223</v>
      </c>
    </row>
    <row r="24" spans="2:18" ht="12">
      <c r="B24" s="34" t="s">
        <v>31</v>
      </c>
      <c r="C24" s="27"/>
      <c r="D24" s="27" t="s">
        <v>292</v>
      </c>
      <c r="E24" s="28">
        <v>445</v>
      </c>
      <c r="F24" s="28">
        <v>2303</v>
      </c>
      <c r="G24" s="28">
        <v>2748</v>
      </c>
      <c r="H24" s="28"/>
      <c r="I24" s="28">
        <v>3459773</v>
      </c>
      <c r="J24" s="28"/>
      <c r="K24" s="48">
        <v>7.942717629162376</v>
      </c>
      <c r="L24" s="49">
        <f>IF(K24&lt;34.5,34.5-K24,"None")</f>
        <v>26.557282370837626</v>
      </c>
      <c r="M24" s="50">
        <f>IF(K24&lt;34.5,L24*I24/10000,"None")</f>
        <v>9188.21685</v>
      </c>
      <c r="N24" s="51">
        <v>796521.7391304348</v>
      </c>
      <c r="O24" s="28">
        <v>2663251.2608695654</v>
      </c>
      <c r="P24" s="33">
        <v>76.97763006039892</v>
      </c>
      <c r="Q24" s="31"/>
      <c r="R24" s="27" t="s">
        <v>223</v>
      </c>
    </row>
    <row r="25" spans="2:18" ht="12">
      <c r="B25" s="34" t="s">
        <v>34</v>
      </c>
      <c r="C25" s="27"/>
      <c r="D25" s="27" t="s">
        <v>292</v>
      </c>
      <c r="E25" s="28">
        <v>774</v>
      </c>
      <c r="F25" s="28">
        <v>5750</v>
      </c>
      <c r="G25" s="28">
        <v>6524</v>
      </c>
      <c r="H25" s="28"/>
      <c r="I25" s="28">
        <v>2283289</v>
      </c>
      <c r="J25" s="28"/>
      <c r="K25" s="48">
        <v>28.572817545216566</v>
      </c>
      <c r="L25" s="49">
        <f>IF(K25&lt;34.5,34.5-K25,"None")</f>
        <v>5.927182454783434</v>
      </c>
      <c r="M25" s="50">
        <f>IF(K25&lt;34.5,L25*I25/10000,"None")</f>
        <v>1353.3470500000012</v>
      </c>
      <c r="N25" s="51">
        <v>1891014.492753623</v>
      </c>
      <c r="O25" s="28">
        <v>392274.50724637695</v>
      </c>
      <c r="P25" s="33">
        <v>17.180238999372264</v>
      </c>
      <c r="Q25" s="31"/>
      <c r="R25" s="27" t="s">
        <v>223</v>
      </c>
    </row>
    <row r="26" spans="2:18" ht="12">
      <c r="B26" s="34" t="s">
        <v>40</v>
      </c>
      <c r="C26" s="27"/>
      <c r="D26" s="27" t="s">
        <v>292</v>
      </c>
      <c r="E26" s="28">
        <v>81</v>
      </c>
      <c r="F26" s="28">
        <v>308</v>
      </c>
      <c r="G26" s="28">
        <v>389</v>
      </c>
      <c r="H26" s="28"/>
      <c r="I26" s="28">
        <v>165397</v>
      </c>
      <c r="J26" s="28"/>
      <c r="K26" s="48">
        <v>23.51916902966801</v>
      </c>
      <c r="L26" s="49">
        <f>IF(K26&lt;34.5,34.5-K26,"None")</f>
        <v>10.98083097033199</v>
      </c>
      <c r="M26" s="50">
        <f>IF(K26&lt;34.5,L26*I26/10000,"None")</f>
        <v>181.61965000000004</v>
      </c>
      <c r="N26" s="51">
        <v>112753.6231884058</v>
      </c>
      <c r="O26" s="28">
        <v>52643.37681159419</v>
      </c>
      <c r="P26" s="33">
        <v>31.828495566179672</v>
      </c>
      <c r="Q26" s="31"/>
      <c r="R26" s="27" t="s">
        <v>223</v>
      </c>
    </row>
    <row r="27" spans="2:18" ht="12">
      <c r="B27" s="34" t="s">
        <v>47</v>
      </c>
      <c r="C27" s="27"/>
      <c r="D27" s="27" t="s">
        <v>292</v>
      </c>
      <c r="E27" s="28">
        <v>171</v>
      </c>
      <c r="F27" s="28">
        <v>6828</v>
      </c>
      <c r="G27" s="28">
        <v>6999</v>
      </c>
      <c r="H27" s="28"/>
      <c r="I27" s="28">
        <v>1186056</v>
      </c>
      <c r="J27" s="28"/>
      <c r="K27" s="48">
        <v>59.01070438495316</v>
      </c>
      <c r="L27" s="49" t="str">
        <f>IF(K27&lt;34.5,34.5-K27,"None")</f>
        <v>None</v>
      </c>
      <c r="M27" s="50" t="str">
        <f>IF(K27&lt;34.5,L27*I27/10000,"None")</f>
        <v>None</v>
      </c>
      <c r="N27" s="51">
        <v>2028695.652173913</v>
      </c>
      <c r="O27" s="28">
        <v>0</v>
      </c>
      <c r="P27" s="33">
        <v>0</v>
      </c>
      <c r="Q27" s="31"/>
      <c r="R27" s="27" t="s">
        <v>223</v>
      </c>
    </row>
    <row r="28" spans="2:18" ht="12">
      <c r="B28" s="34" t="s">
        <v>1</v>
      </c>
      <c r="C28" s="27"/>
      <c r="D28" s="27" t="s">
        <v>293</v>
      </c>
      <c r="E28" s="28">
        <v>1165</v>
      </c>
      <c r="F28" s="28">
        <v>18485</v>
      </c>
      <c r="G28" s="28">
        <v>19650</v>
      </c>
      <c r="H28" s="28"/>
      <c r="I28" s="28">
        <v>19081912</v>
      </c>
      <c r="J28" s="28"/>
      <c r="K28" s="48">
        <v>10.29771020849483</v>
      </c>
      <c r="L28" s="49">
        <f>IF(K28&lt;34.5,34.5-K28,"None")</f>
        <v>24.20228979150517</v>
      </c>
      <c r="M28" s="50">
        <f>IF(K28&lt;34.5,L28*I28/10000,"None")</f>
        <v>46182.5964</v>
      </c>
      <c r="N28" s="51">
        <v>5695652.173913044</v>
      </c>
      <c r="O28" s="28">
        <v>13386259.826086957</v>
      </c>
      <c r="P28" s="33">
        <v>70.15156461305847</v>
      </c>
      <c r="Q28" s="31"/>
      <c r="R28" s="27" t="s">
        <v>223</v>
      </c>
    </row>
    <row r="29" spans="2:18" ht="12">
      <c r="B29" s="34" t="s">
        <v>2</v>
      </c>
      <c r="C29" s="27"/>
      <c r="D29" s="27" t="s">
        <v>293</v>
      </c>
      <c r="E29" s="28">
        <v>542</v>
      </c>
      <c r="F29" s="28">
        <v>7129</v>
      </c>
      <c r="G29" s="28">
        <v>7671</v>
      </c>
      <c r="H29" s="28"/>
      <c r="I29" s="28">
        <v>8849892</v>
      </c>
      <c r="J29" s="28"/>
      <c r="K29" s="48">
        <v>8.667902387961345</v>
      </c>
      <c r="L29" s="49">
        <f>IF(K29&lt;34.5,34.5-K29,"None")</f>
        <v>25.832097612038655</v>
      </c>
      <c r="M29" s="50">
        <f>IF(K29&lt;34.5,L29*I29/10000,"None")</f>
        <v>22861.1274</v>
      </c>
      <c r="N29" s="51">
        <v>2223478.2608695654</v>
      </c>
      <c r="O29" s="28">
        <v>6626413.739130435</v>
      </c>
      <c r="P29" s="33">
        <v>74.87564525228596</v>
      </c>
      <c r="Q29" s="31"/>
      <c r="R29" s="27" t="s">
        <v>223</v>
      </c>
    </row>
    <row r="30" spans="2:18" ht="12">
      <c r="B30" s="34" t="s">
        <v>4</v>
      </c>
      <c r="C30" s="27"/>
      <c r="D30" s="27" t="s">
        <v>293</v>
      </c>
      <c r="E30" s="28">
        <v>921</v>
      </c>
      <c r="F30" s="28">
        <v>10539</v>
      </c>
      <c r="G30" s="28">
        <v>11460</v>
      </c>
      <c r="H30" s="28"/>
      <c r="I30" s="28">
        <v>16468714</v>
      </c>
      <c r="J30" s="28"/>
      <c r="K30" s="48">
        <v>6.958648987407274</v>
      </c>
      <c r="L30" s="49">
        <f>IF(K30&lt;34.5,34.5-K30,"None")</f>
        <v>27.541351012592727</v>
      </c>
      <c r="M30" s="50">
        <f>IF(K30&lt;34.5,L30*I30/10000,"None")</f>
        <v>45357.0633</v>
      </c>
      <c r="N30" s="51">
        <v>3321739.1304347827</v>
      </c>
      <c r="O30" s="28">
        <v>13146974.869565217</v>
      </c>
      <c r="P30" s="33">
        <v>79.83000293505138</v>
      </c>
      <c r="Q30" s="31"/>
      <c r="R30" s="27" t="s">
        <v>223</v>
      </c>
    </row>
    <row r="31" spans="2:18" ht="12">
      <c r="B31" s="34" t="s">
        <v>5</v>
      </c>
      <c r="C31" s="27"/>
      <c r="D31" s="27" t="s">
        <v>293</v>
      </c>
      <c r="E31" s="28">
        <v>200</v>
      </c>
      <c r="F31" s="28">
        <v>1348</v>
      </c>
      <c r="G31" s="28">
        <v>1548</v>
      </c>
      <c r="H31" s="28"/>
      <c r="I31" s="28">
        <v>8382849</v>
      </c>
      <c r="J31" s="28"/>
      <c r="K31" s="48">
        <v>1.8466275606300435</v>
      </c>
      <c r="L31" s="49">
        <f>IF(K31&lt;34.5,34.5-K31,"None")</f>
        <v>32.65337243936996</v>
      </c>
      <c r="M31" s="50">
        <f>IF(K31&lt;34.5,L31*I31/10000,"None")</f>
        <v>27372.829050000008</v>
      </c>
      <c r="N31" s="51">
        <v>448695.652173913</v>
      </c>
      <c r="O31" s="28">
        <v>7934153.347826087</v>
      </c>
      <c r="P31" s="33">
        <v>94.64745634599987</v>
      </c>
      <c r="Q31" s="31"/>
      <c r="R31" s="27" t="s">
        <v>223</v>
      </c>
    </row>
    <row r="32" spans="2:18" ht="12">
      <c r="B32" s="34" t="s">
        <v>8</v>
      </c>
      <c r="C32" s="27"/>
      <c r="D32" s="27" t="s">
        <v>293</v>
      </c>
      <c r="E32" s="28">
        <v>331</v>
      </c>
      <c r="F32" s="28">
        <v>1613</v>
      </c>
      <c r="G32" s="28">
        <v>1944</v>
      </c>
      <c r="H32" s="28"/>
      <c r="I32" s="28">
        <v>4401051</v>
      </c>
      <c r="J32" s="28"/>
      <c r="K32" s="48">
        <v>4.417126727229473</v>
      </c>
      <c r="L32" s="49">
        <f>IF(K32&lt;34.5,34.5-K32,"None")</f>
        <v>30.082873272770527</v>
      </c>
      <c r="M32" s="50">
        <f>IF(K32&lt;34.5,L32*I32/10000,"None")</f>
        <v>13239.62595</v>
      </c>
      <c r="N32" s="51">
        <v>563478.2608695652</v>
      </c>
      <c r="O32" s="28">
        <v>3837572.7391304346</v>
      </c>
      <c r="P32" s="33">
        <v>87.19673412397255</v>
      </c>
      <c r="Q32" s="31"/>
      <c r="R32" s="27" t="s">
        <v>223</v>
      </c>
    </row>
    <row r="33" spans="2:18" ht="12">
      <c r="B33" s="34" t="s">
        <v>49</v>
      </c>
      <c r="C33" s="27"/>
      <c r="D33" s="27" t="s">
        <v>293</v>
      </c>
      <c r="E33" s="28">
        <v>345</v>
      </c>
      <c r="F33" s="28">
        <v>2499</v>
      </c>
      <c r="G33" s="28">
        <v>2844</v>
      </c>
      <c r="H33" s="28"/>
      <c r="I33" s="28">
        <v>11227208</v>
      </c>
      <c r="J33" s="28"/>
      <c r="K33" s="48">
        <v>2.5331320128744386</v>
      </c>
      <c r="L33" s="49">
        <f>IF(K33&lt;34.5,34.5-K33,"None")</f>
        <v>31.96686798712556</v>
      </c>
      <c r="M33" s="50">
        <f>IF(K33&lt;34.5,L33*I33/10000,"None")</f>
        <v>35889.8676</v>
      </c>
      <c r="N33" s="51">
        <v>824347.8260869565</v>
      </c>
      <c r="O33" s="28">
        <v>10402860.173913043</v>
      </c>
      <c r="P33" s="33">
        <v>92.65758836847988</v>
      </c>
      <c r="Q33" s="31"/>
      <c r="R33" s="27" t="s">
        <v>223</v>
      </c>
    </row>
    <row r="34" spans="2:18" ht="12">
      <c r="B34" s="34" t="s">
        <v>10</v>
      </c>
      <c r="C34" s="27"/>
      <c r="D34" s="27" t="s">
        <v>293</v>
      </c>
      <c r="E34" s="28">
        <v>401</v>
      </c>
      <c r="F34" s="28">
        <v>3492</v>
      </c>
      <c r="G34" s="28">
        <v>3893</v>
      </c>
      <c r="H34" s="28"/>
      <c r="I34" s="28">
        <v>4042899</v>
      </c>
      <c r="J34" s="28"/>
      <c r="K34" s="48">
        <v>9.629228927064466</v>
      </c>
      <c r="L34" s="49">
        <f>IF(K34&lt;34.5,34.5-K34,"None")</f>
        <v>24.870771072935533</v>
      </c>
      <c r="M34" s="50">
        <f>IF(K34&lt;34.5,L34*I34/10000,"None")</f>
        <v>10055.001549999999</v>
      </c>
      <c r="N34" s="51">
        <v>1128405.7971014492</v>
      </c>
      <c r="O34" s="28">
        <v>2914493.202898551</v>
      </c>
      <c r="P34" s="33">
        <v>72.08919151575518</v>
      </c>
      <c r="Q34" s="31"/>
      <c r="R34" s="27" t="s">
        <v>223</v>
      </c>
    </row>
    <row r="35" spans="2:18" ht="12">
      <c r="B35" s="34" t="s">
        <v>11</v>
      </c>
      <c r="C35" s="27"/>
      <c r="D35" s="27" t="s">
        <v>293</v>
      </c>
      <c r="E35" s="28">
        <v>5827</v>
      </c>
      <c r="F35" s="28">
        <v>28789</v>
      </c>
      <c r="G35" s="28">
        <v>34616</v>
      </c>
      <c r="H35" s="28"/>
      <c r="I35" s="28">
        <v>65965795</v>
      </c>
      <c r="J35" s="28"/>
      <c r="K35" s="48">
        <v>5.247568076758569</v>
      </c>
      <c r="L35" s="49">
        <f>IF(K35&lt;34.5,34.5-K35,"None")</f>
        <v>29.25243192324143</v>
      </c>
      <c r="M35" s="50">
        <f>IF(K35&lt;34.5,L35*I35/10000,"None")</f>
        <v>192965.99275</v>
      </c>
      <c r="N35" s="51">
        <v>10033623.188405797</v>
      </c>
      <c r="O35" s="28">
        <v>55932171.8115942</v>
      </c>
      <c r="P35" s="33">
        <v>84.7896577485259</v>
      </c>
      <c r="Q35" s="31"/>
      <c r="R35" s="27" t="s">
        <v>223</v>
      </c>
    </row>
    <row r="36" spans="2:18" ht="12">
      <c r="B36" s="34" t="s">
        <v>16</v>
      </c>
      <c r="C36" s="27"/>
      <c r="D36" s="27" t="s">
        <v>293</v>
      </c>
      <c r="E36" s="28">
        <v>1806</v>
      </c>
      <c r="F36" s="28">
        <v>19158</v>
      </c>
      <c r="G36" s="28">
        <v>20964</v>
      </c>
      <c r="H36" s="28"/>
      <c r="I36" s="28">
        <v>82949541</v>
      </c>
      <c r="J36" s="28"/>
      <c r="K36" s="48">
        <v>2.527319590593033</v>
      </c>
      <c r="L36" s="49">
        <f>IF(K36&lt;34.5,34.5-K36,"None")</f>
        <v>31.972680409406966</v>
      </c>
      <c r="M36" s="50">
        <f>IF(K36&lt;34.5,L36*I36/10000,"None")</f>
        <v>265211.91645</v>
      </c>
      <c r="N36" s="51">
        <v>6076521.739130435</v>
      </c>
      <c r="O36" s="28">
        <v>76873019.26086956</v>
      </c>
      <c r="P36" s="33">
        <v>92.67443596929556</v>
      </c>
      <c r="Q36" s="31"/>
      <c r="R36" s="27" t="s">
        <v>223</v>
      </c>
    </row>
    <row r="37" spans="2:18" ht="12">
      <c r="B37" s="34" t="s">
        <v>18</v>
      </c>
      <c r="C37" s="27"/>
      <c r="D37" s="27" t="s">
        <v>293</v>
      </c>
      <c r="E37" s="28">
        <v>62</v>
      </c>
      <c r="F37" s="28">
        <v>927</v>
      </c>
      <c r="G37" s="28">
        <v>989</v>
      </c>
      <c r="H37" s="28"/>
      <c r="I37" s="28">
        <v>1728394</v>
      </c>
      <c r="J37" s="28"/>
      <c r="K37" s="48">
        <v>5.722074943560322</v>
      </c>
      <c r="L37" s="49">
        <f>IF(K37&lt;34.5,34.5-K37,"None")</f>
        <v>28.777925056439678</v>
      </c>
      <c r="M37" s="50">
        <f>IF(K37&lt;34.5,L37*I37/10000,"None")</f>
        <v>4973.9593</v>
      </c>
      <c r="N37" s="51">
        <v>286666.6666666667</v>
      </c>
      <c r="O37" s="28">
        <v>1441727.3333333333</v>
      </c>
      <c r="P37" s="33">
        <v>83.4142755259121</v>
      </c>
      <c r="Q37" s="31"/>
      <c r="R37" s="27" t="s">
        <v>223</v>
      </c>
    </row>
    <row r="38" spans="2:18" ht="12">
      <c r="B38" s="34" t="s">
        <v>19</v>
      </c>
      <c r="C38" s="27"/>
      <c r="D38" s="27" t="s">
        <v>293</v>
      </c>
      <c r="E38" s="28">
        <v>2033</v>
      </c>
      <c r="F38" s="28">
        <v>24974</v>
      </c>
      <c r="G38" s="28">
        <v>27007</v>
      </c>
      <c r="H38" s="28"/>
      <c r="I38" s="28">
        <v>24391823</v>
      </c>
      <c r="J38" s="28"/>
      <c r="K38" s="48">
        <v>11.072153155588246</v>
      </c>
      <c r="L38" s="49">
        <f>IF(K38&lt;34.5,34.5-K38,"None")</f>
        <v>23.427846844411754</v>
      </c>
      <c r="M38" s="50">
        <f>IF(K38&lt;34.5,L38*I38/10000,"None")</f>
        <v>57144.78935</v>
      </c>
      <c r="N38" s="51">
        <v>7828115.942028985</v>
      </c>
      <c r="O38" s="28">
        <v>16563707.057971016</v>
      </c>
      <c r="P38" s="33">
        <v>67.9068024475703</v>
      </c>
      <c r="Q38" s="31"/>
      <c r="R38" s="27" t="s">
        <v>223</v>
      </c>
    </row>
    <row r="39" spans="2:18" ht="12">
      <c r="B39" s="34" t="s">
        <v>21</v>
      </c>
      <c r="C39" s="27"/>
      <c r="D39" s="27" t="s">
        <v>293</v>
      </c>
      <c r="E39" s="28">
        <v>940</v>
      </c>
      <c r="F39" s="28">
        <v>401</v>
      </c>
      <c r="G39" s="28">
        <v>1341</v>
      </c>
      <c r="H39" s="28"/>
      <c r="I39" s="28">
        <v>9981590</v>
      </c>
      <c r="J39" s="28"/>
      <c r="K39" s="48">
        <v>1.3434733344086465</v>
      </c>
      <c r="L39" s="49">
        <f>IF(K39&lt;34.5,34.5-K39,"None")</f>
        <v>33.15652666559135</v>
      </c>
      <c r="M39" s="50">
        <f>IF(K39&lt;34.5,L39*I39/10000,"None")</f>
        <v>33095.485499999995</v>
      </c>
      <c r="N39" s="51">
        <v>388695.652173913</v>
      </c>
      <c r="O39" s="28">
        <v>9592894.347826088</v>
      </c>
      <c r="P39" s="33">
        <v>96.10587439301842</v>
      </c>
      <c r="Q39" s="31"/>
      <c r="R39" s="27" t="s">
        <v>223</v>
      </c>
    </row>
    <row r="40" spans="2:18" ht="12">
      <c r="B40" s="34" t="s">
        <v>22</v>
      </c>
      <c r="C40" s="27"/>
      <c r="D40" s="27" t="s">
        <v>293</v>
      </c>
      <c r="E40" s="28">
        <v>78</v>
      </c>
      <c r="F40" s="28">
        <v>953</v>
      </c>
      <c r="G40" s="28">
        <v>1031</v>
      </c>
      <c r="H40" s="28"/>
      <c r="I40" s="28">
        <v>1515224</v>
      </c>
      <c r="J40" s="28"/>
      <c r="K40" s="48">
        <v>6.804274483508709</v>
      </c>
      <c r="L40" s="49">
        <f>IF(K40&lt;34.5,34.5-K40,"None")</f>
        <v>27.69572551649129</v>
      </c>
      <c r="M40" s="50">
        <f>IF(K40&lt;34.5,L40*I40/10000,"None")</f>
        <v>4196.5228</v>
      </c>
      <c r="N40" s="51">
        <v>298840.5797101449</v>
      </c>
      <c r="O40" s="28">
        <v>1216383.420289855</v>
      </c>
      <c r="P40" s="33">
        <v>80.27746526519213</v>
      </c>
      <c r="Q40" s="31"/>
      <c r="R40" s="27" t="s">
        <v>223</v>
      </c>
    </row>
    <row r="41" spans="2:18" ht="12">
      <c r="B41" s="34" t="s">
        <v>25</v>
      </c>
      <c r="C41" s="27"/>
      <c r="D41" s="27" t="s">
        <v>293</v>
      </c>
      <c r="E41" s="28">
        <v>51</v>
      </c>
      <c r="F41" s="28">
        <v>978</v>
      </c>
      <c r="G41" s="28">
        <v>1029</v>
      </c>
      <c r="H41" s="28"/>
      <c r="I41" s="28">
        <v>3994122</v>
      </c>
      <c r="J41" s="28"/>
      <c r="K41" s="48">
        <v>2.5762858520596015</v>
      </c>
      <c r="L41" s="49">
        <f>IF(K41&lt;34.5,34.5-K41,"None")</f>
        <v>31.923714147940398</v>
      </c>
      <c r="M41" s="50">
        <f>IF(K41&lt;34.5,L41*I41/10000,"None")</f>
        <v>12750.7209</v>
      </c>
      <c r="N41" s="51">
        <v>298260.8695652174</v>
      </c>
      <c r="O41" s="28">
        <v>3695861.1304347827</v>
      </c>
      <c r="P41" s="33">
        <v>92.53250477663883</v>
      </c>
      <c r="Q41" s="31"/>
      <c r="R41" s="27" t="s">
        <v>223</v>
      </c>
    </row>
    <row r="42" spans="2:18" ht="12">
      <c r="B42" s="34" t="s">
        <v>27</v>
      </c>
      <c r="C42" s="27"/>
      <c r="D42" s="27" t="s">
        <v>293</v>
      </c>
      <c r="E42" s="28">
        <v>3150</v>
      </c>
      <c r="F42" s="28">
        <v>5661</v>
      </c>
      <c r="G42" s="28">
        <v>8811</v>
      </c>
      <c r="H42" s="28"/>
      <c r="I42" s="28">
        <v>20713819</v>
      </c>
      <c r="J42" s="28"/>
      <c r="K42" s="48">
        <v>4.2536820467534255</v>
      </c>
      <c r="L42" s="49">
        <f>IF(K42&lt;34.5,34.5-K42,"None")</f>
        <v>30.246317953246574</v>
      </c>
      <c r="M42" s="50">
        <f>IF(K42&lt;34.5,L42*I42/10000,"None")</f>
        <v>62651.67555</v>
      </c>
      <c r="N42" s="51">
        <v>2553913.0434782607</v>
      </c>
      <c r="O42" s="28">
        <v>18159905.95652174</v>
      </c>
      <c r="P42" s="33">
        <v>87.67048682100456</v>
      </c>
      <c r="Q42" s="31"/>
      <c r="R42" s="27" t="s">
        <v>223</v>
      </c>
    </row>
    <row r="43" spans="2:18" ht="12">
      <c r="B43" s="34" t="s">
        <v>28</v>
      </c>
      <c r="C43" s="27"/>
      <c r="D43" s="27" t="s">
        <v>293</v>
      </c>
      <c r="E43" s="28">
        <v>257</v>
      </c>
      <c r="F43" s="28">
        <v>3896</v>
      </c>
      <c r="G43" s="28">
        <v>4153</v>
      </c>
      <c r="H43" s="28"/>
      <c r="I43" s="28">
        <v>14900841</v>
      </c>
      <c r="J43" s="28"/>
      <c r="K43" s="48">
        <v>2.7870910105006823</v>
      </c>
      <c r="L43" s="49">
        <f>IF(K43&lt;34.5,34.5-K43,"None")</f>
        <v>31.71290898949932</v>
      </c>
      <c r="M43" s="50">
        <f>IF(K43&lt;34.5,L43*I43/10000,"None")</f>
        <v>47254.90145</v>
      </c>
      <c r="N43" s="51">
        <v>1203768.115942029</v>
      </c>
      <c r="O43" s="28">
        <v>13697072.88405797</v>
      </c>
      <c r="P43" s="33">
        <v>91.92147533188208</v>
      </c>
      <c r="Q43" s="31"/>
      <c r="R43" s="27" t="s">
        <v>223</v>
      </c>
    </row>
    <row r="44" spans="2:18" ht="12">
      <c r="B44" s="34" t="s">
        <v>29</v>
      </c>
      <c r="C44" s="27"/>
      <c r="D44" s="27" t="s">
        <v>293</v>
      </c>
      <c r="E44" s="28">
        <v>729</v>
      </c>
      <c r="F44" s="28">
        <v>4383</v>
      </c>
      <c r="G44" s="28">
        <v>5112</v>
      </c>
      <c r="H44" s="28"/>
      <c r="I44" s="28">
        <v>15369809</v>
      </c>
      <c r="J44" s="28"/>
      <c r="K44" s="48">
        <v>3.326000993245915</v>
      </c>
      <c r="L44" s="49">
        <f>IF(K44&lt;34.5,34.5-K44,"None")</f>
        <v>31.173999006754084</v>
      </c>
      <c r="M44" s="50">
        <f>IF(K44&lt;34.5,L44*I44/10000,"None")</f>
        <v>47913.84105</v>
      </c>
      <c r="N44" s="51">
        <v>1481739.1304347825</v>
      </c>
      <c r="O44" s="28">
        <v>13888069.869565217</v>
      </c>
      <c r="P44" s="33">
        <v>90.3594174108814</v>
      </c>
      <c r="Q44" s="31"/>
      <c r="R44" s="27" t="s">
        <v>223</v>
      </c>
    </row>
    <row r="45" spans="2:18" ht="12">
      <c r="B45" s="34" t="s">
        <v>33</v>
      </c>
      <c r="C45" s="27"/>
      <c r="D45" s="27" t="s">
        <v>293</v>
      </c>
      <c r="E45" s="28">
        <v>548</v>
      </c>
      <c r="F45" s="28">
        <v>7131</v>
      </c>
      <c r="G45" s="28">
        <v>7679</v>
      </c>
      <c r="H45" s="28"/>
      <c r="I45" s="28">
        <v>23390765</v>
      </c>
      <c r="J45" s="28"/>
      <c r="K45" s="48">
        <v>3.2829195624854512</v>
      </c>
      <c r="L45" s="49">
        <f>IF(K45&lt;34.5,34.5-K45,"None")</f>
        <v>31.21708043751455</v>
      </c>
      <c r="M45" s="50">
        <f>IF(K45&lt;34.5,L45*I45/10000,"None")</f>
        <v>73019.13925</v>
      </c>
      <c r="N45" s="51">
        <v>2225797.1014492754</v>
      </c>
      <c r="O45" s="28">
        <v>21164967.898550726</v>
      </c>
      <c r="P45" s="33">
        <v>90.48429112323059</v>
      </c>
      <c r="Q45" s="31"/>
      <c r="R45" s="27" t="s">
        <v>223</v>
      </c>
    </row>
    <row r="46" spans="2:18" ht="12">
      <c r="B46" s="34" t="s">
        <v>35</v>
      </c>
      <c r="C46" s="27"/>
      <c r="D46" s="27" t="s">
        <v>293</v>
      </c>
      <c r="E46" s="28">
        <v>288</v>
      </c>
      <c r="F46" s="28">
        <v>2115</v>
      </c>
      <c r="G46" s="28">
        <v>2403</v>
      </c>
      <c r="H46" s="28"/>
      <c r="I46" s="28">
        <v>15511953</v>
      </c>
      <c r="J46" s="28"/>
      <c r="K46" s="48">
        <v>1.5491279531339477</v>
      </c>
      <c r="L46" s="49">
        <f>IF(K46&lt;34.5,34.5-K46,"None")</f>
        <v>32.95087204686605</v>
      </c>
      <c r="M46" s="50">
        <f>IF(K46&lt;34.5,L46*I46/10000,"None")</f>
        <v>51113.23785</v>
      </c>
      <c r="N46" s="51">
        <v>696521.7391304348</v>
      </c>
      <c r="O46" s="28">
        <v>14815431.260869564</v>
      </c>
      <c r="P46" s="33">
        <v>95.50977404888711</v>
      </c>
      <c r="Q46" s="31"/>
      <c r="R46" s="27" t="s">
        <v>223</v>
      </c>
    </row>
    <row r="47" spans="2:18" ht="12">
      <c r="B47" s="34" t="s">
        <v>36</v>
      </c>
      <c r="C47" s="27"/>
      <c r="D47" s="27" t="s">
        <v>293</v>
      </c>
      <c r="E47" s="28">
        <v>55376</v>
      </c>
      <c r="F47" s="28">
        <v>224943</v>
      </c>
      <c r="G47" s="28">
        <v>280319</v>
      </c>
      <c r="H47" s="28"/>
      <c r="I47" s="28">
        <v>158423182</v>
      </c>
      <c r="J47" s="28"/>
      <c r="K47" s="48">
        <v>17.694316984492836</v>
      </c>
      <c r="L47" s="49">
        <f>IF(K47&lt;34.5,34.5-K47,"None")</f>
        <v>16.805683015507164</v>
      </c>
      <c r="M47" s="50">
        <f>IF(K47&lt;34.5,L47*I47/10000,"None")</f>
        <v>266240.9779</v>
      </c>
      <c r="N47" s="51">
        <v>81251884.05797102</v>
      </c>
      <c r="O47" s="28">
        <v>77171297.94202898</v>
      </c>
      <c r="P47" s="33">
        <v>48.71212468262945</v>
      </c>
      <c r="Q47" s="31"/>
      <c r="R47" s="27" t="s">
        <v>223</v>
      </c>
    </row>
    <row r="48" spans="2:18" ht="12">
      <c r="B48" s="34" t="s">
        <v>39</v>
      </c>
      <c r="C48" s="27"/>
      <c r="D48" s="27" t="s">
        <v>293</v>
      </c>
      <c r="E48" s="28">
        <v>221</v>
      </c>
      <c r="F48" s="28">
        <v>4050</v>
      </c>
      <c r="G48" s="28">
        <v>4271</v>
      </c>
      <c r="H48" s="28"/>
      <c r="I48" s="28">
        <v>10624005</v>
      </c>
      <c r="J48" s="28"/>
      <c r="K48" s="48">
        <v>4.020141180279942</v>
      </c>
      <c r="L48" s="49">
        <f>IF(K48&lt;34.5,34.5-K48,"None")</f>
        <v>30.479858819720057</v>
      </c>
      <c r="M48" s="50">
        <f>IF(K48&lt;34.5,L48*I48/10000,"None")</f>
        <v>32381.81725</v>
      </c>
      <c r="N48" s="51">
        <v>1237971.0144927537</v>
      </c>
      <c r="O48" s="28">
        <v>9386033.985507246</v>
      </c>
      <c r="P48" s="33">
        <v>88.3474168687538</v>
      </c>
      <c r="Q48" s="31"/>
      <c r="R48" s="27" t="s">
        <v>223</v>
      </c>
    </row>
    <row r="49" spans="2:18" ht="12">
      <c r="B49" s="34" t="s">
        <v>41</v>
      </c>
      <c r="C49" s="27"/>
      <c r="D49" s="27" t="s">
        <v>293</v>
      </c>
      <c r="E49" s="28">
        <v>741</v>
      </c>
      <c r="F49" s="28">
        <v>5254</v>
      </c>
      <c r="G49" s="28">
        <v>5995</v>
      </c>
      <c r="H49" s="28"/>
      <c r="I49" s="28">
        <v>12433728</v>
      </c>
      <c r="J49" s="28"/>
      <c r="K49" s="48">
        <v>4.821562768624181</v>
      </c>
      <c r="L49" s="49">
        <f>IF(K49&lt;34.5,34.5-K49,"None")</f>
        <v>29.678437231375817</v>
      </c>
      <c r="M49" s="50">
        <f>IF(K49&lt;34.5,L49*I49/10000,"None")</f>
        <v>36901.3616</v>
      </c>
      <c r="N49" s="51">
        <v>1737681.15942029</v>
      </c>
      <c r="O49" s="28">
        <v>10696046.84057971</v>
      </c>
      <c r="P49" s="33">
        <v>86.02445574311832</v>
      </c>
      <c r="Q49" s="31"/>
      <c r="R49" s="27" t="s">
        <v>223</v>
      </c>
    </row>
    <row r="50" spans="2:18" ht="12">
      <c r="B50" s="34" t="s">
        <v>43</v>
      </c>
      <c r="C50" s="27"/>
      <c r="D50" s="27" t="s">
        <v>293</v>
      </c>
      <c r="E50" s="28">
        <v>95</v>
      </c>
      <c r="F50" s="28">
        <v>991</v>
      </c>
      <c r="G50" s="28">
        <v>1086</v>
      </c>
      <c r="H50" s="28"/>
      <c r="I50" s="28">
        <v>5867536</v>
      </c>
      <c r="J50" s="28"/>
      <c r="K50" s="48">
        <v>1.8508620995252523</v>
      </c>
      <c r="L50" s="49">
        <f>IF(K50&lt;34.5,34.5-K50,"None")</f>
        <v>32.64913790047475</v>
      </c>
      <c r="M50" s="50">
        <f>IF(K50&lt;34.5,L50*I50/10000,"None")</f>
        <v>19156.9992</v>
      </c>
      <c r="N50" s="51">
        <v>314782.60869565216</v>
      </c>
      <c r="O50" s="28">
        <v>5552753.391304348</v>
      </c>
      <c r="P50" s="33">
        <v>94.63518232021666</v>
      </c>
      <c r="Q50" s="31"/>
      <c r="R50" s="27" t="s">
        <v>223</v>
      </c>
    </row>
    <row r="51" spans="2:18" ht="12">
      <c r="B51" s="34" t="s">
        <v>44</v>
      </c>
      <c r="C51" s="27"/>
      <c r="D51" s="27" t="s">
        <v>293</v>
      </c>
      <c r="E51" s="28">
        <v>300</v>
      </c>
      <c r="F51" s="28">
        <v>965</v>
      </c>
      <c r="G51" s="28">
        <v>1265</v>
      </c>
      <c r="H51" s="28"/>
      <c r="I51" s="28">
        <v>9330872</v>
      </c>
      <c r="J51" s="28"/>
      <c r="K51" s="48">
        <v>1.35571466418144</v>
      </c>
      <c r="L51" s="49">
        <f>IF(K51&lt;34.5,34.5-K51,"None")</f>
        <v>33.14428533581856</v>
      </c>
      <c r="M51" s="50">
        <f>IF(K51&lt;34.5,L51*I51/10000,"None")</f>
        <v>30926.5084</v>
      </c>
      <c r="N51" s="51">
        <v>366666.6666666666</v>
      </c>
      <c r="O51" s="28">
        <v>8964205.333333334</v>
      </c>
      <c r="P51" s="33">
        <v>96.07039227773497</v>
      </c>
      <c r="Q51" s="31"/>
      <c r="R51" s="27" t="s">
        <v>223</v>
      </c>
    </row>
    <row r="52" spans="2:18" ht="12">
      <c r="B52" s="34" t="s">
        <v>48</v>
      </c>
      <c r="C52" s="27"/>
      <c r="D52" s="27" t="s">
        <v>293</v>
      </c>
      <c r="E52" s="28">
        <v>300</v>
      </c>
      <c r="F52" s="28">
        <v>9440</v>
      </c>
      <c r="G52" s="28">
        <v>9740</v>
      </c>
      <c r="H52" s="28"/>
      <c r="I52" s="28">
        <v>44841226</v>
      </c>
      <c r="J52" s="28"/>
      <c r="K52" s="48">
        <v>2.172108318358646</v>
      </c>
      <c r="L52" s="49">
        <f>IF(K52&lt;34.5,34.5-K52,"None")</f>
        <v>32.327891681641354</v>
      </c>
      <c r="M52" s="50">
        <f>IF(K52&lt;34.5,L52*I52/10000,"None")</f>
        <v>144962.2297</v>
      </c>
      <c r="N52" s="51">
        <v>2823188.405797101</v>
      </c>
      <c r="O52" s="28">
        <v>42018037.5942029</v>
      </c>
      <c r="P52" s="33">
        <v>93.70403385983002</v>
      </c>
      <c r="Q52" s="31"/>
      <c r="R52" s="27" t="s">
        <v>223</v>
      </c>
    </row>
    <row r="53" spans="2:18" ht="12">
      <c r="B53" s="34" t="s">
        <v>50</v>
      </c>
      <c r="C53" s="27"/>
      <c r="D53" s="27" t="s">
        <v>293</v>
      </c>
      <c r="E53" s="28">
        <v>349</v>
      </c>
      <c r="F53" s="28">
        <v>1816</v>
      </c>
      <c r="G53" s="28">
        <v>2165</v>
      </c>
      <c r="H53" s="28"/>
      <c r="I53" s="28">
        <v>6027798</v>
      </c>
      <c r="J53" s="28"/>
      <c r="K53" s="48">
        <v>3.5916930195736487</v>
      </c>
      <c r="L53" s="49">
        <f>IF(K53&lt;34.5,34.5-K53,"None")</f>
        <v>30.908306980426353</v>
      </c>
      <c r="M53" s="50">
        <f>IF(K53&lt;34.5,L53*I53/10000,"None")</f>
        <v>18630.9031</v>
      </c>
      <c r="N53" s="51">
        <v>627536.231884058</v>
      </c>
      <c r="O53" s="28">
        <v>5400261.768115942</v>
      </c>
      <c r="P53" s="33">
        <v>89.5892955954387</v>
      </c>
      <c r="Q53" s="31"/>
      <c r="R53" s="27" t="s">
        <v>223</v>
      </c>
    </row>
    <row r="54" spans="2:18" ht="12">
      <c r="B54" s="34" t="s">
        <v>52</v>
      </c>
      <c r="C54" s="27"/>
      <c r="D54" s="27" t="s">
        <v>293</v>
      </c>
      <c r="E54" s="28">
        <v>3361</v>
      </c>
      <c r="F54" s="28">
        <v>37625</v>
      </c>
      <c r="G54" s="28">
        <v>40986</v>
      </c>
      <c r="H54" s="28"/>
      <c r="I54" s="28">
        <v>33424682.999999996</v>
      </c>
      <c r="J54" s="28"/>
      <c r="K54" s="48">
        <v>12.262195575646897</v>
      </c>
      <c r="L54" s="49">
        <f>IF(K54&lt;34.5,34.5-K54,"None")</f>
        <v>22.2378044243531</v>
      </c>
      <c r="M54" s="50">
        <f>IF(K54&lt;34.5,L54*I54/10000,"None")</f>
        <v>74329.15634999998</v>
      </c>
      <c r="N54" s="51">
        <v>11880000</v>
      </c>
      <c r="O54" s="28">
        <v>21544682.999999996</v>
      </c>
      <c r="P54" s="33">
        <v>64.45740412855972</v>
      </c>
      <c r="Q54" s="31"/>
      <c r="R54" s="27" t="s">
        <v>223</v>
      </c>
    </row>
    <row r="55" spans="2:18" ht="12">
      <c r="B55" s="34" t="s">
        <v>53</v>
      </c>
      <c r="C55" s="27"/>
      <c r="D55" s="27" t="s">
        <v>293</v>
      </c>
      <c r="E55" s="28">
        <v>649</v>
      </c>
      <c r="F55" s="28">
        <v>8369</v>
      </c>
      <c r="G55" s="28">
        <v>9018</v>
      </c>
      <c r="H55" s="28"/>
      <c r="I55" s="28">
        <v>13088570</v>
      </c>
      <c r="J55" s="28"/>
      <c r="K55" s="48">
        <v>6.889981105651726</v>
      </c>
      <c r="L55" s="49">
        <f>IF(K55&lt;34.5,34.5-K55,"None")</f>
        <v>27.610018894348272</v>
      </c>
      <c r="M55" s="50">
        <f>IF(K55&lt;34.5,L55*I55/10000,"None")</f>
        <v>36137.56649999999</v>
      </c>
      <c r="N55" s="51">
        <v>2613913.0434782607</v>
      </c>
      <c r="O55" s="28">
        <v>10474656.956521738</v>
      </c>
      <c r="P55" s="33">
        <v>80.02904027347326</v>
      </c>
      <c r="Q55" s="31"/>
      <c r="R55" s="27" t="s">
        <v>223</v>
      </c>
    </row>
    <row r="56" spans="2:18" ht="12">
      <c r="B56" s="34" t="s">
        <v>54</v>
      </c>
      <c r="C56" s="27"/>
      <c r="D56" s="27" t="s">
        <v>293</v>
      </c>
      <c r="E56" s="28">
        <v>2086</v>
      </c>
      <c r="F56" s="28">
        <v>9357</v>
      </c>
      <c r="G56" s="28">
        <v>11443</v>
      </c>
      <c r="H56" s="28"/>
      <c r="I56" s="28">
        <v>12571454</v>
      </c>
      <c r="J56" s="28"/>
      <c r="K56" s="48">
        <v>9.10236795202846</v>
      </c>
      <c r="L56" s="49">
        <f>IF(K56&lt;34.5,34.5-K56,"None")</f>
        <v>25.39763204797154</v>
      </c>
      <c r="M56" s="50">
        <f>IF(K56&lt;34.5,L56*I56/10000,"None")</f>
        <v>31928.5163</v>
      </c>
      <c r="N56" s="51">
        <v>3316811.594202899</v>
      </c>
      <c r="O56" s="28">
        <v>9254642.405797102</v>
      </c>
      <c r="P56" s="33">
        <v>73.6163247767291</v>
      </c>
      <c r="Q56" s="31"/>
      <c r="R56" s="27" t="s">
        <v>223</v>
      </c>
    </row>
    <row r="57" spans="2:18" ht="12">
      <c r="B57" s="34" t="s">
        <v>9</v>
      </c>
      <c r="C57" s="27"/>
      <c r="D57" s="27" t="s">
        <v>38</v>
      </c>
      <c r="E57" s="28">
        <v>115</v>
      </c>
      <c r="F57" s="28">
        <v>588</v>
      </c>
      <c r="G57" s="28">
        <v>703</v>
      </c>
      <c r="H57" s="28"/>
      <c r="I57" s="28">
        <v>734750</v>
      </c>
      <c r="J57" s="28"/>
      <c r="K57" s="48">
        <v>9.567880231371216</v>
      </c>
      <c r="L57" s="49">
        <f>IF(K57&lt;34.5,34.5-K57,"None")</f>
        <v>24.932119768628784</v>
      </c>
      <c r="M57" s="50">
        <f>IF(K57&lt;34.5,L57*I57/10000,"None")</f>
        <v>1831.8875</v>
      </c>
      <c r="N57" s="51">
        <v>203768.115942029</v>
      </c>
      <c r="O57" s="28">
        <v>530981.884057971</v>
      </c>
      <c r="P57" s="33">
        <v>72.26701382211242</v>
      </c>
      <c r="Q57" s="31"/>
      <c r="R57" s="27" t="s">
        <v>223</v>
      </c>
    </row>
    <row r="58" spans="2:18" ht="12">
      <c r="B58" s="34" t="s">
        <v>20</v>
      </c>
      <c r="C58" s="27"/>
      <c r="D58" s="27" t="s">
        <v>38</v>
      </c>
      <c r="E58" s="28">
        <v>153</v>
      </c>
      <c r="F58" s="28">
        <v>271</v>
      </c>
      <c r="G58" s="28">
        <v>424</v>
      </c>
      <c r="H58" s="28"/>
      <c r="I58" s="28">
        <v>700401</v>
      </c>
      <c r="J58" s="28"/>
      <c r="K58" s="48">
        <v>6.053674966197936</v>
      </c>
      <c r="L58" s="49">
        <f>IF(K58&lt;34.5,34.5-K58,"None")</f>
        <v>28.446325033802065</v>
      </c>
      <c r="M58" s="50">
        <f>IF(K58&lt;34.5,L58*I58/10000,"None")</f>
        <v>1992.38345</v>
      </c>
      <c r="N58" s="51">
        <v>122898.55072463768</v>
      </c>
      <c r="O58" s="28">
        <v>577502.4492753623</v>
      </c>
      <c r="P58" s="33">
        <v>82.45311604000598</v>
      </c>
      <c r="Q58" s="31"/>
      <c r="R58" s="27" t="s">
        <v>223</v>
      </c>
    </row>
    <row r="59" spans="2:18" ht="12">
      <c r="B59" s="34" t="s">
        <v>15</v>
      </c>
      <c r="C59" s="27"/>
      <c r="D59" s="27" t="s">
        <v>38</v>
      </c>
      <c r="E59" s="28">
        <v>215</v>
      </c>
      <c r="F59" s="28">
        <v>2505</v>
      </c>
      <c r="G59" s="28">
        <v>2720</v>
      </c>
      <c r="H59" s="28"/>
      <c r="I59" s="28">
        <v>5253676</v>
      </c>
      <c r="J59" s="28"/>
      <c r="K59" s="48">
        <v>5.17732726570881</v>
      </c>
      <c r="L59" s="49">
        <f>IF(K59&lt;34.5,34.5-K59,"None")</f>
        <v>29.32267273429119</v>
      </c>
      <c r="M59" s="50">
        <f>IF(K59&lt;34.5,L59*I59/10000,"None")</f>
        <v>15405.1822</v>
      </c>
      <c r="N59" s="51">
        <v>788405.7971014492</v>
      </c>
      <c r="O59" s="28">
        <v>4465270.202898551</v>
      </c>
      <c r="P59" s="33">
        <v>84.99325430229331</v>
      </c>
      <c r="Q59" s="31"/>
      <c r="R59" s="27" t="s">
        <v>223</v>
      </c>
    </row>
    <row r="60" spans="2:18" ht="12">
      <c r="B60" s="34"/>
      <c r="C60" s="27"/>
      <c r="D60" s="27"/>
      <c r="E60" s="28"/>
      <c r="F60" s="28"/>
      <c r="G60" s="28"/>
      <c r="H60" s="28"/>
      <c r="I60" s="28"/>
      <c r="J60" s="28"/>
      <c r="K60" s="29"/>
      <c r="L60" s="31"/>
      <c r="M60" s="28"/>
      <c r="N60" s="30"/>
      <c r="O60" s="28"/>
      <c r="P60" s="33"/>
      <c r="Q60" s="31"/>
      <c r="R60" s="27"/>
    </row>
    <row r="61" spans="2:18" ht="15.75">
      <c r="B61" s="42" t="s">
        <v>294</v>
      </c>
      <c r="C61" s="27"/>
      <c r="D61" s="27"/>
      <c r="E61" s="28"/>
      <c r="F61" s="28"/>
      <c r="G61" s="28"/>
      <c r="H61" s="28"/>
      <c r="I61" s="28"/>
      <c r="J61" s="28"/>
      <c r="K61" s="29"/>
      <c r="L61" s="31"/>
      <c r="M61" s="28"/>
      <c r="N61" s="30"/>
      <c r="O61" s="28"/>
      <c r="P61" s="33"/>
      <c r="Q61" s="31"/>
      <c r="R61" s="27"/>
    </row>
    <row r="62" spans="2:18" ht="12">
      <c r="B62" s="34" t="s">
        <v>90</v>
      </c>
      <c r="C62" s="27"/>
      <c r="D62" s="27" t="s">
        <v>38</v>
      </c>
      <c r="E62" s="28">
        <v>7248</v>
      </c>
      <c r="F62" s="28">
        <v>17257</v>
      </c>
      <c r="G62" s="28">
        <f>E62+F62</f>
        <v>24505</v>
      </c>
      <c r="H62" s="28"/>
      <c r="I62" s="28">
        <v>31411743</v>
      </c>
      <c r="J62" s="28"/>
      <c r="K62" s="48">
        <f>G62/I62*10000</f>
        <v>7.801222619196904</v>
      </c>
      <c r="L62" s="49">
        <f>IF(K62&lt;34.5,34.5-K62,"None")</f>
        <v>26.698777380803097</v>
      </c>
      <c r="M62" s="50">
        <f>IF(K62&lt;34.5,L62*I62/10000,"None")</f>
        <v>83865.51335</v>
      </c>
      <c r="N62" s="51">
        <v>7102898.550724638</v>
      </c>
      <c r="O62" s="28">
        <v>24308844.449275363</v>
      </c>
      <c r="P62" s="33">
        <v>77.38776052406695</v>
      </c>
      <c r="Q62" s="31"/>
      <c r="R62" s="27" t="s">
        <v>201</v>
      </c>
    </row>
    <row r="63" spans="2:18" ht="12">
      <c r="B63" s="34" t="s">
        <v>91</v>
      </c>
      <c r="C63" s="27"/>
      <c r="D63" s="27" t="s">
        <v>291</v>
      </c>
      <c r="E63" s="28">
        <v>11234</v>
      </c>
      <c r="F63" s="28">
        <v>14386</v>
      </c>
      <c r="G63" s="28">
        <v>25620</v>
      </c>
      <c r="H63" s="28"/>
      <c r="I63" s="28">
        <v>3092072</v>
      </c>
      <c r="J63" s="28"/>
      <c r="K63" s="48">
        <v>82.85706154319823</v>
      </c>
      <c r="L63" s="49" t="str">
        <f>IF(K63&lt;34.5,34.5-K63,"None")</f>
        <v>None</v>
      </c>
      <c r="M63" s="50" t="str">
        <f>IF(K63&lt;34.5,L63*I63/10000,"None")</f>
        <v>None</v>
      </c>
      <c r="N63" s="51">
        <v>7426086.956521738</v>
      </c>
      <c r="O63" s="28">
        <v>0</v>
      </c>
      <c r="P63" s="33">
        <v>0</v>
      </c>
      <c r="Q63" s="31"/>
      <c r="R63" s="27" t="s">
        <v>201</v>
      </c>
    </row>
    <row r="64" spans="2:18" ht="12">
      <c r="B64" s="34" t="s">
        <v>92</v>
      </c>
      <c r="C64" s="27"/>
      <c r="D64" s="27" t="s">
        <v>291</v>
      </c>
      <c r="E64" s="28">
        <v>32798</v>
      </c>
      <c r="F64" s="28">
        <v>72356</v>
      </c>
      <c r="G64" s="28">
        <v>105154</v>
      </c>
      <c r="H64" s="28"/>
      <c r="I64" s="28">
        <v>9187783</v>
      </c>
      <c r="J64" s="28"/>
      <c r="K64" s="48">
        <v>114.4498079678199</v>
      </c>
      <c r="L64" s="49" t="str">
        <f>IF(K64&lt;34.5,34.5-K64,"None")</f>
        <v>None</v>
      </c>
      <c r="M64" s="50" t="str">
        <f>IF(K64&lt;34.5,L64*I64/10000,"None")</f>
        <v>None</v>
      </c>
      <c r="N64" s="51">
        <v>30479420.28985507</v>
      </c>
      <c r="O64" s="28">
        <v>0</v>
      </c>
      <c r="P64" s="33">
        <v>0</v>
      </c>
      <c r="Q64" s="31"/>
      <c r="R64" s="27" t="s">
        <v>201</v>
      </c>
    </row>
    <row r="65" spans="2:18" ht="12">
      <c r="B65" s="34" t="s">
        <v>94</v>
      </c>
      <c r="C65" s="27"/>
      <c r="D65" s="27" t="s">
        <v>293</v>
      </c>
      <c r="E65" s="28">
        <v>43315</v>
      </c>
      <c r="F65" s="28">
        <v>39992</v>
      </c>
      <c r="G65" s="28">
        <v>83307</v>
      </c>
      <c r="H65" s="28"/>
      <c r="I65" s="28">
        <v>148692131</v>
      </c>
      <c r="J65" s="28"/>
      <c r="K65" s="48">
        <v>5.602650216910269</v>
      </c>
      <c r="L65" s="49">
        <f>IF(K65&lt;34.5,34.5-K65,"None")</f>
        <v>28.89734978308973</v>
      </c>
      <c r="M65" s="50">
        <f>IF(K65&lt;34.5,L65*I65/10000,"None")</f>
        <v>429680.85195</v>
      </c>
      <c r="N65" s="51">
        <v>24146956.52173913</v>
      </c>
      <c r="O65" s="28">
        <v>124545174.47826087</v>
      </c>
      <c r="P65" s="33">
        <v>83.7604341538833</v>
      </c>
      <c r="Q65" s="31"/>
      <c r="R65" s="27" t="s">
        <v>201</v>
      </c>
    </row>
    <row r="66" spans="2:18" ht="12">
      <c r="B66" s="34" t="s">
        <v>95</v>
      </c>
      <c r="C66" s="27"/>
      <c r="D66" s="27" t="s">
        <v>292</v>
      </c>
      <c r="E66" s="28">
        <v>52</v>
      </c>
      <c r="F66" s="28">
        <v>545</v>
      </c>
      <c r="G66" s="28">
        <v>597</v>
      </c>
      <c r="H66" s="28"/>
      <c r="I66" s="28">
        <v>725940</v>
      </c>
      <c r="J66" s="28"/>
      <c r="K66" s="48">
        <v>8.223820150425654</v>
      </c>
      <c r="L66" s="49">
        <f>IF(K66&lt;34.5,34.5-K66,"None")</f>
        <v>26.276179849574348</v>
      </c>
      <c r="M66" s="50">
        <f>IF(K66&lt;34.5,L66*I66/10000,"None")</f>
        <v>1907.4930000000004</v>
      </c>
      <c r="N66" s="51">
        <v>173043.47826086957</v>
      </c>
      <c r="O66" s="28">
        <v>552896.5217391304</v>
      </c>
      <c r="P66" s="33">
        <v>76.16284014369374</v>
      </c>
      <c r="Q66" s="31"/>
      <c r="R66" s="27" t="s">
        <v>201</v>
      </c>
    </row>
    <row r="67" spans="2:18" ht="12">
      <c r="B67" s="34" t="s">
        <v>96</v>
      </c>
      <c r="C67" s="27"/>
      <c r="D67" s="27" t="s">
        <v>38</v>
      </c>
      <c r="E67" s="28">
        <v>564</v>
      </c>
      <c r="F67" s="28">
        <v>1941</v>
      </c>
      <c r="G67" s="28">
        <v>2505</v>
      </c>
      <c r="H67" s="28"/>
      <c r="I67" s="28">
        <v>398920</v>
      </c>
      <c r="J67" s="28"/>
      <c r="K67" s="48">
        <v>62.794545272235034</v>
      </c>
      <c r="L67" s="49" t="str">
        <f>IF(K67&lt;34.5,34.5-K67,"None")</f>
        <v>None</v>
      </c>
      <c r="M67" s="50" t="str">
        <f>IF(K67&lt;34.5,L67*I67/10000,"None")</f>
        <v>None</v>
      </c>
      <c r="N67" s="51">
        <v>726086.956521739</v>
      </c>
      <c r="O67" s="28">
        <v>0</v>
      </c>
      <c r="P67" s="33">
        <v>0</v>
      </c>
      <c r="Q67" s="31"/>
      <c r="R67" s="27" t="s">
        <v>201</v>
      </c>
    </row>
    <row r="68" spans="2:18" ht="12">
      <c r="B68" s="34" t="s">
        <v>97</v>
      </c>
      <c r="C68" s="27"/>
      <c r="D68" s="27" t="s">
        <v>292</v>
      </c>
      <c r="E68" s="28">
        <v>3393</v>
      </c>
      <c r="F68" s="28">
        <v>11736</v>
      </c>
      <c r="G68" s="28">
        <v>15129</v>
      </c>
      <c r="H68" s="28"/>
      <c r="I68" s="28">
        <v>14138255</v>
      </c>
      <c r="J68" s="28"/>
      <c r="K68" s="48">
        <v>10.700754796118758</v>
      </c>
      <c r="L68" s="49">
        <f>IF(K68&lt;34.5,34.5-K68,"None")</f>
        <v>23.79924520388124</v>
      </c>
      <c r="M68" s="50">
        <f>IF(K68&lt;34.5,L68*I68/10000,"None")</f>
        <v>33647.97975</v>
      </c>
      <c r="N68" s="51">
        <v>4385217.391304348</v>
      </c>
      <c r="O68" s="28">
        <v>9753037.608695652</v>
      </c>
      <c r="P68" s="33">
        <v>68.98331943153984</v>
      </c>
      <c r="Q68" s="31"/>
      <c r="R68" s="27" t="s">
        <v>201</v>
      </c>
    </row>
    <row r="69" spans="2:18" ht="12">
      <c r="B69" s="34" t="s">
        <v>267</v>
      </c>
      <c r="C69" s="27"/>
      <c r="D69" s="27" t="s">
        <v>292</v>
      </c>
      <c r="E69" s="28">
        <v>1905436</v>
      </c>
      <c r="F69" s="28">
        <v>1854818</v>
      </c>
      <c r="G69" s="28">
        <v>3760254</v>
      </c>
      <c r="H69" s="28"/>
      <c r="I69" s="28">
        <v>1341335152</v>
      </c>
      <c r="J69" s="28"/>
      <c r="K69" s="48">
        <v>28.033664773440606</v>
      </c>
      <c r="L69" s="49">
        <f>IF(K69&lt;34.5,34.5-K69,"None")</f>
        <v>6.466335226559394</v>
      </c>
      <c r="M69" s="50">
        <f>IF(K69&lt;34.5,L69*I69/10000,"None")</f>
        <v>867352.2744</v>
      </c>
      <c r="N69" s="51">
        <v>1089928695.652174</v>
      </c>
      <c r="O69" s="28">
        <v>251406456.347826</v>
      </c>
      <c r="P69" s="33">
        <v>18.74300065669389</v>
      </c>
      <c r="Q69" s="31"/>
      <c r="R69" s="27" t="s">
        <v>201</v>
      </c>
    </row>
    <row r="70" spans="2:18" ht="12">
      <c r="B70" s="34" t="s">
        <v>131</v>
      </c>
      <c r="C70" s="27"/>
      <c r="D70" s="27" t="s">
        <v>292</v>
      </c>
      <c r="E70" s="28">
        <v>79</v>
      </c>
      <c r="F70" s="28">
        <v>1795</v>
      </c>
      <c r="G70" s="28">
        <v>1874</v>
      </c>
      <c r="H70" s="28"/>
      <c r="I70" s="28">
        <v>1124355</v>
      </c>
      <c r="J70" s="28"/>
      <c r="K70" s="48">
        <v>16.66733371577482</v>
      </c>
      <c r="L70" s="49">
        <f>IF(K70&lt;34.5,34.5-K70,"None")</f>
        <v>17.83266628422518</v>
      </c>
      <c r="M70" s="50">
        <f>IF(K70&lt;34.5,L70*I70/10000,"None")</f>
        <v>2005.0247500000003</v>
      </c>
      <c r="N70" s="51">
        <v>543188.4057971014</v>
      </c>
      <c r="O70" s="28">
        <v>581166.5942028986</v>
      </c>
      <c r="P70" s="33">
        <v>51.68888778036283</v>
      </c>
      <c r="Q70" s="31"/>
      <c r="R70" s="27" t="s">
        <v>201</v>
      </c>
    </row>
    <row r="71" spans="2:18" ht="12">
      <c r="B71" s="34" t="s">
        <v>99</v>
      </c>
      <c r="C71" s="27"/>
      <c r="D71" s="27" t="s">
        <v>292</v>
      </c>
      <c r="E71" s="28">
        <v>20609</v>
      </c>
      <c r="F71" s="28">
        <v>13925</v>
      </c>
      <c r="G71" s="28">
        <v>34534</v>
      </c>
      <c r="H71" s="28"/>
      <c r="I71" s="28">
        <v>4352244</v>
      </c>
      <c r="J71" s="28"/>
      <c r="K71" s="48">
        <v>79.34757334377393</v>
      </c>
      <c r="L71" s="49" t="str">
        <f>IF(K71&lt;34.5,34.5-K71,"None")</f>
        <v>None</v>
      </c>
      <c r="M71" s="50" t="str">
        <f>IF(K71&lt;34.5,L71*I71/10000,"None")</f>
        <v>None</v>
      </c>
      <c r="N71" s="51">
        <v>10009855.072463768</v>
      </c>
      <c r="O71" s="28">
        <v>0</v>
      </c>
      <c r="P71" s="33">
        <v>0</v>
      </c>
      <c r="Q71" s="31"/>
      <c r="R71" s="27" t="s">
        <v>201</v>
      </c>
    </row>
    <row r="72" spans="2:18" ht="12">
      <c r="B72" s="34" t="s">
        <v>100</v>
      </c>
      <c r="C72" s="27"/>
      <c r="D72" s="27" t="s">
        <v>293</v>
      </c>
      <c r="E72" s="28">
        <v>757377</v>
      </c>
      <c r="F72" s="28">
        <v>1146915</v>
      </c>
      <c r="G72" s="28">
        <v>1904292</v>
      </c>
      <c r="H72" s="28"/>
      <c r="I72" s="28">
        <v>1224614327</v>
      </c>
      <c r="J72" s="28"/>
      <c r="K72" s="48">
        <v>15.550136545152471</v>
      </c>
      <c r="L72" s="49">
        <f>IF(K72&lt;34.5,34.5-K72,"None")</f>
        <v>18.94986345484753</v>
      </c>
      <c r="M72" s="50">
        <f>IF(K72&lt;34.5,L72*I72/10000,"None")</f>
        <v>2320627.4281500005</v>
      </c>
      <c r="N72" s="51">
        <v>551968695.6521739</v>
      </c>
      <c r="O72" s="28">
        <v>672645631.3478261</v>
      </c>
      <c r="P72" s="33">
        <v>54.92714044883341</v>
      </c>
      <c r="Q72" s="31"/>
      <c r="R72" s="27" t="s">
        <v>201</v>
      </c>
    </row>
    <row r="73" spans="2:18" ht="12">
      <c r="B73" s="34" t="s">
        <v>101</v>
      </c>
      <c r="C73" s="27"/>
      <c r="D73" s="27" t="s">
        <v>292</v>
      </c>
      <c r="E73" s="28">
        <v>65722</v>
      </c>
      <c r="F73" s="28">
        <v>465662</v>
      </c>
      <c r="G73" s="28">
        <v>531384</v>
      </c>
      <c r="H73" s="28"/>
      <c r="I73" s="28">
        <v>239870937</v>
      </c>
      <c r="J73" s="28"/>
      <c r="K73" s="48">
        <v>22.152913005880322</v>
      </c>
      <c r="L73" s="49">
        <f>IF(K73&lt;34.5,34.5-K73,"None")</f>
        <v>12.347086994119678</v>
      </c>
      <c r="M73" s="50">
        <f>IF(K73&lt;34.5,L73*I73/10000,"None")</f>
        <v>296170.73265</v>
      </c>
      <c r="N73" s="51">
        <v>154024347.82608697</v>
      </c>
      <c r="O73" s="28">
        <v>85846589.17391303</v>
      </c>
      <c r="P73" s="33">
        <v>35.78865795397007</v>
      </c>
      <c r="Q73" s="31"/>
      <c r="R73" s="27" t="s">
        <v>201</v>
      </c>
    </row>
    <row r="74" spans="2:18" ht="12">
      <c r="B74" s="34" t="s">
        <v>106</v>
      </c>
      <c r="C74" s="27"/>
      <c r="D74" s="27" t="s">
        <v>290</v>
      </c>
      <c r="E74" s="28">
        <v>274992</v>
      </c>
      <c r="F74" s="28">
        <v>531210</v>
      </c>
      <c r="G74" s="28">
        <v>806202</v>
      </c>
      <c r="H74" s="28"/>
      <c r="I74" s="28">
        <v>126535920</v>
      </c>
      <c r="J74" s="28"/>
      <c r="K74" s="48">
        <v>63.713291846299455</v>
      </c>
      <c r="L74" s="49" t="str">
        <f>IF(K74&lt;34.5,34.5-K74,"None")</f>
        <v>None</v>
      </c>
      <c r="M74" s="50" t="str">
        <f>IF(K74&lt;34.5,L74*I74/10000,"None")</f>
        <v>None</v>
      </c>
      <c r="N74" s="51">
        <v>233681739.1304348</v>
      </c>
      <c r="O74" s="28">
        <v>0</v>
      </c>
      <c r="P74" s="33">
        <v>0</v>
      </c>
      <c r="Q74" s="31"/>
      <c r="R74" s="27" t="s">
        <v>201</v>
      </c>
    </row>
    <row r="75" spans="2:18" ht="12">
      <c r="B75" s="34" t="s">
        <v>108</v>
      </c>
      <c r="C75" s="27"/>
      <c r="D75" s="27" t="s">
        <v>290</v>
      </c>
      <c r="E75" s="28">
        <v>60656</v>
      </c>
      <c r="F75" s="28">
        <v>122453</v>
      </c>
      <c r="G75" s="28">
        <v>183109</v>
      </c>
      <c r="H75" s="28"/>
      <c r="I75" s="28">
        <v>16026367</v>
      </c>
      <c r="J75" s="28"/>
      <c r="K75" s="48">
        <v>114.25484016433668</v>
      </c>
      <c r="L75" s="49" t="str">
        <f>IF(K75&lt;34.5,34.5-K75,"None")</f>
        <v>None</v>
      </c>
      <c r="M75" s="50" t="str">
        <f>IF(K75&lt;34.5,L75*I75/10000,"None")</f>
        <v>None</v>
      </c>
      <c r="N75" s="51">
        <v>53075072.46376812</v>
      </c>
      <c r="O75" s="28">
        <v>0</v>
      </c>
      <c r="P75" s="33">
        <v>0</v>
      </c>
      <c r="Q75" s="31"/>
      <c r="R75" s="27" t="s">
        <v>201</v>
      </c>
    </row>
    <row r="76" spans="2:18" ht="12">
      <c r="B76" s="34" t="s">
        <v>109</v>
      </c>
      <c r="C76" s="27"/>
      <c r="D76" s="27" t="s">
        <v>38</v>
      </c>
      <c r="E76" s="28">
        <v>74597</v>
      </c>
      <c r="F76" s="28">
        <v>93414</v>
      </c>
      <c r="G76" s="28">
        <v>168011</v>
      </c>
      <c r="H76" s="28"/>
      <c r="I76" s="28">
        <v>24346229</v>
      </c>
      <c r="J76" s="28"/>
      <c r="K76" s="48">
        <v>69.00904448076949</v>
      </c>
      <c r="L76" s="49" t="str">
        <f>IF(K76&lt;34.5,34.5-K76,"None")</f>
        <v>None</v>
      </c>
      <c r="M76" s="50" t="str">
        <f>IF(K76&lt;34.5,L76*I76/10000,"None")</f>
        <v>None</v>
      </c>
      <c r="N76" s="51">
        <v>48698840.57971014</v>
      </c>
      <c r="O76" s="28">
        <v>0</v>
      </c>
      <c r="P76" s="33">
        <v>0</v>
      </c>
      <c r="Q76" s="31"/>
      <c r="R76" s="27" t="s">
        <v>201</v>
      </c>
    </row>
    <row r="77" spans="2:18" ht="12">
      <c r="B77" s="34" t="s">
        <v>110</v>
      </c>
      <c r="C77" s="27"/>
      <c r="D77" s="27" t="s">
        <v>290</v>
      </c>
      <c r="E77" s="28">
        <v>98293</v>
      </c>
      <c r="F77" s="28">
        <v>255402</v>
      </c>
      <c r="G77" s="28">
        <v>353695</v>
      </c>
      <c r="H77" s="28"/>
      <c r="I77" s="28">
        <v>48183584</v>
      </c>
      <c r="J77" s="28"/>
      <c r="K77" s="48">
        <v>73.40570597654173</v>
      </c>
      <c r="L77" s="49" t="str">
        <f>IF(K77&lt;34.5,34.5-K77,"None")</f>
        <v>None</v>
      </c>
      <c r="M77" s="50" t="str">
        <f>IF(K77&lt;34.5,L77*I77/10000,"None")</f>
        <v>None</v>
      </c>
      <c r="N77" s="51">
        <v>102520289.85507245</v>
      </c>
      <c r="O77" s="28">
        <v>0</v>
      </c>
      <c r="P77" s="33">
        <v>0</v>
      </c>
      <c r="Q77" s="31"/>
      <c r="R77" s="27" t="s">
        <v>201</v>
      </c>
    </row>
    <row r="78" spans="2:18" ht="12">
      <c r="B78" s="34" t="s">
        <v>112</v>
      </c>
      <c r="C78" s="27"/>
      <c r="D78" s="27" t="s">
        <v>291</v>
      </c>
      <c r="E78" s="28">
        <v>12395</v>
      </c>
      <c r="F78" s="28">
        <v>30495</v>
      </c>
      <c r="G78" s="28">
        <v>42890</v>
      </c>
      <c r="H78" s="28"/>
      <c r="I78" s="28">
        <v>5334223</v>
      </c>
      <c r="J78" s="28"/>
      <c r="K78" s="48">
        <v>80.40533738465753</v>
      </c>
      <c r="L78" s="49" t="str">
        <f>IF(K78&lt;34.5,34.5-K78,"None")</f>
        <v>None</v>
      </c>
      <c r="M78" s="50" t="str">
        <f>IF(K78&lt;34.5,L78*I78/10000,"None")</f>
        <v>None</v>
      </c>
      <c r="N78" s="51">
        <v>12431884.057971016</v>
      </c>
      <c r="O78" s="28">
        <v>0</v>
      </c>
      <c r="P78" s="33">
        <v>0</v>
      </c>
      <c r="Q78" s="31"/>
      <c r="R78" s="27" t="s">
        <v>201</v>
      </c>
    </row>
    <row r="79" spans="2:18" ht="12">
      <c r="B79" s="34" t="s">
        <v>113</v>
      </c>
      <c r="C79" s="27"/>
      <c r="D79" s="27" t="s">
        <v>293</v>
      </c>
      <c r="E79" s="28">
        <v>1614</v>
      </c>
      <c r="F79" s="28">
        <v>5724</v>
      </c>
      <c r="G79" s="28">
        <v>7338</v>
      </c>
      <c r="H79" s="28"/>
      <c r="I79" s="28">
        <v>6200894</v>
      </c>
      <c r="J79" s="28"/>
      <c r="K79" s="48">
        <v>11.8337775165968</v>
      </c>
      <c r="L79" s="49">
        <f>IF(K79&lt;34.5,34.5-K79,"None")</f>
        <v>22.6662224834032</v>
      </c>
      <c r="M79" s="50">
        <f>IF(K79&lt;34.5,L79*I79/10000,"None")</f>
        <v>14055.0843</v>
      </c>
      <c r="N79" s="51">
        <v>2126956.5217391304</v>
      </c>
      <c r="O79" s="28">
        <v>4073937.4782608696</v>
      </c>
      <c r="P79" s="33">
        <v>65.69919560406726</v>
      </c>
      <c r="Q79" s="31"/>
      <c r="R79" s="27" t="s">
        <v>201</v>
      </c>
    </row>
    <row r="80" spans="2:18" ht="12">
      <c r="B80" s="34" t="s">
        <v>115</v>
      </c>
      <c r="C80" s="27"/>
      <c r="D80" s="27" t="s">
        <v>38</v>
      </c>
      <c r="E80" s="28" t="s">
        <v>37</v>
      </c>
      <c r="F80" s="28" t="s">
        <v>37</v>
      </c>
      <c r="G80" s="28" t="s">
        <v>37</v>
      </c>
      <c r="H80" s="28"/>
      <c r="I80" s="28">
        <v>543656</v>
      </c>
      <c r="J80" s="28"/>
      <c r="K80" s="48" t="s">
        <v>37</v>
      </c>
      <c r="L80" s="49" t="str">
        <f>IF(K80&lt;34.5,34.5-K80,"None")</f>
        <v>None</v>
      </c>
      <c r="M80" s="50" t="str">
        <f>IF(K80&lt;34.5,L80*I80/10000,"None")</f>
        <v>None</v>
      </c>
      <c r="N80" s="51" t="s">
        <v>37</v>
      </c>
      <c r="O80" s="28" t="s">
        <v>38</v>
      </c>
      <c r="P80" s="33" t="s">
        <v>38</v>
      </c>
      <c r="Q80" s="31"/>
      <c r="R80" s="27" t="s">
        <v>201</v>
      </c>
    </row>
    <row r="81" spans="2:18" ht="12">
      <c r="B81" s="34" t="s">
        <v>116</v>
      </c>
      <c r="C81" s="27"/>
      <c r="D81" s="27" t="s">
        <v>291</v>
      </c>
      <c r="E81" s="28">
        <v>25102</v>
      </c>
      <c r="F81" s="28">
        <v>72847</v>
      </c>
      <c r="G81" s="28">
        <v>97949</v>
      </c>
      <c r="H81" s="28"/>
      <c r="I81" s="28">
        <v>28401017</v>
      </c>
      <c r="J81" s="28"/>
      <c r="K81" s="48">
        <v>34.487849502009034</v>
      </c>
      <c r="L81" s="49">
        <f>IF(K81&lt;34.5,34.5-K81,"None")</f>
        <v>0.012150497990965903</v>
      </c>
      <c r="M81" s="50">
        <f>IF(K81&lt;34.5,L81*I81/10000,"None")</f>
        <v>34.50864999998885</v>
      </c>
      <c r="N81" s="51">
        <v>28391014.492753625</v>
      </c>
      <c r="O81" s="28">
        <v>10002.507246375084</v>
      </c>
      <c r="P81" s="33">
        <v>0.03521883475642821</v>
      </c>
      <c r="Q81" s="31"/>
      <c r="R81" s="27" t="s">
        <v>201</v>
      </c>
    </row>
    <row r="82" spans="2:18" ht="12">
      <c r="B82" s="34" t="s">
        <v>117</v>
      </c>
      <c r="C82" s="27"/>
      <c r="D82" s="27" t="s">
        <v>291</v>
      </c>
      <c r="E82" s="28">
        <v>552</v>
      </c>
      <c r="F82" s="28">
        <v>1539</v>
      </c>
      <c r="G82" s="28">
        <v>2091</v>
      </c>
      <c r="H82" s="28"/>
      <c r="I82" s="28">
        <v>315885</v>
      </c>
      <c r="J82" s="28"/>
      <c r="K82" s="48">
        <v>66.19497601975402</v>
      </c>
      <c r="L82" s="49" t="str">
        <f>IF(K82&lt;34.5,34.5-K82,"None")</f>
        <v>None</v>
      </c>
      <c r="M82" s="50" t="str">
        <f>IF(K82&lt;34.5,L82*I82/10000,"None")</f>
        <v>None</v>
      </c>
      <c r="N82" s="51">
        <v>606086.9565217391</v>
      </c>
      <c r="O82" s="28">
        <v>0</v>
      </c>
      <c r="P82" s="33">
        <v>0</v>
      </c>
      <c r="Q82" s="31"/>
      <c r="R82" s="27" t="s">
        <v>201</v>
      </c>
    </row>
    <row r="83" spans="2:18" ht="12">
      <c r="B83" s="34" t="s">
        <v>118</v>
      </c>
      <c r="C83" s="27"/>
      <c r="D83" s="27" t="s">
        <v>292</v>
      </c>
      <c r="E83" s="28">
        <v>7584</v>
      </c>
      <c r="F83" s="28">
        <v>9605</v>
      </c>
      <c r="G83" s="28">
        <v>17189</v>
      </c>
      <c r="H83" s="28"/>
      <c r="I83" s="28">
        <v>2756001</v>
      </c>
      <c r="J83" s="28"/>
      <c r="K83" s="48">
        <v>62.369353276722315</v>
      </c>
      <c r="L83" s="49" t="str">
        <f>IF(K83&lt;34.5,34.5-K83,"None")</f>
        <v>None</v>
      </c>
      <c r="M83" s="50" t="str">
        <f>IF(K83&lt;34.5,L83*I83/10000,"None")</f>
        <v>None</v>
      </c>
      <c r="N83" s="51">
        <v>4982318.84057971</v>
      </c>
      <c r="O83" s="28">
        <v>0</v>
      </c>
      <c r="P83" s="33">
        <v>0</v>
      </c>
      <c r="Q83" s="31"/>
      <c r="R83" s="27" t="s">
        <v>201</v>
      </c>
    </row>
    <row r="84" spans="2:18" ht="12">
      <c r="B84" s="34" t="s">
        <v>119</v>
      </c>
      <c r="C84" s="27"/>
      <c r="D84" s="27" t="s">
        <v>38</v>
      </c>
      <c r="E84" s="28">
        <v>23709</v>
      </c>
      <c r="F84" s="28">
        <v>41424</v>
      </c>
      <c r="G84" s="28">
        <v>65133</v>
      </c>
      <c r="H84" s="28"/>
      <c r="I84" s="28">
        <v>47963012</v>
      </c>
      <c r="J84" s="28"/>
      <c r="K84" s="48">
        <v>13.579839397909373</v>
      </c>
      <c r="L84" s="49">
        <f>IF(K84&lt;34.5,34.5-K84,"None")</f>
        <v>20.920160602090625</v>
      </c>
      <c r="M84" s="50">
        <f>IF(K84&lt;34.5,L84*I84/10000,"None")</f>
        <v>100339.3914</v>
      </c>
      <c r="N84" s="51">
        <v>18879130.43478261</v>
      </c>
      <c r="O84" s="28">
        <v>29083881.56521739</v>
      </c>
      <c r="P84" s="33">
        <v>60.63814667272646</v>
      </c>
      <c r="Q84" s="31"/>
      <c r="R84" s="27" t="s">
        <v>201</v>
      </c>
    </row>
    <row r="85" spans="2:18" ht="12">
      <c r="B85" s="34" t="s">
        <v>120</v>
      </c>
      <c r="C85" s="27"/>
      <c r="D85" s="27" t="s">
        <v>293</v>
      </c>
      <c r="E85" s="28">
        <v>5384</v>
      </c>
      <c r="F85" s="28">
        <v>11825</v>
      </c>
      <c r="G85" s="28">
        <v>17209</v>
      </c>
      <c r="H85" s="28"/>
      <c r="I85" s="28">
        <v>29959364</v>
      </c>
      <c r="J85" s="28"/>
      <c r="K85" s="48">
        <v>5.744113927118079</v>
      </c>
      <c r="L85" s="49">
        <f>IF(K85&lt;34.5,34.5-K85,"None")</f>
        <v>28.75588607288192</v>
      </c>
      <c r="M85" s="50">
        <f>IF(K85&lt;34.5,L85*I85/10000,"None")</f>
        <v>86150.8058</v>
      </c>
      <c r="N85" s="51">
        <v>4988115.942028985</v>
      </c>
      <c r="O85" s="28">
        <v>24971248.057971016</v>
      </c>
      <c r="P85" s="33">
        <v>83.3503944141505</v>
      </c>
      <c r="Q85" s="31"/>
      <c r="R85" s="27" t="s">
        <v>201</v>
      </c>
    </row>
    <row r="86" spans="2:18" ht="12">
      <c r="B86" s="34" t="s">
        <v>122</v>
      </c>
      <c r="C86" s="27"/>
      <c r="D86" s="27" t="s">
        <v>292</v>
      </c>
      <c r="E86" s="28">
        <v>139555</v>
      </c>
      <c r="F86" s="28">
        <v>95538</v>
      </c>
      <c r="G86" s="28">
        <v>235093</v>
      </c>
      <c r="H86" s="28"/>
      <c r="I86" s="28">
        <v>173593383</v>
      </c>
      <c r="J86" s="28"/>
      <c r="K86" s="48">
        <v>13.542739702238535</v>
      </c>
      <c r="L86" s="49">
        <f>IF(K86&lt;34.5,34.5-K86,"None")</f>
        <v>20.957260297761465</v>
      </c>
      <c r="M86" s="50">
        <f>IF(K86&lt;34.5,L86*I86/10000,"None")</f>
        <v>363804.17135</v>
      </c>
      <c r="N86" s="51">
        <v>68142898.55072464</v>
      </c>
      <c r="O86" s="28">
        <v>105450484.44927536</v>
      </c>
      <c r="P86" s="33">
        <v>60.74568202249699</v>
      </c>
      <c r="Q86" s="31"/>
      <c r="R86" s="27" t="s">
        <v>201</v>
      </c>
    </row>
    <row r="87" spans="2:18" ht="12">
      <c r="B87" s="34" t="s">
        <v>123</v>
      </c>
      <c r="C87" s="27"/>
      <c r="D87" s="27" t="s">
        <v>292</v>
      </c>
      <c r="E87" s="28">
        <v>93862</v>
      </c>
      <c r="F87" s="28">
        <v>488434</v>
      </c>
      <c r="G87" s="28">
        <v>582296</v>
      </c>
      <c r="H87" s="28"/>
      <c r="I87" s="28">
        <v>93260798</v>
      </c>
      <c r="J87" s="28"/>
      <c r="K87" s="48">
        <v>62.43738124565479</v>
      </c>
      <c r="L87" s="49" t="str">
        <f>IF(K87&lt;34.5,34.5-K87,"None")</f>
        <v>None</v>
      </c>
      <c r="M87" s="50" t="str">
        <f>IF(K87&lt;34.5,L87*I87/10000,"None")</f>
        <v>None</v>
      </c>
      <c r="N87" s="51">
        <v>168781449.2753623</v>
      </c>
      <c r="O87" s="28">
        <v>0</v>
      </c>
      <c r="P87" s="33">
        <v>0</v>
      </c>
      <c r="Q87" s="31"/>
      <c r="R87" s="27" t="s">
        <v>201</v>
      </c>
    </row>
    <row r="88" spans="2:18" ht="12">
      <c r="B88" s="34" t="s">
        <v>126</v>
      </c>
      <c r="C88" s="27"/>
      <c r="D88" s="27" t="s">
        <v>290</v>
      </c>
      <c r="E88" s="28">
        <v>8323</v>
      </c>
      <c r="F88" s="28">
        <v>26792</v>
      </c>
      <c r="G88" s="28">
        <v>35115</v>
      </c>
      <c r="H88" s="28"/>
      <c r="I88" s="28">
        <v>5086418</v>
      </c>
      <c r="J88" s="28"/>
      <c r="K88" s="48">
        <v>69.03679563889558</v>
      </c>
      <c r="L88" s="49" t="str">
        <f>IF(K88&lt;34.5,34.5-K88,"None")</f>
        <v>None</v>
      </c>
      <c r="M88" s="50" t="str">
        <f>IF(K88&lt;34.5,L88*I88/10000,"None")</f>
        <v>None</v>
      </c>
      <c r="N88" s="51">
        <v>10178260.869565217</v>
      </c>
      <c r="O88" s="28">
        <v>0</v>
      </c>
      <c r="P88" s="33">
        <v>0</v>
      </c>
      <c r="Q88" s="31"/>
      <c r="R88" s="27" t="s">
        <v>201</v>
      </c>
    </row>
    <row r="89" spans="2:18" ht="12">
      <c r="B89" s="34" t="s">
        <v>127</v>
      </c>
      <c r="C89" s="27"/>
      <c r="D89" s="27" t="s">
        <v>292</v>
      </c>
      <c r="E89" s="28">
        <v>10279</v>
      </c>
      <c r="F89" s="28">
        <v>40678</v>
      </c>
      <c r="G89" s="28">
        <v>50957</v>
      </c>
      <c r="H89" s="28"/>
      <c r="I89" s="28">
        <v>20859949</v>
      </c>
      <c r="J89" s="28"/>
      <c r="K89" s="48">
        <v>24.428151765855226</v>
      </c>
      <c r="L89" s="49">
        <f>IF(K89&lt;34.5,34.5-K89,"None")</f>
        <v>10.071848234144774</v>
      </c>
      <c r="M89" s="50">
        <f>IF(K89&lt;34.5,L89*I89/10000,"None")</f>
        <v>21009.824050000003</v>
      </c>
      <c r="N89" s="51">
        <v>14770144.927536232</v>
      </c>
      <c r="O89" s="28">
        <v>6089804.072463768</v>
      </c>
      <c r="P89" s="33">
        <v>29.193762997521077</v>
      </c>
      <c r="Q89" s="31"/>
      <c r="R89" s="27" t="s">
        <v>201</v>
      </c>
    </row>
    <row r="90" spans="2:18" ht="12">
      <c r="B90" s="34" t="s">
        <v>268</v>
      </c>
      <c r="C90" s="27"/>
      <c r="D90" s="27" t="s">
        <v>290</v>
      </c>
      <c r="E90" s="28" t="s">
        <v>37</v>
      </c>
      <c r="F90" s="28" t="s">
        <v>37</v>
      </c>
      <c r="G90" s="28" t="s">
        <v>37</v>
      </c>
      <c r="H90" s="28"/>
      <c r="I90" s="28" t="e">
        <v>#VALUE!</v>
      </c>
      <c r="J90" s="28"/>
      <c r="K90" s="48" t="s">
        <v>37</v>
      </c>
      <c r="L90" s="49" t="str">
        <f>IF(K90&lt;34.5,34.5-K90,"None")</f>
        <v>None</v>
      </c>
      <c r="M90" s="50" t="str">
        <f>IF(K90&lt;34.5,L90*I90/10000,"None")</f>
        <v>None</v>
      </c>
      <c r="N90" s="51" t="s">
        <v>37</v>
      </c>
      <c r="O90" s="28" t="s">
        <v>38</v>
      </c>
      <c r="P90" s="33" t="s">
        <v>38</v>
      </c>
      <c r="Q90" s="31"/>
      <c r="R90" s="27" t="s">
        <v>201</v>
      </c>
    </row>
    <row r="91" spans="2:18" ht="12">
      <c r="B91" s="34" t="s">
        <v>129</v>
      </c>
      <c r="C91" s="27"/>
      <c r="D91" s="27" t="s">
        <v>292</v>
      </c>
      <c r="E91" s="28">
        <v>14459</v>
      </c>
      <c r="F91" s="28">
        <v>36490</v>
      </c>
      <c r="G91" s="28">
        <v>50949</v>
      </c>
      <c r="H91" s="28"/>
      <c r="I91" s="28">
        <v>6878637</v>
      </c>
      <c r="J91" s="28"/>
      <c r="K91" s="48">
        <v>74.06845280540317</v>
      </c>
      <c r="L91" s="49" t="str">
        <f>IF(K91&lt;34.5,34.5-K91,"None")</f>
        <v>None</v>
      </c>
      <c r="M91" s="50" t="str">
        <f>IF(K91&lt;34.5,L91*I91/10000,"None")</f>
        <v>None</v>
      </c>
      <c r="N91" s="51">
        <v>14767826.086956523</v>
      </c>
      <c r="O91" s="28">
        <v>0</v>
      </c>
      <c r="P91" s="33">
        <v>0</v>
      </c>
      <c r="Q91" s="31"/>
      <c r="R91" s="27" t="s">
        <v>201</v>
      </c>
    </row>
    <row r="92" spans="2:18" ht="12">
      <c r="B92" s="34" t="s">
        <v>130</v>
      </c>
      <c r="C92" s="27"/>
      <c r="D92" s="27" t="s">
        <v>291</v>
      </c>
      <c r="E92" s="28">
        <v>18918</v>
      </c>
      <c r="F92" s="28">
        <v>96704</v>
      </c>
      <c r="G92" s="28">
        <v>115622</v>
      </c>
      <c r="H92" s="28"/>
      <c r="I92" s="28">
        <v>69122234</v>
      </c>
      <c r="J92" s="28"/>
      <c r="K92" s="48">
        <v>16.727179274905957</v>
      </c>
      <c r="L92" s="49">
        <f>IF(K92&lt;34.5,34.5-K92,"None")</f>
        <v>17.772820725094043</v>
      </c>
      <c r="M92" s="50">
        <f>IF(K92&lt;34.5,L92*I92/10000,"None")</f>
        <v>122849.7073</v>
      </c>
      <c r="N92" s="51">
        <v>33513623.188405797</v>
      </c>
      <c r="O92" s="28">
        <v>35608610.8115942</v>
      </c>
      <c r="P92" s="33">
        <v>51.515422391576934</v>
      </c>
      <c r="Q92" s="31"/>
      <c r="R92" s="27" t="s">
        <v>201</v>
      </c>
    </row>
    <row r="93" spans="2:18" ht="12">
      <c r="B93" s="34" t="s">
        <v>174</v>
      </c>
      <c r="C93" s="27"/>
      <c r="D93" s="27" t="s">
        <v>291</v>
      </c>
      <c r="E93" s="28">
        <v>118641</v>
      </c>
      <c r="F93" s="28">
        <v>49357</v>
      </c>
      <c r="G93" s="28">
        <v>167998</v>
      </c>
      <c r="H93" s="28"/>
      <c r="I93" s="28">
        <v>72752325</v>
      </c>
      <c r="J93" s="28"/>
      <c r="K93" s="48">
        <v>23.09177060664384</v>
      </c>
      <c r="L93" s="49">
        <f>IF(K93&lt;34.5,34.5-K93,"None")</f>
        <v>11.408229393356159</v>
      </c>
      <c r="M93" s="50">
        <f>IF(K93&lt;34.5,L93*I93/10000,"None")</f>
        <v>82997.52125</v>
      </c>
      <c r="N93" s="51">
        <v>48695072.46376812</v>
      </c>
      <c r="O93" s="28">
        <v>24057252.536231883</v>
      </c>
      <c r="P93" s="33">
        <v>33.06733157494538</v>
      </c>
      <c r="Q93" s="31"/>
      <c r="R93" s="27" t="s">
        <v>201</v>
      </c>
    </row>
    <row r="94" spans="2:18" ht="12">
      <c r="B94" s="34" t="s">
        <v>132</v>
      </c>
      <c r="C94" s="27"/>
      <c r="D94" s="27" t="s">
        <v>292</v>
      </c>
      <c r="E94" s="28">
        <v>12176</v>
      </c>
      <c r="F94" s="28">
        <v>22551</v>
      </c>
      <c r="G94" s="28">
        <v>34727</v>
      </c>
      <c r="H94" s="28"/>
      <c r="I94" s="28">
        <v>5041995</v>
      </c>
      <c r="J94" s="28"/>
      <c r="K94" s="48">
        <v>68.87551455326711</v>
      </c>
      <c r="L94" s="49" t="str">
        <f>IF(K94&lt;34.5,34.5-K94,"None")</f>
        <v>None</v>
      </c>
      <c r="M94" s="50" t="str">
        <f>IF(K94&lt;34.5,L94*I94/10000,"None")</f>
        <v>None</v>
      </c>
      <c r="N94" s="51">
        <v>10065797.101449275</v>
      </c>
      <c r="O94" s="28">
        <v>0</v>
      </c>
      <c r="P94" s="33">
        <v>0</v>
      </c>
      <c r="Q94" s="31"/>
      <c r="R94" s="27" t="s">
        <v>201</v>
      </c>
    </row>
    <row r="95" spans="2:18" ht="12">
      <c r="B95" s="34" t="s">
        <v>134</v>
      </c>
      <c r="C95" s="27"/>
      <c r="D95" s="27" t="s">
        <v>38</v>
      </c>
      <c r="E95" s="28">
        <v>72144</v>
      </c>
      <c r="F95" s="28">
        <v>314079</v>
      </c>
      <c r="G95" s="28">
        <v>386223</v>
      </c>
      <c r="H95" s="28"/>
      <c r="I95" s="28">
        <v>27444702</v>
      </c>
      <c r="J95" s="28"/>
      <c r="K95" s="48">
        <v>140.72770766467056</v>
      </c>
      <c r="L95" s="49" t="str">
        <f>IF(K95&lt;34.5,34.5-K95,"None")</f>
        <v>None</v>
      </c>
      <c r="M95" s="50" t="str">
        <f>IF(K95&lt;34.5,L95*I95/10000,"None")</f>
        <v>None</v>
      </c>
      <c r="N95" s="51">
        <v>111948695.65217392</v>
      </c>
      <c r="O95" s="28">
        <v>0</v>
      </c>
      <c r="P95" s="33">
        <v>0</v>
      </c>
      <c r="Q95" s="31"/>
      <c r="R95" s="27" t="s">
        <v>201</v>
      </c>
    </row>
    <row r="96" spans="2:18" ht="12">
      <c r="B96" s="34" t="s">
        <v>135</v>
      </c>
      <c r="C96" s="27"/>
      <c r="D96" s="27" t="s">
        <v>292</v>
      </c>
      <c r="E96" s="28">
        <v>107131</v>
      </c>
      <c r="F96" s="28">
        <v>88025</v>
      </c>
      <c r="G96" s="28">
        <v>195156</v>
      </c>
      <c r="H96" s="28"/>
      <c r="I96" s="28">
        <v>87848445</v>
      </c>
      <c r="J96" s="28"/>
      <c r="K96" s="48">
        <v>22.215077341437286</v>
      </c>
      <c r="L96" s="49">
        <f>IF(K96&lt;34.5,34.5-K96,"None")</f>
        <v>12.284922658562714</v>
      </c>
      <c r="M96" s="50">
        <f>IF(K96&lt;34.5,L96*I96/10000,"None")</f>
        <v>107921.13525000002</v>
      </c>
      <c r="N96" s="51">
        <v>56566956.52173913</v>
      </c>
      <c r="O96" s="28">
        <v>31281488.478260867</v>
      </c>
      <c r="P96" s="33">
        <v>35.60847147409481</v>
      </c>
      <c r="Q96" s="31"/>
      <c r="R96" s="27" t="s">
        <v>201</v>
      </c>
    </row>
    <row r="97" spans="2:18" s="71" customFormat="1" ht="12.75">
      <c r="B97" s="72" t="s">
        <v>202</v>
      </c>
      <c r="C97" s="73"/>
      <c r="D97" s="73"/>
      <c r="E97" s="74"/>
      <c r="F97" s="74"/>
      <c r="G97" s="74"/>
      <c r="H97" s="74"/>
      <c r="I97" s="74"/>
      <c r="J97" s="74"/>
      <c r="K97" s="79"/>
      <c r="L97" s="80"/>
      <c r="M97" s="81"/>
      <c r="N97" s="82"/>
      <c r="O97" s="74"/>
      <c r="P97" s="78"/>
      <c r="Q97" s="76"/>
      <c r="R97" s="73"/>
    </row>
    <row r="98" spans="2:18" ht="12">
      <c r="B98" s="34" t="s">
        <v>93</v>
      </c>
      <c r="C98" s="27"/>
      <c r="D98" s="27" t="s">
        <v>38</v>
      </c>
      <c r="E98" s="28">
        <v>1103</v>
      </c>
      <c r="F98" s="28">
        <v>2856</v>
      </c>
      <c r="G98" s="28">
        <v>3959</v>
      </c>
      <c r="H98" s="28"/>
      <c r="I98" s="28">
        <v>1261835</v>
      </c>
      <c r="J98" s="28"/>
      <c r="K98" s="48">
        <v>31.37494204868307</v>
      </c>
      <c r="L98" s="49">
        <f>IF(K98&lt;34.5,34.5-K98,"None")</f>
        <v>3.125057951316929</v>
      </c>
      <c r="M98" s="50">
        <f>IF(K98&lt;34.5,L98*I98/10000,"None")</f>
        <v>394.33074999999974</v>
      </c>
      <c r="N98" s="51">
        <v>1147536.2318840579</v>
      </c>
      <c r="O98" s="28">
        <v>114298.76811594213</v>
      </c>
      <c r="P98" s="33">
        <v>9.058138989324446</v>
      </c>
      <c r="Q98" s="31"/>
      <c r="R98" s="27" t="s">
        <v>202</v>
      </c>
    </row>
    <row r="99" spans="2:18" ht="12">
      <c r="B99" s="34" t="s">
        <v>102</v>
      </c>
      <c r="C99" s="27"/>
      <c r="D99" s="27" t="s">
        <v>291</v>
      </c>
      <c r="E99" s="28">
        <v>61870</v>
      </c>
      <c r="F99" s="28">
        <v>98020</v>
      </c>
      <c r="G99" s="28">
        <v>159890</v>
      </c>
      <c r="H99" s="28"/>
      <c r="I99" s="28">
        <v>73973630</v>
      </c>
      <c r="J99" s="28"/>
      <c r="K99" s="48">
        <v>21.614459098465222</v>
      </c>
      <c r="L99" s="49">
        <f>IF(K99&lt;34.5,34.5-K99,"None")</f>
        <v>12.885540901534778</v>
      </c>
      <c r="M99" s="50">
        <f>IF(K99&lt;34.5,L99*I99/10000,"None")</f>
        <v>95319.02350000001</v>
      </c>
      <c r="N99" s="51">
        <v>46344927.53623188</v>
      </c>
      <c r="O99" s="28">
        <v>27628702.463768117</v>
      </c>
      <c r="P99" s="33">
        <v>37.34939391749211</v>
      </c>
      <c r="Q99" s="31"/>
      <c r="R99" s="27" t="s">
        <v>202</v>
      </c>
    </row>
    <row r="100" spans="2:18" ht="12">
      <c r="B100" s="34" t="s">
        <v>103</v>
      </c>
      <c r="C100" s="27"/>
      <c r="D100" s="27" t="s">
        <v>291</v>
      </c>
      <c r="E100" s="28">
        <v>21925</v>
      </c>
      <c r="F100" s="28">
        <v>43850</v>
      </c>
      <c r="G100" s="28">
        <v>65775</v>
      </c>
      <c r="H100" s="28"/>
      <c r="I100" s="28">
        <v>31671591</v>
      </c>
      <c r="J100" s="28"/>
      <c r="K100" s="48">
        <v>20.767823125778555</v>
      </c>
      <c r="L100" s="49">
        <f>IF(K100&lt;34.5,34.5-K100,"None")</f>
        <v>13.732176874221445</v>
      </c>
      <c r="M100" s="50">
        <f>IF(K100&lt;34.5,L100*I100/10000,"None")</f>
        <v>43491.988950000006</v>
      </c>
      <c r="N100" s="51">
        <v>19065217.391304348</v>
      </c>
      <c r="O100" s="28">
        <v>12606373.608695652</v>
      </c>
      <c r="P100" s="33">
        <v>39.80341122962737</v>
      </c>
      <c r="Q100" s="31"/>
      <c r="R100" s="27" t="s">
        <v>202</v>
      </c>
    </row>
    <row r="101" spans="2:18" ht="12">
      <c r="B101" s="34" t="s">
        <v>104</v>
      </c>
      <c r="C101" s="27"/>
      <c r="D101" s="27" t="s">
        <v>290</v>
      </c>
      <c r="E101" s="28">
        <v>26700</v>
      </c>
      <c r="F101" s="28">
        <v>37898</v>
      </c>
      <c r="G101" s="28">
        <v>64598</v>
      </c>
      <c r="H101" s="28"/>
      <c r="I101" s="28">
        <v>7418400</v>
      </c>
      <c r="J101" s="28"/>
      <c r="K101" s="48">
        <v>87.07807613501565</v>
      </c>
      <c r="L101" s="49" t="str">
        <f>IF(K101&lt;34.5,34.5-K101,"None")</f>
        <v>None</v>
      </c>
      <c r="M101" s="50" t="str">
        <f>IF(K101&lt;34.5,L101*I101/10000,"None")</f>
        <v>None</v>
      </c>
      <c r="N101" s="51">
        <v>18724057.971014492</v>
      </c>
      <c r="O101" s="28">
        <v>0</v>
      </c>
      <c r="P101" s="33">
        <v>0</v>
      </c>
      <c r="Q101" s="31"/>
      <c r="R101" s="27" t="s">
        <v>202</v>
      </c>
    </row>
    <row r="102" spans="2:18" ht="12">
      <c r="B102" s="34" t="s">
        <v>107</v>
      </c>
      <c r="C102" s="27"/>
      <c r="D102" s="27" t="s">
        <v>290</v>
      </c>
      <c r="E102" s="28">
        <v>15226</v>
      </c>
      <c r="F102" s="28">
        <v>25046</v>
      </c>
      <c r="G102" s="28">
        <v>40272</v>
      </c>
      <c r="H102" s="28"/>
      <c r="I102" s="28">
        <v>6187227</v>
      </c>
      <c r="J102" s="28"/>
      <c r="K102" s="48">
        <v>65.08893240865416</v>
      </c>
      <c r="L102" s="49" t="str">
        <f>IF(K102&lt;34.5,34.5-K102,"None")</f>
        <v>None</v>
      </c>
      <c r="M102" s="50" t="str">
        <f>IF(K102&lt;34.5,L102*I102/10000,"None")</f>
        <v>None</v>
      </c>
      <c r="N102" s="51">
        <v>11673043.47826087</v>
      </c>
      <c r="O102" s="28">
        <v>0</v>
      </c>
      <c r="P102" s="33">
        <v>0</v>
      </c>
      <c r="Q102" s="31"/>
      <c r="R102" s="27" t="s">
        <v>202</v>
      </c>
    </row>
    <row r="103" spans="2:18" ht="12">
      <c r="B103" s="34" t="s">
        <v>111</v>
      </c>
      <c r="C103" s="27"/>
      <c r="D103" s="27" t="s">
        <v>38</v>
      </c>
      <c r="E103" s="28">
        <v>5340</v>
      </c>
      <c r="F103" s="28">
        <v>13554</v>
      </c>
      <c r="G103" s="28">
        <v>18894</v>
      </c>
      <c r="H103" s="28"/>
      <c r="I103" s="28">
        <v>2736732</v>
      </c>
      <c r="J103" s="28"/>
      <c r="K103" s="48">
        <v>69.03854670460973</v>
      </c>
      <c r="L103" s="49" t="str">
        <f>IF(K103&lt;34.5,34.5-K103,"None")</f>
        <v>None</v>
      </c>
      <c r="M103" s="50" t="str">
        <f>IF(K103&lt;34.5,L103*I103/10000,"None")</f>
        <v>None</v>
      </c>
      <c r="N103" s="51">
        <v>5476521.739130435</v>
      </c>
      <c r="O103" s="28">
        <v>0</v>
      </c>
      <c r="P103" s="33">
        <v>0</v>
      </c>
      <c r="Q103" s="31"/>
      <c r="R103" s="27" t="s">
        <v>202</v>
      </c>
    </row>
    <row r="104" spans="2:18" ht="12">
      <c r="B104" s="34" t="s">
        <v>114</v>
      </c>
      <c r="C104" s="27"/>
      <c r="D104" s="27" t="s">
        <v>38</v>
      </c>
      <c r="E104" s="28">
        <v>13214</v>
      </c>
      <c r="F104" s="28">
        <v>8324</v>
      </c>
      <c r="G104" s="28">
        <v>21538</v>
      </c>
      <c r="H104" s="28"/>
      <c r="I104" s="28">
        <v>4227597</v>
      </c>
      <c r="J104" s="28"/>
      <c r="K104" s="48">
        <v>50.94619946035537</v>
      </c>
      <c r="L104" s="49" t="str">
        <f>IF(K104&lt;34.5,34.5-K104,"None")</f>
        <v>None</v>
      </c>
      <c r="M104" s="50" t="str">
        <f>IF(K104&lt;34.5,L104*I104/10000,"None")</f>
        <v>None</v>
      </c>
      <c r="N104" s="51">
        <v>6242898.550724638</v>
      </c>
      <c r="O104" s="28">
        <v>0</v>
      </c>
      <c r="P104" s="33">
        <v>0</v>
      </c>
      <c r="Q104" s="31"/>
      <c r="R104" s="27" t="s">
        <v>202</v>
      </c>
    </row>
    <row r="105" spans="2:18" ht="12">
      <c r="B105" s="34" t="s">
        <v>105</v>
      </c>
      <c r="C105" s="27"/>
      <c r="D105" s="27" t="s">
        <v>290</v>
      </c>
      <c r="E105" s="28" t="s">
        <v>37</v>
      </c>
      <c r="F105" s="28" t="s">
        <v>37</v>
      </c>
      <c r="G105" s="28" t="s">
        <v>37</v>
      </c>
      <c r="H105" s="28"/>
      <c r="I105" s="28">
        <v>4039192</v>
      </c>
      <c r="J105" s="28"/>
      <c r="K105" s="48" t="s">
        <v>37</v>
      </c>
      <c r="L105" s="49" t="str">
        <f>IF(K105&lt;34.5,34.5-K105,"None")</f>
        <v>None</v>
      </c>
      <c r="M105" s="50" t="str">
        <f>IF(K105&lt;34.5,L105*I105/10000,"None")</f>
        <v>None</v>
      </c>
      <c r="N105" s="51" t="s">
        <v>37</v>
      </c>
      <c r="O105" s="28" t="s">
        <v>38</v>
      </c>
      <c r="P105" s="33" t="s">
        <v>38</v>
      </c>
      <c r="Q105" s="31"/>
      <c r="R105" s="27" t="s">
        <v>202</v>
      </c>
    </row>
    <row r="106" spans="2:18" ht="12">
      <c r="B106" s="34" t="s">
        <v>121</v>
      </c>
      <c r="C106" s="27"/>
      <c r="D106" s="27" t="s">
        <v>38</v>
      </c>
      <c r="E106" s="28">
        <v>5194</v>
      </c>
      <c r="F106" s="28">
        <v>11233</v>
      </c>
      <c r="G106" s="28">
        <v>16427</v>
      </c>
      <c r="H106" s="28"/>
      <c r="I106" s="28">
        <v>2782435</v>
      </c>
      <c r="J106" s="28"/>
      <c r="K106" s="48">
        <v>59.03821652617222</v>
      </c>
      <c r="L106" s="49" t="str">
        <f>IF(K106&lt;34.5,34.5-K106,"None")</f>
        <v>None</v>
      </c>
      <c r="M106" s="50" t="str">
        <f>IF(K106&lt;34.5,L106*I106/10000,"None")</f>
        <v>None</v>
      </c>
      <c r="N106" s="51">
        <v>4761449.275362318</v>
      </c>
      <c r="O106" s="28">
        <v>0</v>
      </c>
      <c r="P106" s="33">
        <v>0</v>
      </c>
      <c r="Q106" s="31"/>
      <c r="R106" s="27" t="s">
        <v>202</v>
      </c>
    </row>
    <row r="107" spans="2:18" ht="12">
      <c r="B107" s="34" t="s">
        <v>124</v>
      </c>
      <c r="C107" s="27"/>
      <c r="D107" s="27" t="s">
        <v>38</v>
      </c>
      <c r="E107" s="28">
        <v>2313</v>
      </c>
      <c r="F107" s="28">
        <v>6185</v>
      </c>
      <c r="G107" s="28">
        <v>8498</v>
      </c>
      <c r="H107" s="28"/>
      <c r="I107" s="28">
        <v>1758793</v>
      </c>
      <c r="J107" s="28"/>
      <c r="K107" s="48">
        <v>48.31722664349926</v>
      </c>
      <c r="L107" s="49" t="str">
        <f>IF(K107&lt;34.5,34.5-K107,"None")</f>
        <v>None</v>
      </c>
      <c r="M107" s="50" t="str">
        <f>IF(K107&lt;34.5,L107*I107/10000,"None")</f>
        <v>None</v>
      </c>
      <c r="N107" s="51">
        <v>2463188.4057971016</v>
      </c>
      <c r="O107" s="28">
        <v>0</v>
      </c>
      <c r="P107" s="33">
        <v>0</v>
      </c>
      <c r="Q107" s="31"/>
      <c r="R107" s="27" t="s">
        <v>202</v>
      </c>
    </row>
    <row r="108" spans="2:18" ht="12">
      <c r="B108" s="34" t="s">
        <v>125</v>
      </c>
      <c r="C108" s="27"/>
      <c r="D108" s="27" t="s">
        <v>38</v>
      </c>
      <c r="E108" s="28">
        <v>24802</v>
      </c>
      <c r="F108" s="28">
        <v>55429</v>
      </c>
      <c r="G108" s="28">
        <v>80231</v>
      </c>
      <c r="H108" s="28"/>
      <c r="I108" s="28">
        <v>27448086</v>
      </c>
      <c r="J108" s="28"/>
      <c r="K108" s="48">
        <v>29.230089121696867</v>
      </c>
      <c r="L108" s="49">
        <f>IF(K108&lt;34.5,34.5-K108,"None")</f>
        <v>5.269910878303133</v>
      </c>
      <c r="M108" s="50">
        <f>IF(K108&lt;34.5,L108*I108/10000,"None")</f>
        <v>14464.89669999999</v>
      </c>
      <c r="N108" s="51">
        <v>23255362.31884058</v>
      </c>
      <c r="O108" s="28">
        <v>4192723.681159422</v>
      </c>
      <c r="P108" s="33">
        <v>15.275103995081556</v>
      </c>
      <c r="Q108" s="31"/>
      <c r="R108" s="27" t="s">
        <v>202</v>
      </c>
    </row>
    <row r="109" spans="2:18" ht="12">
      <c r="B109" s="34" t="s">
        <v>128</v>
      </c>
      <c r="C109" s="27"/>
      <c r="D109" s="27" t="s">
        <v>291</v>
      </c>
      <c r="E109" s="28">
        <v>30702</v>
      </c>
      <c r="F109" s="28">
        <v>38070</v>
      </c>
      <c r="G109" s="28">
        <v>68772</v>
      </c>
      <c r="H109" s="28"/>
      <c r="I109" s="28">
        <v>20410606</v>
      </c>
      <c r="J109" s="28"/>
      <c r="K109" s="48">
        <v>33.694247000799486</v>
      </c>
      <c r="L109" s="49">
        <f>IF(K109&lt;34.5,34.5-K109,"None")</f>
        <v>0.8057529992005144</v>
      </c>
      <c r="M109" s="50">
        <f>IF(K109&lt;34.5,L109*I109/10000,"None")</f>
        <v>1644.5907000000013</v>
      </c>
      <c r="N109" s="51">
        <v>19933913.04347826</v>
      </c>
      <c r="O109" s="28">
        <v>476692.9565217383</v>
      </c>
      <c r="P109" s="33">
        <v>2.33551593971163</v>
      </c>
      <c r="Q109" s="31"/>
      <c r="R109" s="27" t="s">
        <v>202</v>
      </c>
    </row>
    <row r="110" spans="2:18" ht="12">
      <c r="B110" s="34" t="s">
        <v>133</v>
      </c>
      <c r="C110" s="27"/>
      <c r="D110" s="27" t="s">
        <v>38</v>
      </c>
      <c r="E110" s="28">
        <v>9215</v>
      </c>
      <c r="F110" s="28">
        <v>19529</v>
      </c>
      <c r="G110" s="28">
        <v>28744</v>
      </c>
      <c r="H110" s="28"/>
      <c r="I110" s="28">
        <v>7511690</v>
      </c>
      <c r="J110" s="28"/>
      <c r="K110" s="48">
        <v>38.265689878043425</v>
      </c>
      <c r="L110" s="49" t="str">
        <f>IF(K110&lt;34.5,34.5-K110,"None")</f>
        <v>None</v>
      </c>
      <c r="M110" s="50" t="str">
        <f>IF(K110&lt;34.5,L110*I110/10000,"None")</f>
        <v>None</v>
      </c>
      <c r="N110" s="51">
        <v>8331594.202898551</v>
      </c>
      <c r="O110" s="28">
        <v>0</v>
      </c>
      <c r="P110" s="33">
        <v>0</v>
      </c>
      <c r="Q110" s="31"/>
      <c r="R110" s="27" t="s">
        <v>202</v>
      </c>
    </row>
    <row r="111" spans="2:18" ht="12">
      <c r="B111" s="34" t="s">
        <v>136</v>
      </c>
      <c r="C111" s="27"/>
      <c r="D111" s="27" t="s">
        <v>292</v>
      </c>
      <c r="E111" s="28">
        <v>7127</v>
      </c>
      <c r="F111" s="28">
        <v>13746</v>
      </c>
      <c r="G111" s="28">
        <v>20873</v>
      </c>
      <c r="H111" s="28"/>
      <c r="I111" s="28">
        <v>24052514</v>
      </c>
      <c r="J111" s="28"/>
      <c r="K111" s="48">
        <v>8.678094938433462</v>
      </c>
      <c r="L111" s="49">
        <f>IF(K111&lt;34.5,34.5-K111,"None")</f>
        <v>25.82190506156654</v>
      </c>
      <c r="M111" s="50">
        <f>IF(K111&lt;34.5,L111*I111/10000,"None")</f>
        <v>62108.1733</v>
      </c>
      <c r="N111" s="51">
        <v>6050144.927536232</v>
      </c>
      <c r="O111" s="28">
        <v>18002369.072463766</v>
      </c>
      <c r="P111" s="33">
        <v>74.84610162772908</v>
      </c>
      <c r="Q111" s="31"/>
      <c r="R111" s="27" t="s">
        <v>202</v>
      </c>
    </row>
    <row r="112" spans="2:18" ht="12">
      <c r="B112" s="34"/>
      <c r="C112" s="27"/>
      <c r="D112" s="27"/>
      <c r="E112" s="28"/>
      <c r="F112" s="28"/>
      <c r="G112" s="28"/>
      <c r="H112" s="28"/>
      <c r="I112" s="28"/>
      <c r="J112" s="28"/>
      <c r="K112" s="48"/>
      <c r="L112" s="49"/>
      <c r="M112" s="50"/>
      <c r="N112" s="51"/>
      <c r="O112" s="28"/>
      <c r="P112" s="33"/>
      <c r="Q112" s="31"/>
      <c r="R112" s="27"/>
    </row>
    <row r="113" spans="2:18" ht="15.75">
      <c r="B113" s="42" t="s">
        <v>294</v>
      </c>
      <c r="C113" s="27"/>
      <c r="D113" s="27"/>
      <c r="E113" s="28"/>
      <c r="F113" s="28"/>
      <c r="G113" s="28"/>
      <c r="H113" s="28"/>
      <c r="I113" s="28"/>
      <c r="J113" s="28"/>
      <c r="K113" s="48"/>
      <c r="L113" s="49"/>
      <c r="M113" s="50"/>
      <c r="N113" s="51"/>
      <c r="O113" s="28"/>
      <c r="P113" s="33"/>
      <c r="Q113" s="31"/>
      <c r="R113" s="27"/>
    </row>
    <row r="114" spans="2:18" s="71" customFormat="1" ht="12.75">
      <c r="B114" s="72" t="s">
        <v>200</v>
      </c>
      <c r="C114" s="73"/>
      <c r="D114" s="73"/>
      <c r="E114" s="74"/>
      <c r="F114" s="74"/>
      <c r="G114" s="74"/>
      <c r="H114" s="74"/>
      <c r="I114" s="74"/>
      <c r="J114" s="74"/>
      <c r="K114" s="79"/>
      <c r="L114" s="80"/>
      <c r="M114" s="81"/>
      <c r="N114" s="82"/>
      <c r="O114" s="74"/>
      <c r="P114" s="78"/>
      <c r="Q114" s="76"/>
      <c r="R114" s="73"/>
    </row>
    <row r="115" spans="2:18" ht="12">
      <c r="B115" s="34" t="s">
        <v>137</v>
      </c>
      <c r="C115" s="27"/>
      <c r="D115" s="27" t="s">
        <v>291</v>
      </c>
      <c r="E115" s="28">
        <v>3685</v>
      </c>
      <c r="F115" s="28">
        <v>12455</v>
      </c>
      <c r="G115" s="28">
        <v>16140</v>
      </c>
      <c r="H115" s="28"/>
      <c r="I115" s="28">
        <v>3204284</v>
      </c>
      <c r="J115" s="28"/>
      <c r="K115" s="48">
        <v>50.37006707270641</v>
      </c>
      <c r="L115" s="49" t="str">
        <f>IF(K115&lt;34.5,34.5-K115,"None")</f>
        <v>None</v>
      </c>
      <c r="M115" s="50" t="str">
        <f>IF(K115&lt;34.5,L115*I115/10000,"None")</f>
        <v>None</v>
      </c>
      <c r="N115" s="51">
        <v>4678260.869565218</v>
      </c>
      <c r="O115" s="28">
        <v>0</v>
      </c>
      <c r="P115" s="33">
        <v>0</v>
      </c>
      <c r="Q115" s="31"/>
      <c r="R115" s="27" t="s">
        <v>200</v>
      </c>
    </row>
    <row r="116" spans="2:18" ht="12">
      <c r="B116" s="34" t="s">
        <v>140</v>
      </c>
      <c r="C116" s="27"/>
      <c r="D116" s="27" t="s">
        <v>290</v>
      </c>
      <c r="E116" s="28">
        <v>49380</v>
      </c>
      <c r="F116" s="28">
        <v>125032</v>
      </c>
      <c r="G116" s="28">
        <v>174412</v>
      </c>
      <c r="H116" s="28"/>
      <c r="I116" s="28">
        <v>9595421</v>
      </c>
      <c r="J116" s="28"/>
      <c r="K116" s="48">
        <v>181.76586519757706</v>
      </c>
      <c r="L116" s="49" t="str">
        <f>IF(K116&lt;34.5,34.5-K116,"None")</f>
        <v>None</v>
      </c>
      <c r="M116" s="50" t="str">
        <f>IF(K116&lt;34.5,L116*I116/10000,"None")</f>
        <v>None</v>
      </c>
      <c r="N116" s="51">
        <v>50554202.89855072</v>
      </c>
      <c r="O116" s="28">
        <v>0</v>
      </c>
      <c r="P116" s="33">
        <v>0</v>
      </c>
      <c r="Q116" s="31"/>
      <c r="R116" s="27" t="s">
        <v>200</v>
      </c>
    </row>
    <row r="117" spans="2:18" ht="12">
      <c r="B117" s="52" t="s">
        <v>142</v>
      </c>
      <c r="C117" s="53"/>
      <c r="D117" s="53" t="s">
        <v>290</v>
      </c>
      <c r="E117" s="54">
        <v>6443</v>
      </c>
      <c r="F117" s="54">
        <v>19825</v>
      </c>
      <c r="G117" s="54">
        <v>26268</v>
      </c>
      <c r="H117" s="54"/>
      <c r="I117" s="54">
        <v>3760149</v>
      </c>
      <c r="J117" s="54"/>
      <c r="K117" s="48">
        <v>69.85893378161344</v>
      </c>
      <c r="L117" s="49" t="str">
        <f>IF(K117&lt;34.5,34.5-K117,"None")</f>
        <v>None</v>
      </c>
      <c r="M117" s="50" t="str">
        <f>IF(K117&lt;34.5,L117*I117/10000,"None")</f>
        <v>None</v>
      </c>
      <c r="N117" s="51">
        <v>7613913.043478262</v>
      </c>
      <c r="O117" s="54">
        <v>0</v>
      </c>
      <c r="P117" s="55">
        <v>0</v>
      </c>
      <c r="Q117" s="56"/>
      <c r="R117" s="53" t="s">
        <v>200</v>
      </c>
    </row>
    <row r="118" spans="2:18" ht="12">
      <c r="B118" s="66" t="s">
        <v>143</v>
      </c>
      <c r="C118" s="57"/>
      <c r="D118" s="57" t="s">
        <v>290</v>
      </c>
      <c r="E118" s="58">
        <v>27988</v>
      </c>
      <c r="F118" s="58">
        <v>35250</v>
      </c>
      <c r="G118" s="58">
        <v>63238</v>
      </c>
      <c r="H118" s="58"/>
      <c r="I118" s="58">
        <v>7494332</v>
      </c>
      <c r="J118" s="58"/>
      <c r="K118" s="48">
        <v>84.3811029455327</v>
      </c>
      <c r="L118" s="49" t="str">
        <f>IF(K118&lt;34.5,34.5-K118,"None")</f>
        <v>None</v>
      </c>
      <c r="M118" s="50" t="str">
        <f>IF(K118&lt;34.5,L118*I118/10000,"None")</f>
        <v>None</v>
      </c>
      <c r="N118" s="51">
        <v>18329855.072463766</v>
      </c>
      <c r="O118" s="58">
        <v>0</v>
      </c>
      <c r="P118" s="59">
        <v>0</v>
      </c>
      <c r="Q118" s="60"/>
      <c r="R118" s="57" t="s">
        <v>200</v>
      </c>
    </row>
    <row r="119" spans="2:18" ht="12">
      <c r="B119" s="61" t="s">
        <v>144</v>
      </c>
      <c r="C119" s="62"/>
      <c r="D119" s="62" t="s">
        <v>290</v>
      </c>
      <c r="E119" s="63">
        <v>11813</v>
      </c>
      <c r="F119" s="63">
        <v>24201</v>
      </c>
      <c r="G119" s="63">
        <v>36014</v>
      </c>
      <c r="H119" s="63"/>
      <c r="I119" s="63">
        <v>4403330</v>
      </c>
      <c r="J119" s="63"/>
      <c r="K119" s="48">
        <v>81.78810127789649</v>
      </c>
      <c r="L119" s="49" t="str">
        <f>IF(K119&lt;34.5,34.5-K119,"None")</f>
        <v>None</v>
      </c>
      <c r="M119" s="50" t="str">
        <f>IF(K119&lt;34.5,L119*I119/10000,"None")</f>
        <v>None</v>
      </c>
      <c r="N119" s="51">
        <v>10438840.579710145</v>
      </c>
      <c r="O119" s="63">
        <v>0</v>
      </c>
      <c r="P119" s="64">
        <v>0</v>
      </c>
      <c r="Q119" s="65"/>
      <c r="R119" s="62" t="s">
        <v>200</v>
      </c>
    </row>
    <row r="120" spans="2:18" ht="12">
      <c r="B120" s="34" t="s">
        <v>145</v>
      </c>
      <c r="C120" s="27"/>
      <c r="D120" s="27" t="s">
        <v>290</v>
      </c>
      <c r="E120" s="28">
        <v>37351</v>
      </c>
      <c r="F120" s="28">
        <v>88874</v>
      </c>
      <c r="G120" s="28">
        <v>126225</v>
      </c>
      <c r="H120" s="28"/>
      <c r="I120" s="28">
        <v>10492960</v>
      </c>
      <c r="J120" s="28"/>
      <c r="K120" s="48">
        <v>120.294940607798</v>
      </c>
      <c r="L120" s="49" t="str">
        <f>IF(K120&lt;34.5,34.5-K120,"None")</f>
        <v>None</v>
      </c>
      <c r="M120" s="50" t="str">
        <f>IF(K120&lt;34.5,L120*I120/10000,"None")</f>
        <v>None</v>
      </c>
      <c r="N120" s="51">
        <v>36586956.52173913</v>
      </c>
      <c r="O120" s="28">
        <v>0</v>
      </c>
      <c r="P120" s="33">
        <v>0</v>
      </c>
      <c r="Q120" s="31"/>
      <c r="R120" s="27" t="s">
        <v>200</v>
      </c>
    </row>
    <row r="121" spans="2:18" ht="12">
      <c r="B121" s="34" t="s">
        <v>148</v>
      </c>
      <c r="C121" s="27"/>
      <c r="D121" s="27" t="s">
        <v>290</v>
      </c>
      <c r="E121" s="28">
        <v>4378</v>
      </c>
      <c r="F121" s="28">
        <v>8605</v>
      </c>
      <c r="G121" s="28">
        <v>12983</v>
      </c>
      <c r="H121" s="28"/>
      <c r="I121" s="28">
        <v>1341140</v>
      </c>
      <c r="J121" s="28"/>
      <c r="K121" s="48">
        <v>96.80570261121134</v>
      </c>
      <c r="L121" s="49" t="str">
        <f>IF(K121&lt;34.5,34.5-K121,"None")</f>
        <v>None</v>
      </c>
      <c r="M121" s="50" t="str">
        <f>IF(K121&lt;34.5,L121*I121/10000,"None")</f>
        <v>None</v>
      </c>
      <c r="N121" s="51">
        <v>3763188.405797101</v>
      </c>
      <c r="O121" s="28">
        <v>0</v>
      </c>
      <c r="P121" s="33">
        <v>0</v>
      </c>
      <c r="Q121" s="31"/>
      <c r="R121" s="27" t="s">
        <v>200</v>
      </c>
    </row>
    <row r="122" spans="2:18" ht="12">
      <c r="B122" s="34" t="s">
        <v>153</v>
      </c>
      <c r="C122" s="27"/>
      <c r="D122" s="27" t="s">
        <v>290</v>
      </c>
      <c r="E122" s="28">
        <v>30276</v>
      </c>
      <c r="F122" s="28">
        <v>63980</v>
      </c>
      <c r="G122" s="28">
        <v>94256</v>
      </c>
      <c r="H122" s="28"/>
      <c r="I122" s="28">
        <v>9983645</v>
      </c>
      <c r="J122" s="28"/>
      <c r="K122" s="48">
        <v>94.41040822264813</v>
      </c>
      <c r="L122" s="49" t="str">
        <f>IF(K122&lt;34.5,34.5-K122,"None")</f>
        <v>None</v>
      </c>
      <c r="M122" s="50" t="str">
        <f>IF(K122&lt;34.5,L122*I122/10000,"None")</f>
        <v>None</v>
      </c>
      <c r="N122" s="51">
        <v>27320579.71014493</v>
      </c>
      <c r="O122" s="28">
        <v>0</v>
      </c>
      <c r="P122" s="33">
        <v>0</v>
      </c>
      <c r="Q122" s="31"/>
      <c r="R122" s="27" t="s">
        <v>200</v>
      </c>
    </row>
    <row r="123" spans="2:18" ht="12">
      <c r="B123" s="34" t="s">
        <v>157</v>
      </c>
      <c r="C123" s="27"/>
      <c r="D123" s="27" t="s">
        <v>290</v>
      </c>
      <c r="E123" s="28">
        <v>6753</v>
      </c>
      <c r="F123" s="28">
        <v>10929</v>
      </c>
      <c r="G123" s="28">
        <v>17682</v>
      </c>
      <c r="H123" s="28"/>
      <c r="I123" s="28">
        <v>2252060</v>
      </c>
      <c r="J123" s="28"/>
      <c r="K123" s="48">
        <v>78.51478202179338</v>
      </c>
      <c r="L123" s="49" t="str">
        <f>IF(K123&lt;34.5,34.5-K123,"None")</f>
        <v>None</v>
      </c>
      <c r="M123" s="50" t="str">
        <f>IF(K123&lt;34.5,L123*I123/10000,"None")</f>
        <v>None</v>
      </c>
      <c r="N123" s="51">
        <v>5125217.391304348</v>
      </c>
      <c r="O123" s="28">
        <v>0</v>
      </c>
      <c r="P123" s="33">
        <v>0</v>
      </c>
      <c r="Q123" s="31"/>
      <c r="R123" s="27" t="s">
        <v>200</v>
      </c>
    </row>
    <row r="124" spans="2:18" ht="12">
      <c r="B124" s="34" t="s">
        <v>158</v>
      </c>
      <c r="C124" s="27"/>
      <c r="D124" s="27" t="s">
        <v>290</v>
      </c>
      <c r="E124" s="28">
        <v>12191</v>
      </c>
      <c r="F124" s="28">
        <v>24174</v>
      </c>
      <c r="G124" s="28">
        <v>36365</v>
      </c>
      <c r="H124" s="28"/>
      <c r="I124" s="28">
        <v>3323611</v>
      </c>
      <c r="J124" s="28"/>
      <c r="K124" s="48">
        <v>109.41412818768504</v>
      </c>
      <c r="L124" s="49" t="str">
        <f>IF(K124&lt;34.5,34.5-K124,"None")</f>
        <v>None</v>
      </c>
      <c r="M124" s="50" t="str">
        <f>IF(K124&lt;34.5,L124*I124/10000,"None")</f>
        <v>None</v>
      </c>
      <c r="N124" s="51">
        <v>10540579.710144928</v>
      </c>
      <c r="O124" s="28">
        <v>0</v>
      </c>
      <c r="P124" s="33">
        <v>0</v>
      </c>
      <c r="Q124" s="31"/>
      <c r="R124" s="27" t="s">
        <v>200</v>
      </c>
    </row>
    <row r="125" spans="2:18" ht="12">
      <c r="B125" s="34" t="s">
        <v>177</v>
      </c>
      <c r="C125" s="27"/>
      <c r="D125" s="27" t="s">
        <v>290</v>
      </c>
      <c r="E125" s="28">
        <v>1310</v>
      </c>
      <c r="F125" s="28">
        <v>3480</v>
      </c>
      <c r="G125" s="28">
        <v>4790</v>
      </c>
      <c r="H125" s="28"/>
      <c r="I125" s="28">
        <v>631490</v>
      </c>
      <c r="J125" s="28"/>
      <c r="K125" s="48">
        <v>75.8523492058465</v>
      </c>
      <c r="L125" s="49" t="str">
        <f>IF(K125&lt;34.5,34.5-K125,"None")</f>
        <v>None</v>
      </c>
      <c r="M125" s="50" t="str">
        <f>IF(K125&lt;34.5,L125*I125/10000,"None")</f>
        <v>None</v>
      </c>
      <c r="N125" s="51">
        <v>1388405.7971014495</v>
      </c>
      <c r="O125" s="28">
        <v>0</v>
      </c>
      <c r="P125" s="33">
        <v>0</v>
      </c>
      <c r="Q125" s="31"/>
      <c r="R125" s="27" t="s">
        <v>200</v>
      </c>
    </row>
    <row r="126" spans="2:18" ht="12">
      <c r="B126" s="34" t="s">
        <v>165</v>
      </c>
      <c r="C126" s="27"/>
      <c r="D126" s="27" t="s">
        <v>290</v>
      </c>
      <c r="E126" s="28">
        <v>82813</v>
      </c>
      <c r="F126" s="28">
        <v>222667</v>
      </c>
      <c r="G126" s="28">
        <v>305480</v>
      </c>
      <c r="H126" s="28"/>
      <c r="I126" s="28">
        <v>38276660</v>
      </c>
      <c r="J126" s="28"/>
      <c r="K126" s="48">
        <v>79.80842633604917</v>
      </c>
      <c r="L126" s="49" t="str">
        <f>IF(K126&lt;34.5,34.5-K126,"None")</f>
        <v>None</v>
      </c>
      <c r="M126" s="50" t="str">
        <f>IF(K126&lt;34.5,L126*I126/10000,"None")</f>
        <v>None</v>
      </c>
      <c r="N126" s="51">
        <v>88544927.53623188</v>
      </c>
      <c r="O126" s="28">
        <v>0</v>
      </c>
      <c r="P126" s="33">
        <v>0</v>
      </c>
      <c r="Q126" s="31"/>
      <c r="R126" s="27" t="s">
        <v>200</v>
      </c>
    </row>
    <row r="127" spans="2:18" ht="12">
      <c r="B127" s="34" t="s">
        <v>161</v>
      </c>
      <c r="C127" s="27"/>
      <c r="D127" s="27" t="s">
        <v>291</v>
      </c>
      <c r="E127" s="28">
        <v>11161</v>
      </c>
      <c r="F127" s="28">
        <v>27536</v>
      </c>
      <c r="G127" s="28">
        <v>38697</v>
      </c>
      <c r="H127" s="28"/>
      <c r="I127" s="28">
        <v>3572885</v>
      </c>
      <c r="J127" s="28"/>
      <c r="K127" s="48">
        <v>108.30743222913695</v>
      </c>
      <c r="L127" s="49" t="str">
        <f>IF(K127&lt;34.5,34.5-K127,"None")</f>
        <v>None</v>
      </c>
      <c r="M127" s="50" t="str">
        <f>IF(K127&lt;34.5,L127*I127/10000,"None")</f>
        <v>None</v>
      </c>
      <c r="N127" s="51">
        <v>11216521.739130436</v>
      </c>
      <c r="O127" s="28">
        <v>0</v>
      </c>
      <c r="P127" s="33">
        <v>0</v>
      </c>
      <c r="Q127" s="31"/>
      <c r="R127" s="27" t="s">
        <v>200</v>
      </c>
    </row>
    <row r="128" spans="2:18" ht="12">
      <c r="B128" s="34" t="s">
        <v>167</v>
      </c>
      <c r="C128" s="27"/>
      <c r="D128" s="27" t="s">
        <v>290</v>
      </c>
      <c r="E128" s="28">
        <v>48484</v>
      </c>
      <c r="F128" s="28">
        <v>125699</v>
      </c>
      <c r="G128" s="28">
        <v>174183</v>
      </c>
      <c r="H128" s="28"/>
      <c r="I128" s="28">
        <v>21486371</v>
      </c>
      <c r="J128" s="28"/>
      <c r="K128" s="48">
        <v>81.06673760776076</v>
      </c>
      <c r="L128" s="49" t="str">
        <f>IF(K128&lt;34.5,34.5-K128,"None")</f>
        <v>None</v>
      </c>
      <c r="M128" s="50" t="str">
        <f>IF(K128&lt;34.5,L128*I128/10000,"None")</f>
        <v>None</v>
      </c>
      <c r="N128" s="51">
        <v>50487826.08695652</v>
      </c>
      <c r="O128" s="28">
        <v>0</v>
      </c>
      <c r="P128" s="33">
        <v>0</v>
      </c>
      <c r="Q128" s="31"/>
      <c r="R128" s="27" t="s">
        <v>200</v>
      </c>
    </row>
    <row r="129" spans="2:18" ht="12">
      <c r="B129" s="34" t="s">
        <v>168</v>
      </c>
      <c r="C129" s="27"/>
      <c r="D129" s="27" t="s">
        <v>290</v>
      </c>
      <c r="E129" s="28">
        <v>614183</v>
      </c>
      <c r="F129" s="28">
        <v>1214292</v>
      </c>
      <c r="G129" s="28">
        <v>1828475</v>
      </c>
      <c r="H129" s="28"/>
      <c r="I129" s="28">
        <v>142958164</v>
      </c>
      <c r="J129" s="28"/>
      <c r="K129" s="48">
        <v>127.90280378810685</v>
      </c>
      <c r="L129" s="49" t="str">
        <f>IF(K129&lt;34.5,34.5-K129,"None")</f>
        <v>None</v>
      </c>
      <c r="M129" s="50" t="str">
        <f>IF(K129&lt;34.5,L129*I129/10000,"None")</f>
        <v>None</v>
      </c>
      <c r="N129" s="51">
        <v>529992753.6231884</v>
      </c>
      <c r="O129" s="28">
        <v>0</v>
      </c>
      <c r="P129" s="33">
        <v>0</v>
      </c>
      <c r="Q129" s="31"/>
      <c r="R129" s="27" t="s">
        <v>200</v>
      </c>
    </row>
    <row r="130" spans="2:18" ht="12">
      <c r="B130" s="34" t="s">
        <v>178</v>
      </c>
      <c r="C130" s="27"/>
      <c r="D130" s="27" t="s">
        <v>290</v>
      </c>
      <c r="E130" s="28">
        <v>20806</v>
      </c>
      <c r="F130" s="28">
        <v>44807</v>
      </c>
      <c r="G130" s="28">
        <v>65613</v>
      </c>
      <c r="H130" s="28"/>
      <c r="I130" s="28">
        <v>9856222</v>
      </c>
      <c r="J130" s="28"/>
      <c r="K130" s="48">
        <v>66.57013204450955</v>
      </c>
      <c r="L130" s="49" t="str">
        <f>IF(K130&lt;34.5,34.5-K130,"None")</f>
        <v>None</v>
      </c>
      <c r="M130" s="50" t="str">
        <f>IF(K130&lt;34.5,L130*I130/10000,"None")</f>
        <v>None</v>
      </c>
      <c r="N130" s="51">
        <v>19018260.86956522</v>
      </c>
      <c r="O130" s="28">
        <v>0</v>
      </c>
      <c r="P130" s="33">
        <v>0</v>
      </c>
      <c r="Q130" s="31"/>
      <c r="R130" s="27" t="s">
        <v>200</v>
      </c>
    </row>
    <row r="131" spans="2:18" ht="12">
      <c r="B131" s="34" t="s">
        <v>170</v>
      </c>
      <c r="C131" s="27"/>
      <c r="D131" s="27" t="s">
        <v>290</v>
      </c>
      <c r="E131" s="28">
        <v>16201</v>
      </c>
      <c r="F131" s="28">
        <v>1769</v>
      </c>
      <c r="G131" s="28">
        <v>17970</v>
      </c>
      <c r="H131" s="28"/>
      <c r="I131" s="28">
        <v>5462119</v>
      </c>
      <c r="J131" s="28"/>
      <c r="K131" s="48">
        <v>32.89931984272038</v>
      </c>
      <c r="L131" s="49">
        <f>IF(K131&lt;34.5,34.5-K131,"None")</f>
        <v>1.6006801572796192</v>
      </c>
      <c r="M131" s="50">
        <f>IF(K131&lt;34.5,L131*I131/10000,"None")</f>
        <v>874.3105499999996</v>
      </c>
      <c r="N131" s="51">
        <v>5208695.652173912</v>
      </c>
      <c r="O131" s="28">
        <v>253423.34782608785</v>
      </c>
      <c r="P131" s="33">
        <v>4.639652629796016</v>
      </c>
      <c r="Q131" s="31"/>
      <c r="R131" s="27" t="s">
        <v>200</v>
      </c>
    </row>
    <row r="132" spans="2:18" ht="12">
      <c r="B132" s="34" t="s">
        <v>171</v>
      </c>
      <c r="C132" s="27"/>
      <c r="D132" s="27" t="s">
        <v>290</v>
      </c>
      <c r="E132" s="28">
        <v>4915</v>
      </c>
      <c r="F132" s="28">
        <v>16460</v>
      </c>
      <c r="G132" s="28">
        <v>21375</v>
      </c>
      <c r="H132" s="28"/>
      <c r="I132" s="28">
        <v>2029680</v>
      </c>
      <c r="J132" s="28"/>
      <c r="K132" s="48">
        <v>105.31216743526073</v>
      </c>
      <c r="L132" s="49" t="str">
        <f>IF(K132&lt;34.5,34.5-K132,"None")</f>
        <v>None</v>
      </c>
      <c r="M132" s="50" t="str">
        <f>IF(K132&lt;34.5,L132*I132/10000,"None")</f>
        <v>None</v>
      </c>
      <c r="N132" s="51">
        <v>6195652.173913044</v>
      </c>
      <c r="O132" s="28">
        <v>0</v>
      </c>
      <c r="P132" s="33">
        <v>0</v>
      </c>
      <c r="Q132" s="31"/>
      <c r="R132" s="27" t="s">
        <v>200</v>
      </c>
    </row>
    <row r="133" spans="2:18" ht="12">
      <c r="B133" s="34" t="s">
        <v>274</v>
      </c>
      <c r="C133" s="27"/>
      <c r="D133" s="27" t="s">
        <v>291</v>
      </c>
      <c r="E133" s="28">
        <v>5364</v>
      </c>
      <c r="F133" s="28">
        <v>5364</v>
      </c>
      <c r="G133" s="28">
        <v>10728</v>
      </c>
      <c r="H133" s="28"/>
      <c r="I133" s="28">
        <v>2060563</v>
      </c>
      <c r="J133" s="28"/>
      <c r="K133" s="48">
        <v>52.0634409139638</v>
      </c>
      <c r="L133" s="49" t="str">
        <f>IF(K133&lt;34.5,34.5-K133,"None")</f>
        <v>None</v>
      </c>
      <c r="M133" s="50" t="str">
        <f>IF(K133&lt;34.5,L133*I133/10000,"None")</f>
        <v>None</v>
      </c>
      <c r="N133" s="51">
        <v>3109565.217391304</v>
      </c>
      <c r="O133" s="28">
        <v>0</v>
      </c>
      <c r="P133" s="33">
        <v>0</v>
      </c>
      <c r="Q133" s="31"/>
      <c r="R133" s="27" t="s">
        <v>200</v>
      </c>
    </row>
    <row r="134" spans="2:18" ht="12">
      <c r="B134" s="34" t="s">
        <v>175</v>
      </c>
      <c r="C134" s="27"/>
      <c r="D134" s="27" t="s">
        <v>290</v>
      </c>
      <c r="E134" s="28">
        <v>144714</v>
      </c>
      <c r="F134" s="28">
        <v>383130</v>
      </c>
      <c r="G134" s="28">
        <v>527844</v>
      </c>
      <c r="H134" s="28"/>
      <c r="I134" s="28">
        <v>45448329</v>
      </c>
      <c r="J134" s="28"/>
      <c r="K134" s="48">
        <v>116.14156375254194</v>
      </c>
      <c r="L134" s="49" t="str">
        <f>IF(K134&lt;34.5,34.5-K134,"None")</f>
        <v>None</v>
      </c>
      <c r="M134" s="50" t="str">
        <f>IF(K134&lt;34.5,L134*I134/10000,"None")</f>
        <v>None</v>
      </c>
      <c r="N134" s="51">
        <v>152998260.86956522</v>
      </c>
      <c r="O134" s="28">
        <v>0</v>
      </c>
      <c r="P134" s="33">
        <v>0</v>
      </c>
      <c r="Q134" s="31"/>
      <c r="R134" s="27" t="s">
        <v>200</v>
      </c>
    </row>
    <row r="135" spans="2:18" s="71" customFormat="1" ht="12.75">
      <c r="B135" s="72" t="s">
        <v>199</v>
      </c>
      <c r="C135" s="73"/>
      <c r="D135" s="73"/>
      <c r="E135" s="74"/>
      <c r="F135" s="74"/>
      <c r="G135" s="74"/>
      <c r="H135" s="74"/>
      <c r="I135" s="74"/>
      <c r="J135" s="74"/>
      <c r="K135" s="79"/>
      <c r="L135" s="80"/>
      <c r="M135" s="81"/>
      <c r="N135" s="82"/>
      <c r="O135" s="74"/>
      <c r="P135" s="78"/>
      <c r="Q135" s="76"/>
      <c r="R135" s="73"/>
    </row>
    <row r="136" spans="2:18" ht="12">
      <c r="B136" s="34" t="s">
        <v>138</v>
      </c>
      <c r="C136" s="27"/>
      <c r="D136" s="27" t="s">
        <v>290</v>
      </c>
      <c r="E136" s="28">
        <v>266</v>
      </c>
      <c r="F136" s="28">
        <v>311</v>
      </c>
      <c r="G136" s="28">
        <v>577</v>
      </c>
      <c r="H136" s="28"/>
      <c r="I136" s="28">
        <v>84864</v>
      </c>
      <c r="J136" s="28"/>
      <c r="K136" s="48">
        <v>67.99113876319758</v>
      </c>
      <c r="L136" s="49" t="str">
        <f>IF(K136&lt;34.5,34.5-K136,"None")</f>
        <v>None</v>
      </c>
      <c r="M136" s="50" t="str">
        <f>IF(K136&lt;34.5,L136*I136/10000,"None")</f>
        <v>None</v>
      </c>
      <c r="N136" s="51">
        <v>167246.3768115942</v>
      </c>
      <c r="O136" s="28">
        <v>0</v>
      </c>
      <c r="P136" s="33">
        <v>0</v>
      </c>
      <c r="Q136" s="31"/>
      <c r="R136" s="27" t="s">
        <v>199</v>
      </c>
    </row>
    <row r="137" spans="2:18" ht="12">
      <c r="B137" s="34" t="s">
        <v>139</v>
      </c>
      <c r="C137" s="27"/>
      <c r="D137" s="27" t="s">
        <v>290</v>
      </c>
      <c r="E137" s="28">
        <v>40026</v>
      </c>
      <c r="F137" s="28">
        <v>64910</v>
      </c>
      <c r="G137" s="28">
        <v>104936</v>
      </c>
      <c r="H137" s="28"/>
      <c r="I137" s="28">
        <v>8393644</v>
      </c>
      <c r="J137" s="28"/>
      <c r="K137" s="48">
        <v>125.01840678494347</v>
      </c>
      <c r="L137" s="49" t="str">
        <f>IF(K137&lt;34.5,34.5-K137,"None")</f>
        <v>None</v>
      </c>
      <c r="M137" s="50" t="str">
        <f>IF(K137&lt;34.5,L137*I137/10000,"None")</f>
        <v>None</v>
      </c>
      <c r="N137" s="51">
        <v>30416231.88405797</v>
      </c>
      <c r="O137" s="28">
        <v>0</v>
      </c>
      <c r="P137" s="33">
        <v>0</v>
      </c>
      <c r="Q137" s="31"/>
      <c r="R137" s="27" t="s">
        <v>199</v>
      </c>
    </row>
    <row r="138" spans="2:18" ht="12">
      <c r="B138" s="34" t="s">
        <v>141</v>
      </c>
      <c r="C138" s="27"/>
      <c r="D138" s="27" t="s">
        <v>290</v>
      </c>
      <c r="E138" s="28">
        <v>31578</v>
      </c>
      <c r="F138" s="28">
        <v>5637</v>
      </c>
      <c r="G138" s="28">
        <v>37215</v>
      </c>
      <c r="H138" s="28"/>
      <c r="I138" s="28">
        <v>10712066</v>
      </c>
      <c r="J138" s="28"/>
      <c r="K138" s="48">
        <v>34.74119744967964</v>
      </c>
      <c r="L138" s="49" t="str">
        <f>IF(K138&lt;34.5,34.5-K138,"None")</f>
        <v>None</v>
      </c>
      <c r="M138" s="50" t="str">
        <f>IF(K138&lt;34.5,L138*I138/10000,"None")</f>
        <v>None</v>
      </c>
      <c r="N138" s="51">
        <v>10786956.52173913</v>
      </c>
      <c r="O138" s="28">
        <v>0</v>
      </c>
      <c r="P138" s="33">
        <v>0</v>
      </c>
      <c r="Q138" s="31"/>
      <c r="R138" s="27" t="s">
        <v>199</v>
      </c>
    </row>
    <row r="139" spans="2:18" ht="12">
      <c r="B139" s="34" t="s">
        <v>98</v>
      </c>
      <c r="C139" s="27"/>
      <c r="D139" s="27" t="s">
        <v>290</v>
      </c>
      <c r="E139" s="28">
        <v>2230</v>
      </c>
      <c r="F139" s="28">
        <v>3710</v>
      </c>
      <c r="G139" s="28">
        <v>5940</v>
      </c>
      <c r="H139" s="28"/>
      <c r="I139" s="28">
        <v>1103647</v>
      </c>
      <c r="J139" s="28"/>
      <c r="K139" s="48">
        <v>53.82155707395572</v>
      </c>
      <c r="L139" s="49" t="str">
        <f>IF(K139&lt;34.5,34.5-K139,"None")</f>
        <v>None</v>
      </c>
      <c r="M139" s="50" t="str">
        <f>IF(K139&lt;34.5,L139*I139/10000,"None")</f>
        <v>None</v>
      </c>
      <c r="N139" s="51">
        <v>1721739.1304347825</v>
      </c>
      <c r="O139" s="28">
        <v>0</v>
      </c>
      <c r="P139" s="33">
        <v>0</v>
      </c>
      <c r="Q139" s="31"/>
      <c r="R139" s="27" t="s">
        <v>199</v>
      </c>
    </row>
    <row r="140" spans="2:18" ht="12">
      <c r="B140" s="34" t="s">
        <v>146</v>
      </c>
      <c r="C140" s="27"/>
      <c r="D140" s="27" t="s">
        <v>290</v>
      </c>
      <c r="E140" s="28">
        <v>18797</v>
      </c>
      <c r="F140" s="28">
        <v>88335</v>
      </c>
      <c r="G140" s="28">
        <v>107132</v>
      </c>
      <c r="H140" s="28"/>
      <c r="I140" s="28">
        <v>5550142</v>
      </c>
      <c r="J140" s="28"/>
      <c r="K140" s="48">
        <v>193.02569195526888</v>
      </c>
      <c r="L140" s="49" t="str">
        <f>IF(K140&lt;34.5,34.5-K140,"None")</f>
        <v>None</v>
      </c>
      <c r="M140" s="50" t="str">
        <f>IF(K140&lt;34.5,L140*I140/10000,"None")</f>
        <v>None</v>
      </c>
      <c r="N140" s="51">
        <v>31052753.623188406</v>
      </c>
      <c r="O140" s="28">
        <v>0</v>
      </c>
      <c r="P140" s="33">
        <v>0</v>
      </c>
      <c r="Q140" s="31"/>
      <c r="R140" s="27" t="s">
        <v>199</v>
      </c>
    </row>
    <row r="141" spans="2:18" ht="12">
      <c r="B141" s="34" t="s">
        <v>149</v>
      </c>
      <c r="C141" s="27"/>
      <c r="D141" s="27" t="s">
        <v>290</v>
      </c>
      <c r="E141" s="28">
        <v>15384</v>
      </c>
      <c r="F141" s="28">
        <v>126869</v>
      </c>
      <c r="G141" s="28">
        <v>142253</v>
      </c>
      <c r="H141" s="28"/>
      <c r="I141" s="28">
        <v>5364546</v>
      </c>
      <c r="J141" s="28"/>
      <c r="K141" s="48">
        <v>265.1724861712436</v>
      </c>
      <c r="L141" s="49" t="str">
        <f>IF(K141&lt;34.5,34.5-K141,"None")</f>
        <v>None</v>
      </c>
      <c r="M141" s="50" t="str">
        <f>IF(K141&lt;34.5,L141*I141/10000,"None")</f>
        <v>None</v>
      </c>
      <c r="N141" s="51">
        <v>41232753.623188406</v>
      </c>
      <c r="O141" s="28">
        <v>0</v>
      </c>
      <c r="P141" s="33">
        <v>0</v>
      </c>
      <c r="Q141" s="31"/>
      <c r="R141" s="27" t="s">
        <v>199</v>
      </c>
    </row>
    <row r="142" spans="2:18" ht="12">
      <c r="B142" s="34" t="s">
        <v>150</v>
      </c>
      <c r="C142" s="27"/>
      <c r="D142" s="27" t="s">
        <v>290</v>
      </c>
      <c r="E142" s="28">
        <v>212132</v>
      </c>
      <c r="F142" s="28">
        <v>18835</v>
      </c>
      <c r="G142" s="28">
        <v>230967</v>
      </c>
      <c r="H142" s="28"/>
      <c r="I142" s="28">
        <v>62787427</v>
      </c>
      <c r="J142" s="28"/>
      <c r="K142" s="48">
        <v>36.78554943810645</v>
      </c>
      <c r="L142" s="49" t="str">
        <f>IF(K142&lt;34.5,34.5-K142,"None")</f>
        <v>None</v>
      </c>
      <c r="M142" s="50" t="str">
        <f>IF(K142&lt;34.5,L142*I142/10000,"None")</f>
        <v>None</v>
      </c>
      <c r="N142" s="51">
        <v>66946956.52173913</v>
      </c>
      <c r="O142" s="28">
        <v>0</v>
      </c>
      <c r="P142" s="33">
        <v>0</v>
      </c>
      <c r="Q142" s="31"/>
      <c r="R142" s="27" t="s">
        <v>199</v>
      </c>
    </row>
    <row r="143" spans="2:18" ht="12">
      <c r="B143" s="34" t="s">
        <v>151</v>
      </c>
      <c r="C143" s="27"/>
      <c r="D143" s="27" t="s">
        <v>290</v>
      </c>
      <c r="E143" s="28">
        <v>297835</v>
      </c>
      <c r="F143" s="28">
        <v>918000</v>
      </c>
      <c r="G143" s="28">
        <v>1215835</v>
      </c>
      <c r="H143" s="28"/>
      <c r="I143" s="28">
        <v>82302465</v>
      </c>
      <c r="J143" s="28"/>
      <c r="K143" s="48">
        <v>147.72765311464244</v>
      </c>
      <c r="L143" s="49" t="str">
        <f>IF(K143&lt;34.5,34.5-K143,"None")</f>
        <v>None</v>
      </c>
      <c r="M143" s="50" t="str">
        <f>IF(K143&lt;34.5,L143*I143/10000,"None")</f>
        <v>None</v>
      </c>
      <c r="N143" s="51">
        <v>352415942.0289855</v>
      </c>
      <c r="O143" s="28">
        <v>0</v>
      </c>
      <c r="P143" s="33">
        <v>0</v>
      </c>
      <c r="Q143" s="31"/>
      <c r="R143" s="27" t="s">
        <v>199</v>
      </c>
    </row>
    <row r="144" spans="2:18" ht="12">
      <c r="B144" s="34" t="s">
        <v>152</v>
      </c>
      <c r="C144" s="27"/>
      <c r="D144" s="27" t="s">
        <v>38</v>
      </c>
      <c r="E144" s="28">
        <v>69030</v>
      </c>
      <c r="F144" s="28">
        <v>2626</v>
      </c>
      <c r="G144" s="28">
        <v>71656</v>
      </c>
      <c r="H144" s="28"/>
      <c r="I144" s="28">
        <v>11359346</v>
      </c>
      <c r="J144" s="28"/>
      <c r="K144" s="48">
        <v>63.081096394105785</v>
      </c>
      <c r="L144" s="49" t="str">
        <f>IF(K144&lt;34.5,34.5-K144,"None")</f>
        <v>None</v>
      </c>
      <c r="M144" s="50" t="str">
        <f>IF(K144&lt;34.5,L144*I144/10000,"None")</f>
        <v>None</v>
      </c>
      <c r="N144" s="51">
        <v>20769855.07246377</v>
      </c>
      <c r="O144" s="28">
        <v>0</v>
      </c>
      <c r="P144" s="33">
        <v>0</v>
      </c>
      <c r="Q144" s="31"/>
      <c r="R144" s="27" t="s">
        <v>199</v>
      </c>
    </row>
    <row r="145" spans="2:18" ht="12">
      <c r="B145" s="34" t="s">
        <v>154</v>
      </c>
      <c r="C145" s="27"/>
      <c r="D145" s="27" t="s">
        <v>290</v>
      </c>
      <c r="E145" s="28">
        <v>1146</v>
      </c>
      <c r="F145" s="28">
        <v>4875</v>
      </c>
      <c r="G145" s="28">
        <v>6021</v>
      </c>
      <c r="H145" s="28"/>
      <c r="I145" s="28">
        <v>320136</v>
      </c>
      <c r="J145" s="28"/>
      <c r="K145" s="48">
        <v>188.07631756503486</v>
      </c>
      <c r="L145" s="49" t="str">
        <f>IF(K145&lt;34.5,34.5-K145,"None")</f>
        <v>None</v>
      </c>
      <c r="M145" s="50" t="str">
        <f>IF(K145&lt;34.5,L145*I145/10000,"None")</f>
        <v>None</v>
      </c>
      <c r="N145" s="51">
        <v>1745217.391304348</v>
      </c>
      <c r="O145" s="28">
        <v>0</v>
      </c>
      <c r="P145" s="33">
        <v>0</v>
      </c>
      <c r="Q145" s="31"/>
      <c r="R145" s="27" t="s">
        <v>199</v>
      </c>
    </row>
    <row r="146" spans="2:18" ht="12">
      <c r="B146" s="34" t="s">
        <v>155</v>
      </c>
      <c r="C146" s="27"/>
      <c r="D146" s="27" t="s">
        <v>290</v>
      </c>
      <c r="E146" s="28">
        <v>14029</v>
      </c>
      <c r="F146" s="28">
        <v>68483</v>
      </c>
      <c r="G146" s="28">
        <v>82512</v>
      </c>
      <c r="H146" s="28"/>
      <c r="I146" s="28">
        <v>4469900</v>
      </c>
      <c r="J146" s="28"/>
      <c r="K146" s="48">
        <v>184.5947336629455</v>
      </c>
      <c r="L146" s="49" t="str">
        <f>IF(K146&lt;34.5,34.5-K146,"None")</f>
        <v>None</v>
      </c>
      <c r="M146" s="50" t="str">
        <f>IF(K146&lt;34.5,L146*I146/10000,"None")</f>
        <v>None</v>
      </c>
      <c r="N146" s="51">
        <v>23916521.739130434</v>
      </c>
      <c r="O146" s="28">
        <v>0</v>
      </c>
      <c r="P146" s="33">
        <v>0</v>
      </c>
      <c r="Q146" s="31"/>
      <c r="R146" s="27" t="s">
        <v>199</v>
      </c>
    </row>
    <row r="147" spans="2:18" ht="12">
      <c r="B147" s="34" t="s">
        <v>156</v>
      </c>
      <c r="C147" s="27"/>
      <c r="D147" s="27" t="s">
        <v>290</v>
      </c>
      <c r="E147" s="28">
        <v>202866</v>
      </c>
      <c r="F147" s="28">
        <v>379213</v>
      </c>
      <c r="G147" s="28">
        <v>582079</v>
      </c>
      <c r="H147" s="28"/>
      <c r="I147" s="28">
        <v>60550848</v>
      </c>
      <c r="J147" s="28"/>
      <c r="K147" s="48">
        <v>96.1306107554431</v>
      </c>
      <c r="L147" s="49" t="str">
        <f>IF(K147&lt;34.5,34.5-K147,"None")</f>
        <v>None</v>
      </c>
      <c r="M147" s="50" t="str">
        <f>IF(K147&lt;34.5,L147*I147/10000,"None")</f>
        <v>None</v>
      </c>
      <c r="N147" s="51">
        <v>168718550.7246377</v>
      </c>
      <c r="O147" s="28">
        <v>0</v>
      </c>
      <c r="P147" s="33">
        <v>0</v>
      </c>
      <c r="Q147" s="31"/>
      <c r="R147" s="27" t="s">
        <v>199</v>
      </c>
    </row>
    <row r="148" spans="2:18" ht="12">
      <c r="B148" s="34" t="s">
        <v>159</v>
      </c>
      <c r="C148" s="27"/>
      <c r="D148" s="27" t="s">
        <v>290</v>
      </c>
      <c r="E148" s="28">
        <v>1350</v>
      </c>
      <c r="F148" s="28">
        <v>177</v>
      </c>
      <c r="G148" s="28">
        <v>1527</v>
      </c>
      <c r="H148" s="28"/>
      <c r="I148" s="28">
        <v>507448</v>
      </c>
      <c r="J148" s="28"/>
      <c r="K148" s="48">
        <v>30.091753243682113</v>
      </c>
      <c r="L148" s="49">
        <f>IF(K148&lt;34.5,34.5-K148,"None")</f>
        <v>4.408246756317887</v>
      </c>
      <c r="M148" s="50">
        <f>IF(K148&lt;34.5,L148*I148/10000,"None")</f>
        <v>223.6955999999999</v>
      </c>
      <c r="N148" s="51">
        <v>442608.6956521739</v>
      </c>
      <c r="O148" s="28">
        <v>64839.30434782611</v>
      </c>
      <c r="P148" s="33">
        <v>12.777526829906929</v>
      </c>
      <c r="Q148" s="31"/>
      <c r="R148" s="27" t="s">
        <v>199</v>
      </c>
    </row>
    <row r="149" spans="2:18" ht="12">
      <c r="B149" s="34" t="s">
        <v>160</v>
      </c>
      <c r="C149" s="27"/>
      <c r="D149" s="27" t="s">
        <v>290</v>
      </c>
      <c r="E149" s="28">
        <v>1279</v>
      </c>
      <c r="F149" s="28">
        <v>2838</v>
      </c>
      <c r="G149" s="28">
        <v>4117</v>
      </c>
      <c r="H149" s="28"/>
      <c r="I149" s="28">
        <v>416515</v>
      </c>
      <c r="J149" s="28"/>
      <c r="K149" s="48">
        <v>98.84397920843186</v>
      </c>
      <c r="L149" s="49" t="str">
        <f>IF(K149&lt;34.5,34.5-K149,"None")</f>
        <v>None</v>
      </c>
      <c r="M149" s="50" t="str">
        <f>IF(K149&lt;34.5,L149*I149/10000,"None")</f>
        <v>None</v>
      </c>
      <c r="N149" s="51">
        <v>1193333.3333333333</v>
      </c>
      <c r="O149" s="28">
        <v>0</v>
      </c>
      <c r="P149" s="33">
        <v>0</v>
      </c>
      <c r="Q149" s="31"/>
      <c r="R149" s="27" t="s">
        <v>199</v>
      </c>
    </row>
    <row r="150" spans="2:18" ht="12">
      <c r="B150" s="34" t="s">
        <v>162</v>
      </c>
      <c r="C150" s="27"/>
      <c r="D150" s="27" t="s">
        <v>38</v>
      </c>
      <c r="E150" s="28">
        <v>186</v>
      </c>
      <c r="F150" s="28">
        <v>464</v>
      </c>
      <c r="G150" s="28">
        <v>650</v>
      </c>
      <c r="H150" s="28"/>
      <c r="I150" s="28">
        <v>35407</v>
      </c>
      <c r="J150" s="28"/>
      <c r="K150" s="48">
        <v>183.5795181743723</v>
      </c>
      <c r="L150" s="49" t="str">
        <f>IF(K150&lt;34.5,34.5-K150,"None")</f>
        <v>None</v>
      </c>
      <c r="M150" s="50" t="str">
        <f>IF(K150&lt;34.5,L150*I150/10000,"None")</f>
        <v>None</v>
      </c>
      <c r="N150" s="51">
        <v>188405.79710144925</v>
      </c>
      <c r="O150" s="28">
        <v>0</v>
      </c>
      <c r="P150" s="33">
        <v>0</v>
      </c>
      <c r="Q150" s="31"/>
      <c r="R150" s="27" t="s">
        <v>199</v>
      </c>
    </row>
    <row r="151" spans="2:18" ht="12">
      <c r="B151" s="34" t="s">
        <v>163</v>
      </c>
      <c r="C151" s="27"/>
      <c r="D151" s="27" t="s">
        <v>290</v>
      </c>
      <c r="E151" s="28">
        <v>47138</v>
      </c>
      <c r="F151" s="28">
        <v>2522</v>
      </c>
      <c r="G151" s="28">
        <v>49660</v>
      </c>
      <c r="H151" s="28"/>
      <c r="I151" s="28">
        <v>16612988.000000002</v>
      </c>
      <c r="J151" s="28"/>
      <c r="K151" s="48">
        <v>29.892274646800445</v>
      </c>
      <c r="L151" s="49">
        <f>IF(K151&lt;34.5,34.5-K151,"None")</f>
        <v>4.607725353199555</v>
      </c>
      <c r="M151" s="50">
        <f>IF(K151&lt;34.5,L151*I151/10000,"None")</f>
        <v>7654.8085999999985</v>
      </c>
      <c r="N151" s="51">
        <v>14394202.898550725</v>
      </c>
      <c r="O151" s="28">
        <v>2218785.1014492773</v>
      </c>
      <c r="P151" s="33">
        <v>13.355725661448</v>
      </c>
      <c r="Q151" s="31"/>
      <c r="R151" s="27" t="s">
        <v>199</v>
      </c>
    </row>
    <row r="152" spans="2:18" ht="12">
      <c r="B152" s="34" t="s">
        <v>164</v>
      </c>
      <c r="C152" s="27"/>
      <c r="D152" s="27" t="s">
        <v>290</v>
      </c>
      <c r="E152" s="28">
        <v>19579</v>
      </c>
      <c r="F152" s="28">
        <v>150334</v>
      </c>
      <c r="G152" s="28">
        <v>169913</v>
      </c>
      <c r="H152" s="28"/>
      <c r="I152" s="28">
        <v>4883111</v>
      </c>
      <c r="J152" s="28"/>
      <c r="K152" s="48">
        <v>347.96055219715464</v>
      </c>
      <c r="L152" s="49" t="str">
        <f>IF(K152&lt;34.5,34.5-K152,"None")</f>
        <v>None</v>
      </c>
      <c r="M152" s="50" t="str">
        <f>IF(K152&lt;34.5,L152*I152/10000,"None")</f>
        <v>None</v>
      </c>
      <c r="N152" s="51">
        <v>49250144.92753623</v>
      </c>
      <c r="O152" s="28">
        <v>0</v>
      </c>
      <c r="P152" s="33">
        <v>0</v>
      </c>
      <c r="Q152" s="31"/>
      <c r="R152" s="27" t="s">
        <v>199</v>
      </c>
    </row>
    <row r="153" spans="2:18" ht="12">
      <c r="B153" s="34" t="s">
        <v>166</v>
      </c>
      <c r="C153" s="27"/>
      <c r="D153" s="27" t="s">
        <v>290</v>
      </c>
      <c r="E153" s="28">
        <v>41131</v>
      </c>
      <c r="F153" s="28">
        <v>56709</v>
      </c>
      <c r="G153" s="28">
        <v>97840</v>
      </c>
      <c r="H153" s="28"/>
      <c r="I153" s="28">
        <v>10675572</v>
      </c>
      <c r="J153" s="28"/>
      <c r="K153" s="48">
        <v>91.64848497110974</v>
      </c>
      <c r="L153" s="49" t="str">
        <f>IF(K153&lt;34.5,34.5-K153,"None")</f>
        <v>None</v>
      </c>
      <c r="M153" s="50" t="str">
        <f>IF(K153&lt;34.5,L153*I153/10000,"None")</f>
        <v>None</v>
      </c>
      <c r="N153" s="51">
        <v>28359420.28985507</v>
      </c>
      <c r="O153" s="28">
        <v>0</v>
      </c>
      <c r="P153" s="33">
        <v>0</v>
      </c>
      <c r="Q153" s="31"/>
      <c r="R153" s="27" t="s">
        <v>199</v>
      </c>
    </row>
    <row r="154" spans="2:18" ht="12">
      <c r="B154" s="34" t="s">
        <v>169</v>
      </c>
      <c r="C154" s="27"/>
      <c r="D154" s="27" t="s">
        <v>38</v>
      </c>
      <c r="E154" s="28">
        <v>1089</v>
      </c>
      <c r="F154" s="28">
        <v>2196</v>
      </c>
      <c r="G154" s="28">
        <v>3285</v>
      </c>
      <c r="H154" s="28"/>
      <c r="I154" s="28">
        <v>31534</v>
      </c>
      <c r="J154" s="28"/>
      <c r="K154" s="48">
        <v>1041.7327329231941</v>
      </c>
      <c r="L154" s="49" t="str">
        <f>IF(K154&lt;34.5,34.5-K154,"None")</f>
        <v>None</v>
      </c>
      <c r="M154" s="50" t="str">
        <f>IF(K154&lt;34.5,L154*I154/10000,"None")</f>
        <v>None</v>
      </c>
      <c r="N154" s="51">
        <v>952173.9130434783</v>
      </c>
      <c r="O154" s="28">
        <v>0</v>
      </c>
      <c r="P154" s="33">
        <v>0</v>
      </c>
      <c r="Q154" s="31"/>
      <c r="R154" s="27" t="s">
        <v>199</v>
      </c>
    </row>
    <row r="155" spans="2:18" ht="12">
      <c r="B155" s="34" t="s">
        <v>147</v>
      </c>
      <c r="C155" s="27"/>
      <c r="D155" s="27" t="s">
        <v>290</v>
      </c>
      <c r="E155" s="28">
        <v>174100</v>
      </c>
      <c r="F155" s="28">
        <v>224800</v>
      </c>
      <c r="G155" s="28">
        <v>398900</v>
      </c>
      <c r="H155" s="28"/>
      <c r="I155" s="28">
        <v>46076989</v>
      </c>
      <c r="J155" s="28"/>
      <c r="K155" s="48">
        <v>86.57249717424025</v>
      </c>
      <c r="L155" s="49" t="str">
        <f>IF(K155&lt;34.5,34.5-K155,"None")</f>
        <v>None</v>
      </c>
      <c r="M155" s="50" t="str">
        <f>IF(K155&lt;34.5,L155*I155/10000,"None")</f>
        <v>None</v>
      </c>
      <c r="N155" s="51">
        <v>115623188.4057971</v>
      </c>
      <c r="O155" s="28">
        <v>0</v>
      </c>
      <c r="P155" s="33">
        <v>0</v>
      </c>
      <c r="Q155" s="31"/>
      <c r="R155" s="27" t="s">
        <v>199</v>
      </c>
    </row>
    <row r="156" spans="2:18" ht="12">
      <c r="B156" s="34" t="s">
        <v>173</v>
      </c>
      <c r="C156" s="27"/>
      <c r="D156" s="27" t="s">
        <v>290</v>
      </c>
      <c r="E156" s="28">
        <v>34383</v>
      </c>
      <c r="F156" s="28">
        <v>108163</v>
      </c>
      <c r="G156" s="28">
        <v>142546</v>
      </c>
      <c r="H156" s="28"/>
      <c r="I156" s="28">
        <v>9379687</v>
      </c>
      <c r="J156" s="28"/>
      <c r="K156" s="48">
        <v>151.97308822778416</v>
      </c>
      <c r="L156" s="49" t="str">
        <f>IF(K156&lt;34.5,34.5-K156,"None")</f>
        <v>None</v>
      </c>
      <c r="M156" s="50" t="str">
        <f>IF(K156&lt;34.5,L156*I156/10000,"None")</f>
        <v>None</v>
      </c>
      <c r="N156" s="51">
        <v>41317681.15942029</v>
      </c>
      <c r="O156" s="28">
        <v>0</v>
      </c>
      <c r="P156" s="33">
        <v>0</v>
      </c>
      <c r="Q156" s="31"/>
      <c r="R156" s="27" t="s">
        <v>199</v>
      </c>
    </row>
    <row r="157" spans="2:18" ht="12">
      <c r="B157" s="34" t="s">
        <v>172</v>
      </c>
      <c r="C157" s="27"/>
      <c r="D157" s="27" t="s">
        <v>290</v>
      </c>
      <c r="E157" s="28">
        <v>29680</v>
      </c>
      <c r="F157" s="28">
        <v>120013</v>
      </c>
      <c r="G157" s="28">
        <v>149693</v>
      </c>
      <c r="H157" s="28"/>
      <c r="I157" s="28">
        <v>7664318</v>
      </c>
      <c r="J157" s="28"/>
      <c r="K157" s="48">
        <v>195.311572406051</v>
      </c>
      <c r="L157" s="49" t="str">
        <f>IF(K157&lt;34.5,34.5-K157,"None")</f>
        <v>None</v>
      </c>
      <c r="M157" s="50" t="str">
        <f>IF(K157&lt;34.5,L157*I157/10000,"None")</f>
        <v>None</v>
      </c>
      <c r="N157" s="51">
        <v>43389275.36231884</v>
      </c>
      <c r="O157" s="28">
        <v>0</v>
      </c>
      <c r="P157" s="33">
        <v>0</v>
      </c>
      <c r="Q157" s="31"/>
      <c r="R157" s="27" t="s">
        <v>199</v>
      </c>
    </row>
    <row r="158" spans="2:18" ht="12">
      <c r="B158" s="34" t="s">
        <v>176</v>
      </c>
      <c r="C158" s="27"/>
      <c r="D158" s="27" t="s">
        <v>290</v>
      </c>
      <c r="E158" s="28">
        <v>166006</v>
      </c>
      <c r="F158" s="28">
        <v>613201</v>
      </c>
      <c r="G158" s="28">
        <v>779207</v>
      </c>
      <c r="H158" s="28"/>
      <c r="I158" s="28">
        <v>62035570</v>
      </c>
      <c r="J158" s="28"/>
      <c r="K158" s="48">
        <v>125.60648673011306</v>
      </c>
      <c r="L158" s="49" t="str">
        <f>IF(K158&lt;34.5,34.5-K158,"None")</f>
        <v>None</v>
      </c>
      <c r="M158" s="50" t="str">
        <f>IF(K158&lt;34.5,L158*I158/10000,"None")</f>
        <v>None</v>
      </c>
      <c r="N158" s="51">
        <v>225857101.44927537</v>
      </c>
      <c r="O158" s="28">
        <v>0</v>
      </c>
      <c r="P158" s="33">
        <v>0</v>
      </c>
      <c r="Q158" s="31"/>
      <c r="R158" s="27" t="s">
        <v>199</v>
      </c>
    </row>
    <row r="159" ht="12.75" customHeight="1"/>
    <row r="160" ht="34.5" customHeight="1">
      <c r="B160" s="83" t="s">
        <v>197</v>
      </c>
    </row>
    <row r="161" spans="2:18" ht="12">
      <c r="B161" s="34" t="s">
        <v>56</v>
      </c>
      <c r="C161" s="27"/>
      <c r="D161" s="27" t="s">
        <v>290</v>
      </c>
      <c r="E161" s="28">
        <v>122623</v>
      </c>
      <c r="F161" s="28">
        <v>18685</v>
      </c>
      <c r="G161" s="28">
        <v>141308</v>
      </c>
      <c r="H161" s="28"/>
      <c r="I161" s="28">
        <v>40412376</v>
      </c>
      <c r="J161" s="28"/>
      <c r="K161" s="48">
        <v>34.96651619790928</v>
      </c>
      <c r="L161" s="49" t="str">
        <f>IF(K161&lt;34.5,34.5-K161,"None")</f>
        <v>None</v>
      </c>
      <c r="M161" s="50" t="str">
        <f>IF(K161&lt;34.5,L161*I161/10000,"None")</f>
        <v>None</v>
      </c>
      <c r="N161" s="51">
        <v>40958840.57971015</v>
      </c>
      <c r="O161" s="28">
        <v>0</v>
      </c>
      <c r="P161" s="33">
        <v>0</v>
      </c>
      <c r="Q161" s="31"/>
      <c r="R161" s="27" t="s">
        <v>197</v>
      </c>
    </row>
    <row r="162" spans="2:18" ht="12">
      <c r="B162" s="34" t="s">
        <v>57</v>
      </c>
      <c r="C162" s="27"/>
      <c r="D162" s="27" t="s">
        <v>290</v>
      </c>
      <c r="E162" s="28">
        <v>312</v>
      </c>
      <c r="F162" s="28">
        <v>1323</v>
      </c>
      <c r="G162" s="28">
        <v>1635</v>
      </c>
      <c r="H162" s="28"/>
      <c r="I162" s="28">
        <v>342877</v>
      </c>
      <c r="J162" s="28"/>
      <c r="K162" s="48">
        <v>47.684738258909164</v>
      </c>
      <c r="L162" s="49" t="str">
        <f>IF(K162&lt;34.5,34.5-K162,"None")</f>
        <v>None</v>
      </c>
      <c r="M162" s="50" t="str">
        <f>IF(K162&lt;34.5,L162*I162/10000,"None")</f>
        <v>None</v>
      </c>
      <c r="N162" s="51">
        <v>473913.04347826086</v>
      </c>
      <c r="O162" s="28">
        <v>0</v>
      </c>
      <c r="P162" s="33">
        <v>0</v>
      </c>
      <c r="Q162" s="31"/>
      <c r="R162" s="27" t="s">
        <v>197</v>
      </c>
    </row>
    <row r="163" spans="2:18" ht="12">
      <c r="B163" s="34" t="s">
        <v>88</v>
      </c>
      <c r="C163" s="27"/>
      <c r="D163" s="27" t="s">
        <v>290</v>
      </c>
      <c r="E163" s="28">
        <v>13197</v>
      </c>
      <c r="F163" s="28">
        <v>19595</v>
      </c>
      <c r="G163" s="28">
        <v>32792</v>
      </c>
      <c r="H163" s="28"/>
      <c r="I163" s="28">
        <v>3368786</v>
      </c>
      <c r="J163" s="28"/>
      <c r="K163" s="48">
        <v>97.34070374312881</v>
      </c>
      <c r="L163" s="49" t="str">
        <f>IF(K163&lt;34.5,34.5-K163,"None")</f>
        <v>None</v>
      </c>
      <c r="M163" s="50" t="str">
        <f>IF(K163&lt;34.5,L163*I163/10000,"None")</f>
        <v>None</v>
      </c>
      <c r="N163" s="51">
        <v>9504927.536231883</v>
      </c>
      <c r="O163" s="28">
        <v>0</v>
      </c>
      <c r="P163" s="33">
        <v>0</v>
      </c>
      <c r="Q163" s="31"/>
      <c r="R163" s="27" t="s">
        <v>197</v>
      </c>
    </row>
    <row r="164" spans="2:18" ht="12">
      <c r="B164" s="34" t="s">
        <v>59</v>
      </c>
      <c r="C164" s="27"/>
      <c r="D164" s="27" t="s">
        <v>291</v>
      </c>
      <c r="E164" s="28">
        <v>241</v>
      </c>
      <c r="F164" s="28">
        <v>570</v>
      </c>
      <c r="G164" s="28">
        <v>811</v>
      </c>
      <c r="H164" s="28"/>
      <c r="I164" s="28">
        <v>311627</v>
      </c>
      <c r="J164" s="28"/>
      <c r="K164" s="48">
        <v>26.024702609209086</v>
      </c>
      <c r="L164" s="49">
        <f>IF(K164&lt;34.5,34.5-K164,"None")</f>
        <v>8.475297390790914</v>
      </c>
      <c r="M164" s="50">
        <f>IF(K164&lt;34.5,L164*I164/10000,"None")</f>
        <v>264.11315</v>
      </c>
      <c r="N164" s="51">
        <v>235072.46376811594</v>
      </c>
      <c r="O164" s="28">
        <v>76554.53623188406</v>
      </c>
      <c r="P164" s="33">
        <v>24.56607939359685</v>
      </c>
      <c r="Q164" s="31"/>
      <c r="R164" s="27" t="s">
        <v>197</v>
      </c>
    </row>
    <row r="165" spans="2:18" ht="12">
      <c r="B165" s="34" t="s">
        <v>60</v>
      </c>
      <c r="C165" s="27"/>
      <c r="D165" s="27" t="s">
        <v>291</v>
      </c>
      <c r="E165" s="28">
        <v>10329</v>
      </c>
      <c r="F165" s="28">
        <v>18091</v>
      </c>
      <c r="G165" s="28">
        <v>28420</v>
      </c>
      <c r="H165" s="28"/>
      <c r="I165" s="28">
        <v>9929849</v>
      </c>
      <c r="J165" s="28"/>
      <c r="K165" s="48">
        <v>28.620777617061446</v>
      </c>
      <c r="L165" s="49">
        <f>IF(K165&lt;34.5,34.5-K165,"None")</f>
        <v>5.879222382938554</v>
      </c>
      <c r="M165" s="50">
        <f>IF(K165&lt;34.5,L165*I165/10000,"None")</f>
        <v>5837.979050000003</v>
      </c>
      <c r="N165" s="51">
        <v>8237681.15942029</v>
      </c>
      <c r="O165" s="28">
        <v>1692167.84057971</v>
      </c>
      <c r="P165" s="33">
        <v>17.041224298372615</v>
      </c>
      <c r="Q165" s="31"/>
      <c r="R165" s="27" t="s">
        <v>197</v>
      </c>
    </row>
    <row r="166" spans="2:18" ht="12">
      <c r="B166" s="34" t="s">
        <v>61</v>
      </c>
      <c r="C166" s="27"/>
      <c r="D166" s="27" t="s">
        <v>291</v>
      </c>
      <c r="E166" s="28">
        <v>341849</v>
      </c>
      <c r="F166" s="28">
        <v>1243804</v>
      </c>
      <c r="G166" s="28">
        <v>1585653</v>
      </c>
      <c r="H166" s="28"/>
      <c r="I166" s="28">
        <v>194946470</v>
      </c>
      <c r="J166" s="28"/>
      <c r="K166" s="48">
        <v>81.33786674875417</v>
      </c>
      <c r="L166" s="49" t="str">
        <f>IF(K166&lt;34.5,34.5-K166,"None")</f>
        <v>None</v>
      </c>
      <c r="M166" s="50" t="str">
        <f>IF(K166&lt;34.5,L166*I166/10000,"None")</f>
        <v>None</v>
      </c>
      <c r="N166" s="51">
        <v>459609565.21739125</v>
      </c>
      <c r="O166" s="28">
        <v>0</v>
      </c>
      <c r="P166" s="33">
        <v>0</v>
      </c>
      <c r="Q166" s="31"/>
      <c r="R166" s="27" t="s">
        <v>197</v>
      </c>
    </row>
    <row r="167" spans="2:18" ht="12">
      <c r="B167" s="34" t="s">
        <v>66</v>
      </c>
      <c r="C167" s="27"/>
      <c r="D167" s="27" t="s">
        <v>291</v>
      </c>
      <c r="E167" s="28">
        <v>17411</v>
      </c>
      <c r="F167" s="28">
        <v>2443</v>
      </c>
      <c r="G167" s="28">
        <v>19854</v>
      </c>
      <c r="H167" s="28"/>
      <c r="I167" s="28">
        <v>17113688</v>
      </c>
      <c r="J167" s="28"/>
      <c r="K167" s="48">
        <v>11.601239896391709</v>
      </c>
      <c r="L167" s="49">
        <f>IF(K167&lt;34.5,34.5-K167,"None")</f>
        <v>22.89876010360829</v>
      </c>
      <c r="M167" s="50">
        <f>IF(K167&lt;34.5,L167*I167/10000,"None")</f>
        <v>39188.2236</v>
      </c>
      <c r="N167" s="51">
        <v>5754782.608695652</v>
      </c>
      <c r="O167" s="28">
        <v>11358905.391304348</v>
      </c>
      <c r="P167" s="33">
        <v>66.37321769161824</v>
      </c>
      <c r="Q167" s="31"/>
      <c r="R167" s="27" t="s">
        <v>197</v>
      </c>
    </row>
    <row r="168" spans="2:18" ht="12">
      <c r="B168" s="34" t="s">
        <v>63</v>
      </c>
      <c r="C168" s="27"/>
      <c r="D168" s="27" t="s">
        <v>291</v>
      </c>
      <c r="E168" s="28">
        <v>7198</v>
      </c>
      <c r="F168" s="28">
        <v>30119</v>
      </c>
      <c r="G168" s="28">
        <v>37317</v>
      </c>
      <c r="H168" s="28"/>
      <c r="I168" s="28">
        <v>46294841</v>
      </c>
      <c r="J168" s="28"/>
      <c r="K168" s="48">
        <v>8.060725384066012</v>
      </c>
      <c r="L168" s="49">
        <f>IF(K168&lt;34.5,34.5-K168,"None")</f>
        <v>26.43927461593399</v>
      </c>
      <c r="M168" s="50">
        <f>IF(K168&lt;34.5,L168*I168/10000,"None")</f>
        <v>122400.20145</v>
      </c>
      <c r="N168" s="51">
        <v>10816521.739130436</v>
      </c>
      <c r="O168" s="28">
        <v>35478319.26086956</v>
      </c>
      <c r="P168" s="33">
        <v>76.63557859691011</v>
      </c>
      <c r="Q168" s="31"/>
      <c r="R168" s="27" t="s">
        <v>197</v>
      </c>
    </row>
    <row r="169" spans="2:18" ht="12">
      <c r="B169" s="34" t="s">
        <v>64</v>
      </c>
      <c r="C169" s="27"/>
      <c r="D169" s="27" t="s">
        <v>291</v>
      </c>
      <c r="E169" s="28">
        <v>5204</v>
      </c>
      <c r="F169" s="28">
        <v>3653</v>
      </c>
      <c r="G169" s="28">
        <v>8857</v>
      </c>
      <c r="H169" s="28"/>
      <c r="I169" s="28">
        <v>4658887</v>
      </c>
      <c r="J169" s="28"/>
      <c r="K169" s="48">
        <v>19.0109783731608</v>
      </c>
      <c r="L169" s="49">
        <f>IF(K169&lt;34.5,34.5-K169,"None")</f>
        <v>15.4890216268392</v>
      </c>
      <c r="M169" s="50">
        <f>IF(K169&lt;34.5,L169*I169/10000,"None")</f>
        <v>7216.16015</v>
      </c>
      <c r="N169" s="51">
        <v>2567246.3768115942</v>
      </c>
      <c r="O169" s="28">
        <v>2091640.6231884058</v>
      </c>
      <c r="P169" s="33">
        <v>44.89571486040348</v>
      </c>
      <c r="Q169" s="31"/>
      <c r="R169" s="27" t="s">
        <v>197</v>
      </c>
    </row>
    <row r="170" spans="2:18" ht="12">
      <c r="B170" s="34" t="s">
        <v>68</v>
      </c>
      <c r="C170" s="27"/>
      <c r="D170" s="27" t="s">
        <v>291</v>
      </c>
      <c r="E170" s="28">
        <v>15670</v>
      </c>
      <c r="F170" s="28">
        <v>15352</v>
      </c>
      <c r="G170" s="28">
        <v>31022</v>
      </c>
      <c r="H170" s="28"/>
      <c r="I170" s="28">
        <v>9927320</v>
      </c>
      <c r="J170" s="28"/>
      <c r="K170" s="48">
        <v>31.249118593940764</v>
      </c>
      <c r="L170" s="49">
        <f>IF(K170&lt;34.5,34.5-K170,"None")</f>
        <v>3.2508814060592357</v>
      </c>
      <c r="M170" s="50">
        <f>IF(K170&lt;34.5,L170*I170/10000,"None")</f>
        <v>3227.253999999997</v>
      </c>
      <c r="N170" s="51">
        <v>8991884.057971016</v>
      </c>
      <c r="O170" s="28">
        <v>935435.9420289844</v>
      </c>
      <c r="P170" s="33">
        <v>9.422844655244159</v>
      </c>
      <c r="Q170" s="31"/>
      <c r="R170" s="27" t="s">
        <v>197</v>
      </c>
    </row>
    <row r="171" spans="2:18" ht="12">
      <c r="B171" s="34" t="s">
        <v>69</v>
      </c>
      <c r="C171" s="27"/>
      <c r="D171" s="27" t="s">
        <v>291</v>
      </c>
      <c r="E171" s="28">
        <v>23614</v>
      </c>
      <c r="F171" s="28">
        <v>27764</v>
      </c>
      <c r="G171" s="28">
        <v>51378</v>
      </c>
      <c r="H171" s="28"/>
      <c r="I171" s="28">
        <v>14464739</v>
      </c>
      <c r="J171" s="28"/>
      <c r="K171" s="48">
        <v>35.51947947349759</v>
      </c>
      <c r="L171" s="49" t="str">
        <f>IF(K171&lt;34.5,34.5-K171,"None")</f>
        <v>None</v>
      </c>
      <c r="M171" s="50" t="str">
        <f>IF(K171&lt;34.5,L171*I171/10000,"None")</f>
        <v>None</v>
      </c>
      <c r="N171" s="51">
        <v>14892173.913043477</v>
      </c>
      <c r="O171" s="28">
        <v>0</v>
      </c>
      <c r="P171" s="33">
        <v>0</v>
      </c>
      <c r="Q171" s="31"/>
      <c r="R171" s="27" t="s">
        <v>197</v>
      </c>
    </row>
    <row r="172" spans="2:18" ht="12">
      <c r="B172" s="34" t="s">
        <v>70</v>
      </c>
      <c r="C172" s="27"/>
      <c r="D172" s="27" t="s">
        <v>291</v>
      </c>
      <c r="E172" s="28">
        <v>11542</v>
      </c>
      <c r="F172" s="28">
        <v>2929</v>
      </c>
      <c r="G172" s="28">
        <v>14471</v>
      </c>
      <c r="H172" s="28"/>
      <c r="I172" s="28">
        <v>6192993</v>
      </c>
      <c r="J172" s="28"/>
      <c r="K172" s="48">
        <v>23.366730755226108</v>
      </c>
      <c r="L172" s="49">
        <f>IF(K172&lt;34.5,34.5-K172,"None")</f>
        <v>11.133269244773892</v>
      </c>
      <c r="M172" s="50">
        <f>IF(K172&lt;34.5,L172*I172/10000,"None")</f>
        <v>6894.82585</v>
      </c>
      <c r="N172" s="51">
        <v>4194492.7536231885</v>
      </c>
      <c r="O172" s="28">
        <v>1998500.2463768115</v>
      </c>
      <c r="P172" s="33">
        <v>32.27034563702577</v>
      </c>
      <c r="Q172" s="31"/>
      <c r="R172" s="27" t="s">
        <v>197</v>
      </c>
    </row>
    <row r="173" spans="2:18" ht="12">
      <c r="B173" s="34" t="s">
        <v>73</v>
      </c>
      <c r="C173" s="27"/>
      <c r="D173" s="27" t="s">
        <v>291</v>
      </c>
      <c r="E173" s="28">
        <v>366</v>
      </c>
      <c r="F173" s="28">
        <v>1738</v>
      </c>
      <c r="G173" s="28">
        <v>2104</v>
      </c>
      <c r="H173" s="28"/>
      <c r="I173" s="28">
        <v>754493</v>
      </c>
      <c r="J173" s="28"/>
      <c r="K173" s="48">
        <v>27.886275949544924</v>
      </c>
      <c r="L173" s="49">
        <f>IF(K173&lt;34.5,34.5-K173,"None")</f>
        <v>6.613724050455076</v>
      </c>
      <c r="M173" s="50">
        <f>IF(K173&lt;34.5,L173*I173/10000,"None")</f>
        <v>499.0008500000002</v>
      </c>
      <c r="N173" s="51">
        <v>609855.0724637681</v>
      </c>
      <c r="O173" s="28">
        <v>144637.92753623193</v>
      </c>
      <c r="P173" s="33">
        <v>19.17021463900022</v>
      </c>
      <c r="Q173" s="31"/>
      <c r="R173" s="27" t="s">
        <v>197</v>
      </c>
    </row>
    <row r="174" spans="2:18" ht="12">
      <c r="B174" s="34" t="s">
        <v>76</v>
      </c>
      <c r="C174" s="27"/>
      <c r="D174" s="27" t="s">
        <v>291</v>
      </c>
      <c r="E174" s="28">
        <v>2253</v>
      </c>
      <c r="F174" s="28">
        <v>4374</v>
      </c>
      <c r="G174" s="28">
        <v>6627</v>
      </c>
      <c r="H174" s="28"/>
      <c r="I174" s="28">
        <v>2741052</v>
      </c>
      <c r="J174" s="28"/>
      <c r="K174" s="48">
        <v>24.176848888674858</v>
      </c>
      <c r="L174" s="49">
        <f>IF(K174&lt;34.5,34.5-K174,"None")</f>
        <v>10.323151111325142</v>
      </c>
      <c r="M174" s="50">
        <f>IF(K174&lt;34.5,L174*I174/10000,"None")</f>
        <v>2829.6294000000003</v>
      </c>
      <c r="N174" s="51">
        <v>1920869.5652173914</v>
      </c>
      <c r="O174" s="28">
        <v>820182.4347826086</v>
      </c>
      <c r="P174" s="33">
        <v>29.922177134275767</v>
      </c>
      <c r="Q174" s="31"/>
      <c r="R174" s="27" t="s">
        <v>197</v>
      </c>
    </row>
    <row r="175" spans="2:18" ht="12">
      <c r="B175" s="34" t="s">
        <v>77</v>
      </c>
      <c r="C175" s="27"/>
      <c r="D175" s="27" t="s">
        <v>291</v>
      </c>
      <c r="E175" s="28">
        <v>219560</v>
      </c>
      <c r="F175" s="28">
        <v>417665</v>
      </c>
      <c r="G175" s="28">
        <v>637225</v>
      </c>
      <c r="H175" s="28"/>
      <c r="I175" s="28">
        <v>113423047</v>
      </c>
      <c r="J175" s="28"/>
      <c r="K175" s="48">
        <v>56.18126270227954</v>
      </c>
      <c r="L175" s="49" t="str">
        <f>IF(K175&lt;34.5,34.5-K175,"None")</f>
        <v>None</v>
      </c>
      <c r="M175" s="50" t="str">
        <f>IF(K175&lt;34.5,L175*I175/10000,"None")</f>
        <v>None</v>
      </c>
      <c r="N175" s="51">
        <v>184702898.55072463</v>
      </c>
      <c r="O175" s="28">
        <v>0</v>
      </c>
      <c r="P175" s="33">
        <v>0</v>
      </c>
      <c r="Q175" s="31"/>
      <c r="R175" s="27" t="s">
        <v>197</v>
      </c>
    </row>
    <row r="176" spans="2:18" ht="12">
      <c r="B176" s="34" t="s">
        <v>79</v>
      </c>
      <c r="C176" s="27"/>
      <c r="D176" s="27" t="s">
        <v>291</v>
      </c>
      <c r="E176" s="28">
        <v>4431</v>
      </c>
      <c r="F176" s="28">
        <v>8158</v>
      </c>
      <c r="G176" s="28">
        <v>12589</v>
      </c>
      <c r="H176" s="28"/>
      <c r="I176" s="28">
        <v>3516820</v>
      </c>
      <c r="J176" s="28"/>
      <c r="K176" s="48">
        <v>35.79654346824688</v>
      </c>
      <c r="L176" s="49" t="str">
        <f>IF(K176&lt;34.5,34.5-K176,"None")</f>
        <v>None</v>
      </c>
      <c r="M176" s="50" t="str">
        <f>IF(K176&lt;34.5,L176*I176/10000,"None")</f>
        <v>None</v>
      </c>
      <c r="N176" s="51">
        <v>3648985.507246377</v>
      </c>
      <c r="O176" s="28">
        <v>0</v>
      </c>
      <c r="P176" s="33">
        <v>0</v>
      </c>
      <c r="Q176" s="31"/>
      <c r="R176" s="27" t="s">
        <v>197</v>
      </c>
    </row>
    <row r="177" spans="2:18" ht="12">
      <c r="B177" s="34" t="s">
        <v>80</v>
      </c>
      <c r="C177" s="27"/>
      <c r="D177" s="27" t="s">
        <v>291</v>
      </c>
      <c r="E177" s="28">
        <v>6355</v>
      </c>
      <c r="F177" s="28">
        <v>10261</v>
      </c>
      <c r="G177" s="28">
        <v>16616</v>
      </c>
      <c r="H177" s="28"/>
      <c r="I177" s="28">
        <v>6454548</v>
      </c>
      <c r="J177" s="28"/>
      <c r="K177" s="48">
        <v>25.743088439345403</v>
      </c>
      <c r="L177" s="49">
        <f>IF(K177&lt;34.5,34.5-K177,"None")</f>
        <v>8.756911560654597</v>
      </c>
      <c r="M177" s="50">
        <f>IF(K177&lt;34.5,L177*I177/10000,"None")</f>
        <v>5652.190600000001</v>
      </c>
      <c r="N177" s="51">
        <v>4816231.884057972</v>
      </c>
      <c r="O177" s="28">
        <v>1638316.1159420284</v>
      </c>
      <c r="P177" s="33">
        <v>25.382352349723458</v>
      </c>
      <c r="Q177" s="31"/>
      <c r="R177" s="27" t="s">
        <v>197</v>
      </c>
    </row>
    <row r="178" spans="2:18" ht="12">
      <c r="B178" s="34" t="s">
        <v>81</v>
      </c>
      <c r="C178" s="27"/>
      <c r="D178" s="27" t="s">
        <v>291</v>
      </c>
      <c r="E178" s="28">
        <v>27272</v>
      </c>
      <c r="F178" s="28">
        <v>37672</v>
      </c>
      <c r="G178" s="28">
        <v>64944</v>
      </c>
      <c r="H178" s="28"/>
      <c r="I178" s="28">
        <v>29076512</v>
      </c>
      <c r="J178" s="28"/>
      <c r="K178" s="48">
        <v>22.33555386560809</v>
      </c>
      <c r="L178" s="49">
        <f>IF(K178&lt;34.5,34.5-K178,"None")</f>
        <v>12.164446134391909</v>
      </c>
      <c r="M178" s="50">
        <f>IF(K178&lt;34.5,L178*I178/10000,"None")</f>
        <v>35369.9664</v>
      </c>
      <c r="N178" s="51">
        <v>18824347.826086957</v>
      </c>
      <c r="O178" s="28">
        <v>10252164.173913043</v>
      </c>
      <c r="P178" s="33">
        <v>35.25926415765771</v>
      </c>
      <c r="Q178" s="31"/>
      <c r="R178" s="27" t="s">
        <v>197</v>
      </c>
    </row>
    <row r="179" spans="2:18" ht="12">
      <c r="B179" s="34" t="s">
        <v>85</v>
      </c>
      <c r="C179" s="27"/>
      <c r="D179" s="27" t="s">
        <v>291</v>
      </c>
      <c r="E179" s="28">
        <v>191</v>
      </c>
      <c r="F179" s="28">
        <v>688</v>
      </c>
      <c r="G179" s="28">
        <v>879</v>
      </c>
      <c r="H179" s="28"/>
      <c r="I179" s="28">
        <v>524636</v>
      </c>
      <c r="J179" s="28"/>
      <c r="K179" s="48">
        <v>16.754473577871135</v>
      </c>
      <c r="L179" s="49">
        <f>IF(K179&lt;34.5,34.5-K179,"None")</f>
        <v>17.745526422128865</v>
      </c>
      <c r="M179" s="50">
        <f>IF(K179&lt;34.5,L179*I179/10000,"None")</f>
        <v>930.9942</v>
      </c>
      <c r="N179" s="51">
        <v>254782.6086956522</v>
      </c>
      <c r="O179" s="28">
        <v>269853.3913043478</v>
      </c>
      <c r="P179" s="33">
        <v>51.43630846993873</v>
      </c>
      <c r="Q179" s="31"/>
      <c r="R179" s="27" t="s">
        <v>197</v>
      </c>
    </row>
    <row r="180" spans="2:18" ht="12">
      <c r="B180" s="34" t="s">
        <v>86</v>
      </c>
      <c r="C180" s="27"/>
      <c r="D180" s="27" t="s">
        <v>291</v>
      </c>
      <c r="E180" s="28">
        <v>1543</v>
      </c>
      <c r="F180" s="28">
        <v>4677</v>
      </c>
      <c r="G180" s="28">
        <v>6220</v>
      </c>
      <c r="H180" s="28"/>
      <c r="I180" s="28">
        <v>1341465</v>
      </c>
      <c r="J180" s="28"/>
      <c r="K180" s="48">
        <v>46.36721792965154</v>
      </c>
      <c r="L180" s="49" t="str">
        <f>IF(K180&lt;34.5,34.5-K180,"None")</f>
        <v>None</v>
      </c>
      <c r="M180" s="50" t="str">
        <f>IF(K180&lt;34.5,L180*I180/10000,"None")</f>
        <v>None</v>
      </c>
      <c r="N180" s="51">
        <v>1802898.5507246377</v>
      </c>
      <c r="O180" s="28">
        <v>0</v>
      </c>
      <c r="P180" s="33">
        <v>0</v>
      </c>
      <c r="Q180" s="31"/>
      <c r="R180" s="27" t="s">
        <v>197</v>
      </c>
    </row>
    <row r="181" spans="2:18" ht="12">
      <c r="B181" s="34" t="s">
        <v>89</v>
      </c>
      <c r="C181" s="27"/>
      <c r="D181" s="27" t="s">
        <v>291</v>
      </c>
      <c r="E181" s="28">
        <v>48000</v>
      </c>
      <c r="F181" s="28">
        <v>28000</v>
      </c>
      <c r="G181" s="28">
        <v>76000</v>
      </c>
      <c r="H181" s="28"/>
      <c r="I181" s="28">
        <v>28979857</v>
      </c>
      <c r="J181" s="28"/>
      <c r="K181" s="48">
        <v>26.225112152899857</v>
      </c>
      <c r="L181" s="49">
        <f>IF(K181&lt;34.5,34.5-K181,"None")</f>
        <v>8.274887847100143</v>
      </c>
      <c r="M181" s="50">
        <f>IF(K181&lt;34.5,L181*I181/10000,"None")</f>
        <v>23980.50665</v>
      </c>
      <c r="N181" s="51">
        <v>22028985.507246375</v>
      </c>
      <c r="O181" s="28">
        <v>6950871.492753625</v>
      </c>
      <c r="P181" s="33">
        <v>23.985182165507666</v>
      </c>
      <c r="Q181" s="31"/>
      <c r="R181" s="27" t="s">
        <v>197</v>
      </c>
    </row>
    <row r="182" spans="2:18" ht="12">
      <c r="B182" s="34" t="s">
        <v>72</v>
      </c>
      <c r="C182" s="27"/>
      <c r="D182" s="27" t="s">
        <v>292</v>
      </c>
      <c r="E182" s="28">
        <v>9965</v>
      </c>
      <c r="F182" s="28">
        <v>44986</v>
      </c>
      <c r="G182" s="28">
        <v>54951</v>
      </c>
      <c r="H182" s="28"/>
      <c r="I182" s="28">
        <v>14388929</v>
      </c>
      <c r="J182" s="28"/>
      <c r="K182" s="48">
        <v>38.18977771034939</v>
      </c>
      <c r="L182" s="49" t="str">
        <f>IF(K182&lt;34.5,34.5-K182,"None")</f>
        <v>None</v>
      </c>
      <c r="M182" s="50" t="str">
        <f>IF(K182&lt;34.5,L182*I182/10000,"None")</f>
        <v>None</v>
      </c>
      <c r="N182" s="51">
        <v>15927826.086956523</v>
      </c>
      <c r="O182" s="28">
        <v>0</v>
      </c>
      <c r="P182" s="33">
        <v>0</v>
      </c>
      <c r="Q182" s="31"/>
      <c r="R182" s="27" t="s">
        <v>197</v>
      </c>
    </row>
    <row r="183" spans="2:18" ht="12">
      <c r="B183" s="66" t="s">
        <v>75</v>
      </c>
      <c r="C183" s="27"/>
      <c r="D183" s="27" t="s">
        <v>292</v>
      </c>
      <c r="E183" s="28">
        <v>3676</v>
      </c>
      <c r="F183" s="28">
        <v>8528</v>
      </c>
      <c r="G183" s="28">
        <v>12204</v>
      </c>
      <c r="H183" s="28"/>
      <c r="I183" s="28">
        <v>7600524</v>
      </c>
      <c r="J183" s="28"/>
      <c r="K183" s="48">
        <v>16.056787663587404</v>
      </c>
      <c r="L183" s="49">
        <f>IF(K183&lt;34.5,34.5-K183,"None")</f>
        <v>18.443212336412596</v>
      </c>
      <c r="M183" s="50">
        <f>IF(K183&lt;34.5,L183*I183/10000,"None")</f>
        <v>14017.8078</v>
      </c>
      <c r="N183" s="51">
        <v>3537391.304347826</v>
      </c>
      <c r="O183" s="28">
        <v>4063132.695652174</v>
      </c>
      <c r="P183" s="33">
        <v>53.458586482355344</v>
      </c>
      <c r="Q183" s="31"/>
      <c r="R183" s="27" t="s">
        <v>197</v>
      </c>
    </row>
    <row r="184" spans="2:18" ht="12">
      <c r="B184" s="34" t="s">
        <v>78</v>
      </c>
      <c r="C184" s="27"/>
      <c r="D184" s="27" t="s">
        <v>292</v>
      </c>
      <c r="E184" s="28">
        <v>2045</v>
      </c>
      <c r="F184" s="28">
        <v>5862</v>
      </c>
      <c r="G184" s="28">
        <v>7907</v>
      </c>
      <c r="H184" s="28"/>
      <c r="I184" s="28">
        <v>5788163</v>
      </c>
      <c r="J184" s="28"/>
      <c r="K184" s="48">
        <v>13.66063809882341</v>
      </c>
      <c r="L184" s="49">
        <f>IF(K184&lt;34.5,34.5-K184,"None")</f>
        <v>20.839361901176588</v>
      </c>
      <c r="M184" s="50">
        <f>IF(K184&lt;34.5,L184*I184/10000,"None")</f>
        <v>12062.162349999999</v>
      </c>
      <c r="N184" s="51">
        <v>2291884.057971014</v>
      </c>
      <c r="O184" s="28">
        <v>3496278.942028986</v>
      </c>
      <c r="P184" s="33">
        <v>60.4039475396423</v>
      </c>
      <c r="Q184" s="31"/>
      <c r="R184" s="27" t="s">
        <v>197</v>
      </c>
    </row>
    <row r="185" spans="2:18" ht="12">
      <c r="B185" s="34" t="s">
        <v>83</v>
      </c>
      <c r="C185" s="27"/>
      <c r="D185" s="27" t="s">
        <v>292</v>
      </c>
      <c r="E185" s="28">
        <v>70</v>
      </c>
      <c r="F185" s="28">
        <v>320</v>
      </c>
      <c r="G185" s="28">
        <v>390</v>
      </c>
      <c r="H185" s="28"/>
      <c r="I185" s="28">
        <v>174267</v>
      </c>
      <c r="J185" s="28"/>
      <c r="K185" s="48">
        <v>22.37945221986951</v>
      </c>
      <c r="L185" s="49">
        <f>IF(K185&lt;34.5,34.5-K185,"None")</f>
        <v>12.12054778013049</v>
      </c>
      <c r="M185" s="50">
        <f>IF(K185&lt;34.5,L185*I185/10000,"None")</f>
        <v>211.22115</v>
      </c>
      <c r="N185" s="51">
        <v>113043.47826086957</v>
      </c>
      <c r="O185" s="28">
        <v>61223.52173913043</v>
      </c>
      <c r="P185" s="33">
        <v>35.132022551102864</v>
      </c>
      <c r="Q185" s="31"/>
      <c r="R185" s="27" t="s">
        <v>197</v>
      </c>
    </row>
    <row r="186" spans="2:18" ht="12">
      <c r="B186" s="34" t="s">
        <v>74</v>
      </c>
      <c r="C186" s="27"/>
      <c r="D186" s="27" t="s">
        <v>293</v>
      </c>
      <c r="E186" s="28">
        <v>1949</v>
      </c>
      <c r="F186" s="28">
        <v>834</v>
      </c>
      <c r="G186" s="28">
        <v>2783</v>
      </c>
      <c r="H186" s="28"/>
      <c r="I186" s="28">
        <v>9993247</v>
      </c>
      <c r="J186" s="28"/>
      <c r="K186" s="48">
        <v>2.784880629889365</v>
      </c>
      <c r="L186" s="49">
        <f>IF(K186&lt;34.5,34.5-K186,"None")</f>
        <v>31.715119370110635</v>
      </c>
      <c r="M186" s="50">
        <f>IF(K186&lt;34.5,L186*I186/10000,"None")</f>
        <v>31693.70215</v>
      </c>
      <c r="N186" s="51">
        <v>806666.6666666667</v>
      </c>
      <c r="O186" s="28">
        <v>9186580.333333334</v>
      </c>
      <c r="P186" s="33">
        <v>91.92788223220475</v>
      </c>
      <c r="Q186" s="31"/>
      <c r="R186" s="27" t="s">
        <v>197</v>
      </c>
    </row>
    <row r="187" spans="2:18" ht="12">
      <c r="B187" s="34" t="s">
        <v>55</v>
      </c>
      <c r="C187" s="27"/>
      <c r="D187" s="27" t="s">
        <v>38</v>
      </c>
      <c r="E187" s="28">
        <v>12</v>
      </c>
      <c r="F187" s="28">
        <v>233</v>
      </c>
      <c r="G187" s="28">
        <v>245</v>
      </c>
      <c r="H187" s="28"/>
      <c r="I187" s="28">
        <v>88710</v>
      </c>
      <c r="J187" s="28"/>
      <c r="K187" s="48">
        <v>27.618081388794952</v>
      </c>
      <c r="L187" s="49">
        <f>IF(K187&lt;34.5,34.5-K187,"None")</f>
        <v>6.881918611205048</v>
      </c>
      <c r="M187" s="50">
        <f>IF(K187&lt;34.5,L187*I187/10000,"None")</f>
        <v>61.04949999999997</v>
      </c>
      <c r="N187" s="51">
        <v>71014.49275362318</v>
      </c>
      <c r="O187" s="28">
        <v>17695.507246376816</v>
      </c>
      <c r="P187" s="33">
        <v>19.947590177405946</v>
      </c>
      <c r="Q187" s="31"/>
      <c r="R187" s="27" t="s">
        <v>197</v>
      </c>
    </row>
    <row r="188" spans="2:18" ht="12">
      <c r="B188" s="34" t="s">
        <v>58</v>
      </c>
      <c r="C188" s="27"/>
      <c r="D188" s="27" t="s">
        <v>38</v>
      </c>
      <c r="E188" s="28">
        <v>489</v>
      </c>
      <c r="F188" s="28">
        <v>1311</v>
      </c>
      <c r="G188" s="28">
        <v>1800</v>
      </c>
      <c r="H188" s="28"/>
      <c r="I188" s="28">
        <v>273331</v>
      </c>
      <c r="J188" s="28"/>
      <c r="K188" s="48">
        <v>65.85422070676213</v>
      </c>
      <c r="L188" s="49" t="str">
        <f>IF(K188&lt;34.5,34.5-K188,"None")</f>
        <v>None</v>
      </c>
      <c r="M188" s="50" t="str">
        <f>IF(K188&lt;34.5,L188*I188/10000,"None")</f>
        <v>None</v>
      </c>
      <c r="N188" s="51">
        <v>521739.1304347826</v>
      </c>
      <c r="O188" s="28">
        <v>0</v>
      </c>
      <c r="P188" s="33">
        <v>0</v>
      </c>
      <c r="Q188" s="31"/>
      <c r="R188" s="27" t="s">
        <v>197</v>
      </c>
    </row>
    <row r="189" spans="2:18" ht="12">
      <c r="B189" s="34" t="s">
        <v>65</v>
      </c>
      <c r="C189" s="27"/>
      <c r="D189" s="27" t="s">
        <v>38</v>
      </c>
      <c r="E189" s="28">
        <v>76506</v>
      </c>
      <c r="F189" s="28">
        <v>103014</v>
      </c>
      <c r="G189" s="28">
        <v>179520</v>
      </c>
      <c r="H189" s="28"/>
      <c r="I189" s="28">
        <v>11257979</v>
      </c>
      <c r="J189" s="28"/>
      <c r="K189" s="48">
        <v>159.4602370460986</v>
      </c>
      <c r="L189" s="49" t="str">
        <f>IF(K189&lt;34.5,34.5-K189,"None")</f>
        <v>None</v>
      </c>
      <c r="M189" s="50" t="str">
        <f>IF(K189&lt;34.5,L189*I189/10000,"None")</f>
        <v>None</v>
      </c>
      <c r="N189" s="51">
        <v>52034782.60869565</v>
      </c>
      <c r="O189" s="28">
        <v>0</v>
      </c>
      <c r="P189" s="33">
        <v>0</v>
      </c>
      <c r="Q189" s="31"/>
      <c r="R189" s="27" t="s">
        <v>197</v>
      </c>
    </row>
    <row r="190" spans="2:18" ht="12">
      <c r="B190" s="34" t="s">
        <v>67</v>
      </c>
      <c r="C190" s="27"/>
      <c r="D190" s="27" t="s">
        <v>38</v>
      </c>
      <c r="E190" s="28">
        <v>38</v>
      </c>
      <c r="F190" s="28">
        <v>317</v>
      </c>
      <c r="G190" s="28">
        <v>355</v>
      </c>
      <c r="H190" s="28"/>
      <c r="I190" s="28">
        <v>67757</v>
      </c>
      <c r="J190" s="28"/>
      <c r="K190" s="48">
        <v>52.39311067491181</v>
      </c>
      <c r="L190" s="49" t="str">
        <f>IF(K190&lt;34.5,34.5-K190,"None")</f>
        <v>None</v>
      </c>
      <c r="M190" s="50" t="str">
        <f>IF(K190&lt;34.5,L190*I190/10000,"None")</f>
        <v>None</v>
      </c>
      <c r="N190" s="51">
        <v>102898.55072463768</v>
      </c>
      <c r="O190" s="28">
        <v>0</v>
      </c>
      <c r="P190" s="33">
        <v>0</v>
      </c>
      <c r="Q190" s="31"/>
      <c r="R190" s="27" t="s">
        <v>197</v>
      </c>
    </row>
    <row r="191" spans="2:18" ht="12">
      <c r="B191" s="34" t="s">
        <v>71</v>
      </c>
      <c r="C191" s="27"/>
      <c r="D191" s="27" t="s">
        <v>38</v>
      </c>
      <c r="E191" s="28">
        <v>80</v>
      </c>
      <c r="F191" s="28">
        <v>326</v>
      </c>
      <c r="G191" s="28">
        <v>406</v>
      </c>
      <c r="H191" s="28"/>
      <c r="I191" s="28">
        <v>104487</v>
      </c>
      <c r="J191" s="28"/>
      <c r="K191" s="48">
        <v>38.85650846516792</v>
      </c>
      <c r="L191" s="49" t="str">
        <f>IF(K191&lt;34.5,34.5-K191,"None")</f>
        <v>None</v>
      </c>
      <c r="M191" s="50" t="str">
        <f>IF(K191&lt;34.5,L191*I191/10000,"None")</f>
        <v>None</v>
      </c>
      <c r="N191" s="51">
        <v>117681.15942028986</v>
      </c>
      <c r="O191" s="28">
        <v>0</v>
      </c>
      <c r="P191" s="33">
        <v>0</v>
      </c>
      <c r="Q191" s="31"/>
      <c r="R191" s="27" t="s">
        <v>197</v>
      </c>
    </row>
    <row r="192" spans="2:18" ht="12">
      <c r="B192" s="66" t="s">
        <v>82</v>
      </c>
      <c r="C192" s="27"/>
      <c r="D192" s="27" t="s">
        <v>38</v>
      </c>
      <c r="E192" s="28">
        <v>46</v>
      </c>
      <c r="F192" s="28">
        <v>198</v>
      </c>
      <c r="G192" s="28">
        <v>244</v>
      </c>
      <c r="H192" s="28"/>
      <c r="I192" s="28">
        <v>52402</v>
      </c>
      <c r="J192" s="28"/>
      <c r="K192" s="48">
        <v>46.56310827830999</v>
      </c>
      <c r="L192" s="49" t="str">
        <f>IF(K192&lt;34.5,34.5-K192,"None")</f>
        <v>None</v>
      </c>
      <c r="M192" s="50" t="str">
        <f>IF(K192&lt;34.5,L192*I192/10000,"None")</f>
        <v>None</v>
      </c>
      <c r="N192" s="51">
        <v>70724.63768115942</v>
      </c>
      <c r="O192" s="28">
        <v>0</v>
      </c>
      <c r="P192" s="33">
        <v>0</v>
      </c>
      <c r="Q192" s="31"/>
      <c r="R192" s="27" t="s">
        <v>197</v>
      </c>
    </row>
    <row r="193" spans="2:18" ht="12">
      <c r="B193" s="34" t="s">
        <v>84</v>
      </c>
      <c r="C193" s="27"/>
      <c r="D193" s="27" t="s">
        <v>38</v>
      </c>
      <c r="E193" s="28">
        <v>89</v>
      </c>
      <c r="F193" s="28">
        <v>447</v>
      </c>
      <c r="G193" s="28">
        <v>536</v>
      </c>
      <c r="H193" s="28"/>
      <c r="I193" s="28">
        <v>109333</v>
      </c>
      <c r="J193" s="28"/>
      <c r="K193" s="48">
        <v>49.02453970896253</v>
      </c>
      <c r="L193" s="49" t="str">
        <f>IF(K193&lt;34.5,34.5-K193,"None")</f>
        <v>None</v>
      </c>
      <c r="M193" s="50" t="str">
        <f>IF(K193&lt;34.5,L193*I193/10000,"None")</f>
        <v>None</v>
      </c>
      <c r="N193" s="51">
        <v>155362.3188405797</v>
      </c>
      <c r="O193" s="28">
        <v>0</v>
      </c>
      <c r="P193" s="33">
        <v>0</v>
      </c>
      <c r="Q193" s="31"/>
      <c r="R193" s="27" t="s">
        <v>197</v>
      </c>
    </row>
    <row r="194" ht="12.75" customHeight="1"/>
    <row r="195" ht="12.75" customHeight="1">
      <c r="B195" s="42" t="s">
        <v>198</v>
      </c>
    </row>
    <row r="196" spans="2:18" ht="12">
      <c r="B196" s="34" t="s">
        <v>62</v>
      </c>
      <c r="C196" s="27"/>
      <c r="D196" s="27" t="s">
        <v>290</v>
      </c>
      <c r="E196" s="28">
        <v>65440</v>
      </c>
      <c r="F196" s="28">
        <v>348499</v>
      </c>
      <c r="G196" s="28">
        <v>413939</v>
      </c>
      <c r="H196" s="28"/>
      <c r="I196" s="28">
        <v>34016593</v>
      </c>
      <c r="J196" s="28"/>
      <c r="K196" s="48">
        <v>121.68737768653081</v>
      </c>
      <c r="L196" s="49" t="str">
        <f>IF(K196&lt;34.5,34.5-K196,"None")</f>
        <v>None</v>
      </c>
      <c r="M196" s="50" t="str">
        <f>IF(K196&lt;34.5,L196*I196/10000,"None")</f>
        <v>None</v>
      </c>
      <c r="N196" s="51">
        <v>119982318.84057972</v>
      </c>
      <c r="O196" s="28">
        <v>0</v>
      </c>
      <c r="P196" s="33">
        <v>0</v>
      </c>
      <c r="Q196" s="31"/>
      <c r="R196" s="27" t="s">
        <v>198</v>
      </c>
    </row>
    <row r="197" spans="2:18" ht="12">
      <c r="B197" s="66" t="s">
        <v>87</v>
      </c>
      <c r="C197" s="27"/>
      <c r="D197" s="27" t="s">
        <v>290</v>
      </c>
      <c r="E197" s="28">
        <v>749566</v>
      </c>
      <c r="F197" s="28">
        <v>2927000</v>
      </c>
      <c r="G197" s="28">
        <v>3676566</v>
      </c>
      <c r="H197" s="28"/>
      <c r="I197" s="28">
        <v>310383948</v>
      </c>
      <c r="J197" s="28"/>
      <c r="K197" s="48">
        <v>118.45219521468296</v>
      </c>
      <c r="L197" s="49" t="str">
        <f>IF(K197&lt;34.5,34.5-K197,"None")</f>
        <v>None</v>
      </c>
      <c r="M197" s="50" t="str">
        <f>IF(K197&lt;34.5,L197*I197/10000,"None")</f>
        <v>None</v>
      </c>
      <c r="N197" s="51">
        <v>1065671304.3478261</v>
      </c>
      <c r="O197" s="28">
        <v>0</v>
      </c>
      <c r="P197" s="33">
        <v>0</v>
      </c>
      <c r="Q197" s="31"/>
      <c r="R197" s="27" t="s">
        <v>198</v>
      </c>
    </row>
    <row r="198" ht="12.75" customHeight="1"/>
    <row r="199" ht="12.75" customHeight="1"/>
    <row r="200" ht="12.75" customHeight="1">
      <c r="B200" s="42" t="s">
        <v>295</v>
      </c>
    </row>
    <row r="201" spans="2:18" ht="12">
      <c r="B201" s="61" t="s">
        <v>179</v>
      </c>
      <c r="C201" s="62"/>
      <c r="D201" s="62" t="s">
        <v>290</v>
      </c>
      <c r="E201" s="63">
        <v>62800</v>
      </c>
      <c r="F201" s="63">
        <v>201300</v>
      </c>
      <c r="G201" s="63">
        <v>264100</v>
      </c>
      <c r="H201" s="63"/>
      <c r="I201" s="63">
        <v>22268384</v>
      </c>
      <c r="J201" s="63"/>
      <c r="K201" s="67">
        <v>118.59863742245508</v>
      </c>
      <c r="L201" s="68" t="str">
        <f>IF(K201&lt;34.5,34.5-K201,"None")</f>
        <v>None</v>
      </c>
      <c r="M201" s="69" t="str">
        <f>IF(K201&lt;34.5,L201*I201/10000,"None")</f>
        <v>None</v>
      </c>
      <c r="N201" s="70">
        <v>76550724.63768116</v>
      </c>
      <c r="O201" s="63">
        <v>0</v>
      </c>
      <c r="P201" s="64">
        <v>0</v>
      </c>
      <c r="Q201" s="65"/>
      <c r="R201" s="62" t="s">
        <v>201</v>
      </c>
    </row>
    <row r="202" spans="2:18" ht="12">
      <c r="B202" s="34" t="s">
        <v>180</v>
      </c>
      <c r="C202" s="27"/>
      <c r="D202" s="27" t="s">
        <v>291</v>
      </c>
      <c r="E202" s="28">
        <v>372</v>
      </c>
      <c r="F202" s="28">
        <v>1957</v>
      </c>
      <c r="G202" s="28">
        <v>2329</v>
      </c>
      <c r="H202" s="28"/>
      <c r="I202" s="28">
        <v>860623</v>
      </c>
      <c r="J202" s="28"/>
      <c r="K202" s="48">
        <v>27.061791283756065</v>
      </c>
      <c r="L202" s="49">
        <f>IF(K202&lt;34.5,34.5-K202,"None")</f>
        <v>7.438208716243935</v>
      </c>
      <c r="M202" s="50">
        <f>IF(K202&lt;34.5,L202*I202/10000,"None")</f>
        <v>640.1493500000004</v>
      </c>
      <c r="N202" s="51">
        <v>675072.463768116</v>
      </c>
      <c r="O202" s="28">
        <v>185550.53623188403</v>
      </c>
      <c r="P202" s="33">
        <v>21.560025264475158</v>
      </c>
      <c r="Q202" s="31"/>
      <c r="R202" s="27" t="s">
        <v>201</v>
      </c>
    </row>
    <row r="203" spans="2:18" ht="12">
      <c r="B203" s="34" t="s">
        <v>181</v>
      </c>
      <c r="C203" s="27"/>
      <c r="D203" s="27" t="s">
        <v>38</v>
      </c>
      <c r="E203" s="28">
        <v>41</v>
      </c>
      <c r="F203" s="28">
        <v>404</v>
      </c>
      <c r="G203" s="28">
        <v>445</v>
      </c>
      <c r="H203" s="28"/>
      <c r="I203" s="28">
        <v>99546</v>
      </c>
      <c r="J203" s="28"/>
      <c r="K203" s="48">
        <v>44.70295139935306</v>
      </c>
      <c r="L203" s="49" t="str">
        <f>IF(K203&lt;34.5,34.5-K203,"None")</f>
        <v>None</v>
      </c>
      <c r="M203" s="50" t="str">
        <f>IF(K203&lt;34.5,L203*I203/10000,"None")</f>
        <v>None</v>
      </c>
      <c r="N203" s="51">
        <v>128985.50724637682</v>
      </c>
      <c r="O203" s="28">
        <v>0</v>
      </c>
      <c r="P203" s="33">
        <v>0</v>
      </c>
      <c r="Q203" s="31"/>
      <c r="R203" s="27" t="s">
        <v>201</v>
      </c>
    </row>
    <row r="204" spans="2:18" ht="12">
      <c r="B204" s="34" t="s">
        <v>182</v>
      </c>
      <c r="C204" s="27"/>
      <c r="D204" s="27" t="s">
        <v>38</v>
      </c>
      <c r="E204" s="28">
        <v>32</v>
      </c>
      <c r="F204" s="28">
        <v>127</v>
      </c>
      <c r="G204" s="28">
        <v>159</v>
      </c>
      <c r="H204" s="28"/>
      <c r="I204" s="28">
        <v>54038</v>
      </c>
      <c r="J204" s="28"/>
      <c r="K204" s="48">
        <v>29.423738850438582</v>
      </c>
      <c r="L204" s="49">
        <f>IF(K204&lt;34.5,34.5-K204,"None")</f>
        <v>5.076261149561418</v>
      </c>
      <c r="M204" s="50">
        <f>IF(K204&lt;34.5,L204*I204/10000,"None")</f>
        <v>27.43109999999999</v>
      </c>
      <c r="N204" s="51">
        <v>46086.95652173913</v>
      </c>
      <c r="O204" s="28">
        <v>7951.043478260872</v>
      </c>
      <c r="P204" s="33">
        <v>14.713800433511365</v>
      </c>
      <c r="Q204" s="31"/>
      <c r="R204" s="27" t="s">
        <v>201</v>
      </c>
    </row>
    <row r="205" spans="2:18" ht="12">
      <c r="B205" s="34" t="s">
        <v>183</v>
      </c>
      <c r="C205" s="27"/>
      <c r="D205" s="27" t="s">
        <v>38</v>
      </c>
      <c r="E205" s="28">
        <v>20</v>
      </c>
      <c r="F205" s="28">
        <v>375</v>
      </c>
      <c r="G205" s="28">
        <v>395</v>
      </c>
      <c r="H205" s="28"/>
      <c r="I205" s="28">
        <v>111064</v>
      </c>
      <c r="J205" s="28"/>
      <c r="K205" s="48">
        <v>35.565079593747754</v>
      </c>
      <c r="L205" s="49" t="str">
        <f>IF(K205&lt;34.5,34.5-K205,"None")</f>
        <v>None</v>
      </c>
      <c r="M205" s="50" t="str">
        <f>IF(K205&lt;34.5,L205*I205/10000,"None")</f>
        <v>None</v>
      </c>
      <c r="N205" s="51">
        <v>114492.7536231884</v>
      </c>
      <c r="O205" s="28">
        <v>0</v>
      </c>
      <c r="P205" s="33">
        <v>0</v>
      </c>
      <c r="Q205" s="31"/>
      <c r="R205" s="27" t="s">
        <v>201</v>
      </c>
    </row>
    <row r="206" spans="2:18" ht="12">
      <c r="B206" s="34" t="s">
        <v>184</v>
      </c>
      <c r="C206" s="27"/>
      <c r="D206" s="27" t="s">
        <v>38</v>
      </c>
      <c r="E206" s="28">
        <v>10</v>
      </c>
      <c r="F206" s="28">
        <v>99</v>
      </c>
      <c r="G206" s="28">
        <v>109</v>
      </c>
      <c r="H206" s="28"/>
      <c r="I206" s="28">
        <v>10255</v>
      </c>
      <c r="J206" s="28"/>
      <c r="K206" s="48">
        <v>106.28961482203803</v>
      </c>
      <c r="L206" s="49" t="str">
        <f>IF(K206&lt;34.5,34.5-K206,"None")</f>
        <v>None</v>
      </c>
      <c r="M206" s="50" t="str">
        <f>IF(K206&lt;34.5,L206*I206/10000,"None")</f>
        <v>None</v>
      </c>
      <c r="N206" s="51">
        <v>31594.202898550724</v>
      </c>
      <c r="O206" s="28">
        <v>0</v>
      </c>
      <c r="P206" s="33">
        <v>0</v>
      </c>
      <c r="Q206" s="31"/>
      <c r="R206" s="27" t="s">
        <v>201</v>
      </c>
    </row>
    <row r="207" spans="2:18" ht="12">
      <c r="B207" s="34" t="s">
        <v>186</v>
      </c>
      <c r="C207" s="27"/>
      <c r="D207" s="27" t="s">
        <v>38</v>
      </c>
      <c r="E207" s="28" t="s">
        <v>37</v>
      </c>
      <c r="F207" s="28" t="s">
        <v>37</v>
      </c>
      <c r="G207" s="28" t="s">
        <v>37</v>
      </c>
      <c r="H207" s="28"/>
      <c r="I207" s="28">
        <v>250870</v>
      </c>
      <c r="J207" s="28"/>
      <c r="K207" s="48" t="s">
        <v>37</v>
      </c>
      <c r="L207" s="49" t="str">
        <f>IF(K207&lt;34.5,34.5-K207,"None")</f>
        <v>None</v>
      </c>
      <c r="M207" s="50" t="str">
        <f>IF(K207&lt;34.5,L207*I207/10000,"None")</f>
        <v>None</v>
      </c>
      <c r="N207" s="51" t="s">
        <v>37</v>
      </c>
      <c r="O207" s="28" t="s">
        <v>38</v>
      </c>
      <c r="P207" s="33" t="s">
        <v>38</v>
      </c>
      <c r="Q207" s="31"/>
      <c r="R207" s="27" t="s">
        <v>201</v>
      </c>
    </row>
    <row r="208" spans="2:18" ht="12">
      <c r="B208" s="34" t="s">
        <v>185</v>
      </c>
      <c r="C208" s="27"/>
      <c r="D208" s="27" t="s">
        <v>290</v>
      </c>
      <c r="E208" s="28">
        <v>11412</v>
      </c>
      <c r="F208" s="28">
        <v>44491</v>
      </c>
      <c r="G208" s="28">
        <v>55903</v>
      </c>
      <c r="H208" s="28"/>
      <c r="I208" s="28">
        <v>4368136</v>
      </c>
      <c r="J208" s="28"/>
      <c r="K208" s="48">
        <v>127.97907391161813</v>
      </c>
      <c r="L208" s="49" t="str">
        <f>IF(K208&lt;34.5,34.5-K208,"None")</f>
        <v>None</v>
      </c>
      <c r="M208" s="50" t="str">
        <f>IF(K208&lt;34.5,L208*I208/10000,"None")</f>
        <v>None</v>
      </c>
      <c r="N208" s="51">
        <v>16203768.11594203</v>
      </c>
      <c r="O208" s="28">
        <v>0</v>
      </c>
      <c r="P208" s="33">
        <v>0</v>
      </c>
      <c r="Q208" s="31"/>
      <c r="R208" s="27" t="s">
        <v>201</v>
      </c>
    </row>
    <row r="209" spans="2:18" ht="12">
      <c r="B209" s="34" t="s">
        <v>187</v>
      </c>
      <c r="C209" s="27"/>
      <c r="D209" s="27" t="s">
        <v>38</v>
      </c>
      <c r="E209" s="28">
        <v>6</v>
      </c>
      <c r="F209" s="28">
        <v>16</v>
      </c>
      <c r="G209" s="28">
        <v>22</v>
      </c>
      <c r="H209" s="28"/>
      <c r="I209" s="28">
        <v>1468</v>
      </c>
      <c r="J209" s="28"/>
      <c r="K209" s="48">
        <v>149.86376021798367</v>
      </c>
      <c r="L209" s="49" t="str">
        <f>IF(K209&lt;34.5,34.5-K209,"None")</f>
        <v>None</v>
      </c>
      <c r="M209" s="50" t="str">
        <f>IF(K209&lt;34.5,L209*I209/10000,"None")</f>
        <v>None</v>
      </c>
      <c r="N209" s="51">
        <v>6376.811594202898</v>
      </c>
      <c r="O209" s="28">
        <v>0</v>
      </c>
      <c r="P209" s="33">
        <v>0</v>
      </c>
      <c r="Q209" s="31"/>
      <c r="R209" s="27" t="s">
        <v>201</v>
      </c>
    </row>
    <row r="210" spans="2:18" ht="12">
      <c r="B210" s="34" t="s">
        <v>188</v>
      </c>
      <c r="C210" s="27"/>
      <c r="D210" s="27" t="s">
        <v>38</v>
      </c>
      <c r="E210" s="28">
        <v>29</v>
      </c>
      <c r="F210" s="28">
        <v>120</v>
      </c>
      <c r="G210" s="28">
        <v>149</v>
      </c>
      <c r="H210" s="28"/>
      <c r="I210" s="28">
        <v>20472</v>
      </c>
      <c r="J210" s="28"/>
      <c r="K210" s="48">
        <v>72.78233685033216</v>
      </c>
      <c r="L210" s="49" t="str">
        <f>IF(K210&lt;34.5,34.5-K210,"None")</f>
        <v>None</v>
      </c>
      <c r="M210" s="50" t="str">
        <f>IF(K210&lt;34.5,L210*I210/10000,"None")</f>
        <v>None</v>
      </c>
      <c r="N210" s="51">
        <v>43188.40579710145</v>
      </c>
      <c r="O210" s="28">
        <v>0</v>
      </c>
      <c r="P210" s="33">
        <v>0</v>
      </c>
      <c r="Q210" s="31"/>
      <c r="R210" s="27" t="s">
        <v>201</v>
      </c>
    </row>
    <row r="211" spans="2:18" ht="12">
      <c r="B211" s="34" t="s">
        <v>189</v>
      </c>
      <c r="C211" s="27"/>
      <c r="D211" s="27" t="s">
        <v>293</v>
      </c>
      <c r="E211" s="28">
        <v>333</v>
      </c>
      <c r="F211" s="28">
        <v>3159</v>
      </c>
      <c r="G211" s="28">
        <v>3492</v>
      </c>
      <c r="H211" s="28"/>
      <c r="I211" s="28">
        <v>6858266</v>
      </c>
      <c r="J211" s="28"/>
      <c r="K211" s="48">
        <v>5.09166602753524</v>
      </c>
      <c r="L211" s="49">
        <f>IF(K211&lt;34.5,34.5-K211,"None")</f>
        <v>29.40833397246476</v>
      </c>
      <c r="M211" s="50">
        <f>IF(K211&lt;34.5,L211*I211/10000,"None")</f>
        <v>20169.0177</v>
      </c>
      <c r="N211" s="51">
        <v>1012173.9130434783</v>
      </c>
      <c r="O211" s="28">
        <v>5846092.0869565215</v>
      </c>
      <c r="P211" s="33">
        <v>85.24154774627466</v>
      </c>
      <c r="Q211" s="31"/>
      <c r="R211" s="27" t="s">
        <v>201</v>
      </c>
    </row>
    <row r="212" spans="2:18" ht="12">
      <c r="B212" s="34" t="s">
        <v>193</v>
      </c>
      <c r="C212" s="27"/>
      <c r="D212" s="27" t="s">
        <v>38</v>
      </c>
      <c r="E212" s="28">
        <v>118</v>
      </c>
      <c r="F212" s="28">
        <v>1080</v>
      </c>
      <c r="G212" s="28">
        <v>1198</v>
      </c>
      <c r="H212" s="28"/>
      <c r="I212" s="28">
        <v>538148</v>
      </c>
      <c r="J212" s="28"/>
      <c r="K212" s="48">
        <v>22.261534001798758</v>
      </c>
      <c r="L212" s="49">
        <f>IF(K212&lt;34.5,34.5-K212,"None")</f>
        <v>12.238465998201242</v>
      </c>
      <c r="M212" s="50">
        <f>IF(K212&lt;34.5,L212*I212/10000,"None")</f>
        <v>658.6106000000002</v>
      </c>
      <c r="N212" s="51">
        <v>347246.37681159424</v>
      </c>
      <c r="O212" s="28">
        <v>190901.62318840576</v>
      </c>
      <c r="P212" s="33">
        <v>35.47381448753982</v>
      </c>
      <c r="Q212" s="31"/>
      <c r="R212" s="27" t="s">
        <v>201</v>
      </c>
    </row>
    <row r="213" spans="2:18" ht="12">
      <c r="B213" s="34" t="s">
        <v>190</v>
      </c>
      <c r="C213" s="27"/>
      <c r="D213" s="27" t="s">
        <v>38</v>
      </c>
      <c r="E213" s="28">
        <v>58</v>
      </c>
      <c r="F213" s="28">
        <v>400</v>
      </c>
      <c r="G213" s="28">
        <v>458</v>
      </c>
      <c r="H213" s="28"/>
      <c r="I213" s="28">
        <v>104058</v>
      </c>
      <c r="J213" s="28"/>
      <c r="K213" s="48">
        <v>44.01391531645813</v>
      </c>
      <c r="L213" s="49" t="str">
        <f>IF(K213&lt;34.5,34.5-K213,"None")</f>
        <v>None</v>
      </c>
      <c r="M213" s="50" t="str">
        <f>IF(K213&lt;34.5,L213*I213/10000,"None")</f>
        <v>None</v>
      </c>
      <c r="N213" s="51">
        <v>132753.6231884058</v>
      </c>
      <c r="O213" s="28">
        <v>0</v>
      </c>
      <c r="P213" s="33">
        <v>0</v>
      </c>
      <c r="Q213" s="31"/>
      <c r="R213" s="27" t="s">
        <v>201</v>
      </c>
    </row>
    <row r="214" spans="2:18" ht="12">
      <c r="B214" s="34" t="s">
        <v>191</v>
      </c>
      <c r="C214" s="27"/>
      <c r="D214" s="27" t="s">
        <v>38</v>
      </c>
      <c r="E214" s="28">
        <v>12</v>
      </c>
      <c r="F214" s="28">
        <v>64</v>
      </c>
      <c r="G214" s="28">
        <v>76</v>
      </c>
      <c r="H214" s="28"/>
      <c r="I214" s="28">
        <v>9827</v>
      </c>
      <c r="J214" s="28"/>
      <c r="K214" s="48">
        <v>77.3379464740002</v>
      </c>
      <c r="L214" s="49" t="str">
        <f>IF(K214&lt;34.5,34.5-K214,"None")</f>
        <v>None</v>
      </c>
      <c r="M214" s="50" t="str">
        <f>IF(K214&lt;34.5,L214*I214/10000,"None")</f>
        <v>None</v>
      </c>
      <c r="N214" s="51">
        <v>22028.985507246376</v>
      </c>
      <c r="O214" s="28">
        <v>0</v>
      </c>
      <c r="P214" s="33">
        <v>0</v>
      </c>
      <c r="Q214" s="31"/>
      <c r="R214" s="27" t="s">
        <v>201</v>
      </c>
    </row>
    <row r="215" spans="2:18" ht="12">
      <c r="B215" s="34" t="s">
        <v>194</v>
      </c>
      <c r="C215" s="27"/>
      <c r="D215" s="27" t="s">
        <v>38</v>
      </c>
      <c r="E215" s="28">
        <v>26</v>
      </c>
      <c r="F215" s="28">
        <v>380</v>
      </c>
      <c r="G215" s="28">
        <v>406</v>
      </c>
      <c r="H215" s="28"/>
      <c r="I215" s="28">
        <v>239651</v>
      </c>
      <c r="J215" s="28"/>
      <c r="K215" s="48">
        <v>16.941302143533722</v>
      </c>
      <c r="L215" s="49">
        <f>IF(K215&lt;34.5,34.5-K215,"None")</f>
        <v>17.558697856466278</v>
      </c>
      <c r="M215" s="50">
        <f>IF(K215&lt;34.5,L215*I215/10000,"None")</f>
        <v>420.79595</v>
      </c>
      <c r="N215" s="51">
        <v>117681.15942028986</v>
      </c>
      <c r="O215" s="28">
        <v>121969.84057971014</v>
      </c>
      <c r="P215" s="33">
        <v>50.89477639555443</v>
      </c>
      <c r="Q215" s="31"/>
      <c r="R215" s="27" t="s">
        <v>201</v>
      </c>
    </row>
    <row r="216" spans="2:18" ht="12">
      <c r="B216" s="34" t="s">
        <v>192</v>
      </c>
      <c r="C216" s="27"/>
      <c r="D216" s="27" t="s">
        <v>38</v>
      </c>
      <c r="E216" s="28">
        <v>90</v>
      </c>
      <c r="F216" s="28">
        <v>348</v>
      </c>
      <c r="G216" s="28">
        <v>438</v>
      </c>
      <c r="H216" s="28"/>
      <c r="I216" s="28">
        <v>183081</v>
      </c>
      <c r="J216" s="28"/>
      <c r="K216" s="48">
        <v>23.92383699018467</v>
      </c>
      <c r="L216" s="49">
        <f>IF(K216&lt;34.5,34.5-K216,"None")</f>
        <v>10.576163009815328</v>
      </c>
      <c r="M216" s="50">
        <f>IF(K216&lt;34.5,L216*I216/10000,"None")</f>
        <v>193.62945000000002</v>
      </c>
      <c r="N216" s="51">
        <v>126956.52173913043</v>
      </c>
      <c r="O216" s="28">
        <v>56124.47826086957</v>
      </c>
      <c r="P216" s="33">
        <v>30.655544955986457</v>
      </c>
      <c r="Q216" s="31"/>
      <c r="R216" s="27" t="s">
        <v>201</v>
      </c>
    </row>
    <row r="217" ht="12.75"/>
    <row r="218" spans="2:4" ht="12.75">
      <c r="B218" s="24" t="s">
        <v>275</v>
      </c>
      <c r="D218" s="32">
        <v>41397</v>
      </c>
    </row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 hidden="1"/>
    <row r="236" ht="12.75" hidden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</sheetData>
  <printOptions/>
  <pageMargins left="0.1968503937007874" right="0.1968503937007874" top="0.4330708661417323" bottom="0.43307086614173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</cp:lastModifiedBy>
  <cp:lastPrinted>2013-04-23T17:01:49Z</cp:lastPrinted>
  <dcterms:created xsi:type="dcterms:W3CDTF">2011-06-22T15:22:45Z</dcterms:created>
  <dcterms:modified xsi:type="dcterms:W3CDTF">2013-05-03T07:33:29Z</dcterms:modified>
  <cp:category/>
  <cp:version/>
  <cp:contentType/>
  <cp:contentStatus/>
</cp:coreProperties>
</file>