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10785" yWindow="435" windowWidth="9420" windowHeight="10725" activeTab="4"/>
  </bookViews>
  <sheets>
    <sheet name="Old age effective coverage" sheetId="7424" r:id="rId1"/>
    <sheet name="Table 21. Sources and notes" sheetId="7425" r:id="rId2"/>
    <sheet name="Sources" sheetId="7431" r:id="rId3"/>
    <sheet name="Data for Graphs ind1" sheetId="7426" r:id="rId4"/>
    <sheet name="G_Africa" sheetId="7427" r:id="rId5"/>
    <sheet name="G_Asia" sheetId="7428" r:id="rId6"/>
    <sheet name="G_Latin America" sheetId="7429" r:id="rId7"/>
    <sheet name="G_Europe" sheetId="7430" r:id="rId8"/>
    <sheet name="Data contributors for graphs" sheetId="7432" r:id="rId9"/>
    <sheet name="G_Africa Ind2" sheetId="7433" r:id="rId10"/>
    <sheet name="G_Latin America Ind2" sheetId="7434" r:id="rId11"/>
    <sheet name="G_Europe Ind2" sheetId="7435" r:id="rId12"/>
    <sheet name="G_Asia Ind2" sheetId="7436" r:id="rId13"/>
    <sheet name="G contrib benef" sheetId="7438" r:id="rId14"/>
    <sheet name="Data benef contrib" sheetId="7437" r:id="rId15"/>
    <sheet name="Export SPSSPrep" sheetId="7439" r:id="rId16"/>
    <sheet name="Export SPSS" sheetId="7440" r:id="rId17"/>
  </sheets>
  <definedNames>
    <definedName name="_xlnm.Print_Area" localSheetId="0">'Old age effective coverage'!$A$1:$F$204</definedName>
    <definedName name="_xlnm.Print_Area" localSheetId="1">'Table 21. Sources and notes'!$A$1:$F$26</definedName>
    <definedName name="_xlnm.Print_Titles" localSheetId="0">'Old age effective coverage'!$1:$6</definedName>
  </definedNames>
  <calcPr calcId="124519"/>
</workbook>
</file>

<file path=xl/comments4.xml><?xml version="1.0" encoding="utf-8"?>
<comments xmlns="http://schemas.openxmlformats.org/spreadsheetml/2006/main">
  <authors>
    <author>Flobo</author>
  </authors>
  <commentList>
    <comment ref="C62" authorId="0">
      <text>
        <r>
          <rPr>
            <b/>
            <sz val="8"/>
            <rFont val="Tahoma"/>
            <family val="2"/>
          </rPr>
          <t>Flobo:</t>
        </r>
        <r>
          <rPr>
            <sz val="8"/>
            <rFont val="Tahoma"/>
            <family val="2"/>
          </rPr>
          <t xml:space="preserve">
Doit ajouter les fonctionnaires</t>
        </r>
      </text>
    </comment>
  </commentList>
</comments>
</file>

<file path=xl/sharedStrings.xml><?xml version="1.0" encoding="utf-8"?>
<sst xmlns="http://schemas.openxmlformats.org/spreadsheetml/2006/main" count="1688" uniqueCount="630">
  <si>
    <r>
      <t xml:space="preserve">Venezuela, Bolivarian Rep. of </t>
    </r>
    <r>
      <rPr>
        <vertAlign val="superscript"/>
        <sz val="8"/>
        <rFont val="Arial"/>
        <family val="2"/>
      </rPr>
      <t>1,2</t>
    </r>
  </si>
  <si>
    <r>
      <t>Uruguay</t>
    </r>
    <r>
      <rPr>
        <vertAlign val="superscript"/>
        <sz val="8"/>
        <rFont val="Arial"/>
        <family val="2"/>
      </rPr>
      <t xml:space="preserve"> 1, 2</t>
    </r>
  </si>
  <si>
    <r>
      <t xml:space="preserve">Peru </t>
    </r>
    <r>
      <rPr>
        <vertAlign val="superscript"/>
        <sz val="8"/>
        <rFont val="Arial"/>
        <family val="2"/>
      </rPr>
      <t>1, 2</t>
    </r>
  </si>
  <si>
    <r>
      <t>Paraguay</t>
    </r>
    <r>
      <rPr>
        <vertAlign val="superscript"/>
        <sz val="8"/>
        <rFont val="Arial"/>
        <family val="2"/>
      </rPr>
      <t xml:space="preserve"> 1, 2</t>
    </r>
  </si>
  <si>
    <r>
      <t>Nicaragua</t>
    </r>
    <r>
      <rPr>
        <vertAlign val="superscript"/>
        <sz val="8"/>
        <rFont val="Arial"/>
        <family val="2"/>
      </rPr>
      <t xml:space="preserve"> 1, 2</t>
    </r>
  </si>
  <si>
    <r>
      <t>Mexico</t>
    </r>
    <r>
      <rPr>
        <vertAlign val="superscript"/>
        <sz val="8"/>
        <rFont val="Arial"/>
        <family val="2"/>
      </rPr>
      <t xml:space="preserve"> 1, 2</t>
    </r>
  </si>
  <si>
    <r>
      <t xml:space="preserve">Guatemala </t>
    </r>
    <r>
      <rPr>
        <vertAlign val="superscript"/>
        <sz val="8"/>
        <rFont val="Arial"/>
        <family val="2"/>
      </rPr>
      <t>1, 2</t>
    </r>
  </si>
  <si>
    <r>
      <t xml:space="preserve">El Salvador </t>
    </r>
    <r>
      <rPr>
        <vertAlign val="superscript"/>
        <sz val="8"/>
        <rFont val="Arial"/>
        <family val="2"/>
      </rPr>
      <t>1,2</t>
    </r>
  </si>
  <si>
    <r>
      <t>Ecuador</t>
    </r>
    <r>
      <rPr>
        <vertAlign val="superscript"/>
        <sz val="8"/>
        <rFont val="Arial"/>
        <family val="2"/>
      </rPr>
      <t xml:space="preserve"> 1, 2</t>
    </r>
  </si>
  <si>
    <r>
      <t>Chile</t>
    </r>
    <r>
      <rPr>
        <vertAlign val="superscript"/>
        <sz val="8"/>
        <rFont val="Arial"/>
        <family val="2"/>
      </rPr>
      <t xml:space="preserve"> 1, 2</t>
    </r>
  </si>
  <si>
    <r>
      <t>Barbados</t>
    </r>
    <r>
      <rPr>
        <vertAlign val="superscript"/>
        <sz val="8"/>
        <rFont val="Arial"/>
        <family val="2"/>
      </rPr>
      <t xml:space="preserve"> 2</t>
    </r>
  </si>
  <si>
    <r>
      <t>Argentina</t>
    </r>
    <r>
      <rPr>
        <vertAlign val="superscript"/>
        <sz val="8"/>
        <rFont val="Arial"/>
        <family val="2"/>
      </rPr>
      <t xml:space="preserve"> 1, 2</t>
    </r>
  </si>
  <si>
    <t>Central and Eastern Europe</t>
  </si>
  <si>
    <t>CIS</t>
  </si>
  <si>
    <t>North America</t>
  </si>
  <si>
    <t>Western Europe</t>
  </si>
  <si>
    <t>World</t>
  </si>
  <si>
    <t>Asia and the Pacific</t>
  </si>
  <si>
    <t>Middle East</t>
  </si>
  <si>
    <t>North Africa</t>
  </si>
  <si>
    <t>Effective extent of coverage</t>
  </si>
  <si>
    <t>Active contributors to a pension scheme in the working-age population (%)</t>
  </si>
  <si>
    <t>Share of population above legal retirement age in receipt of a pension (%)</t>
  </si>
  <si>
    <t>Regional estimates (weighted by population)</t>
  </si>
  <si>
    <t>Sub-Saharan Africa</t>
  </si>
  <si>
    <t xml:space="preserve">Yemen </t>
  </si>
  <si>
    <t>Definitions</t>
  </si>
  <si>
    <r>
      <t xml:space="preserve">1 </t>
    </r>
    <r>
      <rPr>
        <sz val="8"/>
        <rFont val="Arial"/>
        <family val="2"/>
      </rPr>
      <t xml:space="preserve">For </t>
    </r>
    <r>
      <rPr>
        <i/>
        <sz val="8"/>
        <rFont val="Arial"/>
        <family val="2"/>
      </rPr>
      <t xml:space="preserve">Share of population above legal retirement age in receipt of a pension (%), </t>
    </r>
    <r>
      <rPr>
        <sz val="8"/>
        <rFont val="Arial"/>
        <family val="2"/>
      </rPr>
      <t xml:space="preserve">see UNRISD, 2008: </t>
    </r>
    <r>
      <rPr>
        <i/>
        <sz val="8"/>
        <rFont val="Arial"/>
        <family val="2"/>
      </rPr>
      <t>Social insurance (pensions and health), labour markets and coverage in Latin America</t>
    </r>
    <r>
      <rPr>
        <sz val="8"/>
        <rFont val="Arial"/>
        <family val="2"/>
      </rPr>
      <t xml:space="preserve"> (Geneva), table 5: Social insurance pension coverage of the population aged 65 and above in private and public systems, 2000-2005 (per cent).</t>
    </r>
  </si>
  <si>
    <r>
      <t xml:space="preserve">2 </t>
    </r>
    <r>
      <rPr>
        <sz val="8"/>
        <rFont val="Arial"/>
        <family val="2"/>
      </rPr>
      <t>Fo</t>
    </r>
    <r>
      <rPr>
        <i/>
        <sz val="8"/>
        <rFont val="Arial"/>
        <family val="2"/>
      </rPr>
      <t>r Active contributors to a pension scheme in the working-age population</t>
    </r>
    <r>
      <rPr>
        <sz val="8"/>
        <rFont val="Arial"/>
        <family val="2"/>
      </rPr>
      <t xml:space="preserve"> (%), see UNRISD, 2008, op. cit., table 3: Social insurance pension coverage of the labour force by private and public contributory systems, based on active contributors (per cent)</t>
    </r>
  </si>
  <si>
    <t xml:space="preserve">Effective extent of coverage against specific social risks and contingencies can be understood in two ways: 
- the actual number of protected persons as a percentage of those expected to be protected according to the legislation, for example, the percentage of those actually contributing to social insurance as compared to the number of those who should be contributing according to the law or, as presented in table 15, as a percentage of the working-age population. 
- the number of those who actually receive benefits as compared to the size of the target group 
  i. percentage of elderly persons receiving pensions (table 15)
  ii. percentage of unemployed receiving benefits (table 16).
These two concepts are complementary but should be assessed separately. 
</t>
  </si>
  <si>
    <t xml:space="preserve">The numerator is the total number of recipients (without double counting) of a retirement pension. 
- Beneficiaries from supplementary benefits received in complement to another basic old-age benefit (i.e. “second-pillar” schemes) are excluded to avoid double counting.
- Benefits covered are periodic cash retirement benefits. They can be means-tested or non means-tested and provided through contributory, universal or targeted schemes. 
- As far as possible, it includes survivor and disability benefits once the beneficiary of such benefit reaches the legal retirement age.
This total number of old-age pensioners is then set into relation with the size of the elderly population of reference.  Many of the countries observed have provided figures for only the total number of old-age pension recipients. The legal retirement age in some sub-Saharan African countries can be as low as 55, but is mostly 60. Thus the national statutory retirement age (so far as there is only one) is used for the calculation of the indicator. </t>
  </si>
  <si>
    <t>2. Active contributors to a pension scheme as a percentage of the working-age population</t>
  </si>
  <si>
    <t xml:space="preserve">The numerator is the number of active contributors (without double counting) to national existing contributory retirement schemes.
- Contributors to supplementary benefits received in complement to another basic old-age benefit (i.e. “second-pillar” schemes) are excluded to avoid double counting.
- Benefits covered are periodic cash retirement benefits. They can be means-tested or non means-tested and provided through contributory, universal or targeted schemes. 
This total number of active contributors is then set into relation with the size of the working-age population. 
</t>
  </si>
  <si>
    <r>
      <rPr>
        <b/>
        <i/>
        <sz val="8"/>
        <rFont val="Arial"/>
        <family val="2"/>
      </rPr>
      <t>Interpretation</t>
    </r>
    <r>
      <rPr>
        <sz val="8"/>
        <rFont val="Arial"/>
        <family val="2"/>
      </rPr>
      <t xml:space="preserve">
- Interpretation should take into account the option retained for the reference population (statutory retirement versus 65 and over). If the coverage of old-age pensions is evaluated in relation to the size of the population over a certain age limit (e.g. 65+), interpretations should take into account that this definition may not correspond to national pension ages.
- The issue of double counting: even if  "supplementary" pension schemes are excluded to eliminate the main source of double counting, somemay still occur. This is the case, for example, if recipients have moved between different pension schemes during the course of their working lives and receive pensions from several pension schemes. It is also the case (as in Luxembourg) where a significant proportion of old-age pensioners living on the other side of the border are not counted in the national old-age population. In order to eliminate these sources of double counting, it would be necessary to conduct additional analyses on the national level or to use micro-data in order to complement the data collected at the scheme level.
- The results have to be analysed in relation to contextual information, in particular regarding the type of schemes and combination of schemes existing in the country (see table 13.1): contributory schemes, provident funds, universal or targeted schemes; defined-benefit versus defined-contribution schemes; private versus public; means-tested or non means-tested benefits. 
- This indicator of effective coverage will preferably be analysed in combination with additional indicators on actual benefit levels for workers and the population (if not available, at least in relation to statutory information on the legal replacement rate).
- The interpretation of the indicator should take into consideration the fact that in most countries workers can postpone retirement and continue to work after the statutory retirement age. 
</t>
    </r>
  </si>
  <si>
    <r>
      <t xml:space="preserve">Interpretation 
</t>
    </r>
    <r>
      <rPr>
        <sz val="8"/>
        <rFont val="Arial"/>
        <family val="2"/>
      </rPr>
      <t xml:space="preserve">- Interpretation should take into account the option retained for the reference population (here the working age).
- As previously, the results have to be analysed in relation to contextual information, in particular regarding the type of schemes and combination of schemes existing in the country: contributory schemes, provident funds, universal or targeted schemes; defined-benefit versus defined-contribution schemes; private versus public; means-tested or non means-tested benefits.  The main limitation of this indicator is that it covers only contributory schemes, excluding from its scope all non-contributory schemes, notably social pensions (either on a means-tested basis or categorical).
- As for the previous indicator, this indicator of effective coverage will preferably be analysed in combination with additional indicators on actual benefit levels for workers and the population (if not available, at least in relation to statutory information on the legal replacement rate).
</t>
    </r>
  </si>
  <si>
    <t>Afghanistan</t>
  </si>
  <si>
    <t>Albania</t>
  </si>
  <si>
    <t>Algeria</t>
  </si>
  <si>
    <t>Antigua &amp; Barbuda</t>
  </si>
  <si>
    <t>Armenia</t>
  </si>
  <si>
    <t>Australia</t>
  </si>
  <si>
    <t>Austria</t>
  </si>
  <si>
    <t>Azerbaijan</t>
  </si>
  <si>
    <t>Bahrain</t>
  </si>
  <si>
    <t>Bangladesh</t>
  </si>
  <si>
    <t>Belgium</t>
  </si>
  <si>
    <t>Belize</t>
  </si>
  <si>
    <t>Benin</t>
  </si>
  <si>
    <t>Bhutan</t>
  </si>
  <si>
    <t>Bolivia</t>
  </si>
  <si>
    <t>Bulgaria</t>
  </si>
  <si>
    <t>Burkina Faso</t>
  </si>
  <si>
    <t>Burundi</t>
  </si>
  <si>
    <t>Cambodia</t>
  </si>
  <si>
    <t>Cameroon</t>
  </si>
  <si>
    <t>Canada</t>
  </si>
  <si>
    <t>Cape Verde</t>
  </si>
  <si>
    <t>Chad</t>
  </si>
  <si>
    <t>China</t>
  </si>
  <si>
    <t>Colombia</t>
  </si>
  <si>
    <t>Congo</t>
  </si>
  <si>
    <t>Congo, Democratic Republic of</t>
  </si>
  <si>
    <t>Costa Rica</t>
  </si>
  <si>
    <t>Côte d'Ivoire</t>
  </si>
  <si>
    <t>Croatia</t>
  </si>
  <si>
    <t>Cyprus</t>
  </si>
  <si>
    <t>Czech Republic</t>
  </si>
  <si>
    <t>Denmark</t>
  </si>
  <si>
    <t>Djibouti</t>
  </si>
  <si>
    <t>Dominica</t>
  </si>
  <si>
    <t>Egypt</t>
  </si>
  <si>
    <t>Estonia</t>
  </si>
  <si>
    <t>Fiji</t>
  </si>
  <si>
    <t>Finland</t>
  </si>
  <si>
    <t>France</t>
  </si>
  <si>
    <t>Gambia</t>
  </si>
  <si>
    <t>Georgia</t>
  </si>
  <si>
    <t>Germany</t>
  </si>
  <si>
    <t>Ghana</t>
  </si>
  <si>
    <t>Greece</t>
  </si>
  <si>
    <t>Grenada</t>
  </si>
  <si>
    <t>Guinea</t>
  </si>
  <si>
    <t>Guinea-Bissau</t>
  </si>
  <si>
    <t>Honduras</t>
  </si>
  <si>
    <t>Hong Kong, China</t>
  </si>
  <si>
    <t>Hungary</t>
  </si>
  <si>
    <t>Iceland</t>
  </si>
  <si>
    <t>India</t>
  </si>
  <si>
    <t>Indonesia</t>
  </si>
  <si>
    <t>Iran, Islamic Rep. of</t>
  </si>
  <si>
    <t>Iraq</t>
  </si>
  <si>
    <t>Ireland</t>
  </si>
  <si>
    <t>Israel</t>
  </si>
  <si>
    <t>Italy</t>
  </si>
  <si>
    <t>Jamaica</t>
  </si>
  <si>
    <t>Japan</t>
  </si>
  <si>
    <t>Jordan</t>
  </si>
  <si>
    <t>Kazakhstan</t>
  </si>
  <si>
    <t>Kenya</t>
  </si>
  <si>
    <t>Korea, Republic of</t>
  </si>
  <si>
    <t>Kuwait</t>
  </si>
  <si>
    <t>Kyrgyzstan</t>
  </si>
  <si>
    <t>Lao People's Dem. Rep.</t>
  </si>
  <si>
    <t>Latvia</t>
  </si>
  <si>
    <t>Lebanon</t>
  </si>
  <si>
    <t>Lesotho</t>
  </si>
  <si>
    <t>Libyan Arab Jamahiriya</t>
  </si>
  <si>
    <t>Lithuania</t>
  </si>
  <si>
    <t>Luxembourg</t>
  </si>
  <si>
    <t>Macedonia, The former Yugoslav Rep. of</t>
  </si>
  <si>
    <t>Malaysia</t>
  </si>
  <si>
    <t>Maldives</t>
  </si>
  <si>
    <t>Mali</t>
  </si>
  <si>
    <t>Malta</t>
  </si>
  <si>
    <t>Marshall Islands</t>
  </si>
  <si>
    <t>Mauritania</t>
  </si>
  <si>
    <t>Mauritius</t>
  </si>
  <si>
    <t>Moldova, Republic of</t>
  </si>
  <si>
    <t>Mongolia</t>
  </si>
  <si>
    <t>Montenegro</t>
  </si>
  <si>
    <t>Morocco</t>
  </si>
  <si>
    <t>Mozambique</t>
  </si>
  <si>
    <t>Namibia</t>
  </si>
  <si>
    <t>Nauru</t>
  </si>
  <si>
    <t>Nepal</t>
  </si>
  <si>
    <t>Netherlands</t>
  </si>
  <si>
    <t>New Zealand</t>
  </si>
  <si>
    <t>Niger</t>
  </si>
  <si>
    <t>Nigeria</t>
  </si>
  <si>
    <t>Norway</t>
  </si>
  <si>
    <t>Oman</t>
  </si>
  <si>
    <t>Pakistan</t>
  </si>
  <si>
    <t>Papua New Guinea</t>
  </si>
  <si>
    <t>Philippines</t>
  </si>
  <si>
    <t>Poland</t>
  </si>
  <si>
    <t>Portugal</t>
  </si>
  <si>
    <t>Romania</t>
  </si>
  <si>
    <t>Russian Federation</t>
  </si>
  <si>
    <t>Rwanda</t>
  </si>
  <si>
    <t>Saint Kitts and Nevis</t>
  </si>
  <si>
    <t>Saint Lucia</t>
  </si>
  <si>
    <t>Saint Vincent and the Grenadines</t>
  </si>
  <si>
    <t>Samoa</t>
  </si>
  <si>
    <t>Saudi Arabia</t>
  </si>
  <si>
    <t>Senegal</t>
  </si>
  <si>
    <t>Serbia</t>
  </si>
  <si>
    <t>Sierra Leone</t>
  </si>
  <si>
    <t>Singapore</t>
  </si>
  <si>
    <t>Slovakia</t>
  </si>
  <si>
    <t>Slovenia</t>
  </si>
  <si>
    <t>South Africa</t>
  </si>
  <si>
    <t>Spain</t>
  </si>
  <si>
    <t>Sri Lanka</t>
  </si>
  <si>
    <t>Sudan</t>
  </si>
  <si>
    <t>Sweden</t>
  </si>
  <si>
    <t>Switzerland</t>
  </si>
  <si>
    <t>Syrian Arab Republic</t>
  </si>
  <si>
    <t>Tajikistan</t>
  </si>
  <si>
    <t>Tanzania, United Republic of</t>
  </si>
  <si>
    <t>Thailand</t>
  </si>
  <si>
    <t>Timor-Leste</t>
  </si>
  <si>
    <t>Togo</t>
  </si>
  <si>
    <t>Tonga</t>
  </si>
  <si>
    <t>Trinidad and Tobago</t>
  </si>
  <si>
    <t>Tunisia</t>
  </si>
  <si>
    <t>Turkey</t>
  </si>
  <si>
    <t>Tuvalu</t>
  </si>
  <si>
    <t>Uganda</t>
  </si>
  <si>
    <t>Ukraine</t>
  </si>
  <si>
    <t>United Kingdom</t>
  </si>
  <si>
    <t>United States</t>
  </si>
  <si>
    <t>Uzbekistan</t>
  </si>
  <si>
    <t>Vanuatu</t>
  </si>
  <si>
    <t>Viet Nam</t>
  </si>
  <si>
    <t>Zambia</t>
  </si>
  <si>
    <t>Zimbabwe</t>
  </si>
  <si>
    <t>n.a.</t>
  </si>
  <si>
    <t>Year</t>
  </si>
  <si>
    <t>Major area, region or country</t>
  </si>
  <si>
    <t>...</t>
  </si>
  <si>
    <t>…</t>
  </si>
  <si>
    <t>Aruba</t>
  </si>
  <si>
    <t>Asia</t>
  </si>
  <si>
    <t>Europe</t>
  </si>
  <si>
    <t>Africa</t>
  </si>
  <si>
    <t>Latin America and the Caribbean</t>
  </si>
  <si>
    <t>Oceania</t>
  </si>
  <si>
    <t>Northern America</t>
  </si>
  <si>
    <t>Dominican Republic 1</t>
  </si>
  <si>
    <t>Panama 1</t>
  </si>
  <si>
    <t>…: Not available</t>
  </si>
  <si>
    <t>n.a: Not applicable</t>
  </si>
  <si>
    <r>
      <t>Brazil</t>
    </r>
    <r>
      <rPr>
        <vertAlign val="superscript"/>
        <sz val="8"/>
        <rFont val="Arial"/>
        <family val="2"/>
      </rPr>
      <t xml:space="preserve"> 1</t>
    </r>
  </si>
  <si>
    <t>Sources</t>
  </si>
  <si>
    <t>Notes</t>
  </si>
  <si>
    <t xml:space="preserve">Definition </t>
  </si>
  <si>
    <t>1. Share of population above the legal retirement age in receipt of a pension</t>
  </si>
  <si>
    <t>Taiwan, China</t>
  </si>
  <si>
    <r>
      <t xml:space="preserve"> ILO. 2009c.</t>
    </r>
    <r>
      <rPr>
        <i/>
        <sz val="8"/>
        <rFont val="Arial"/>
        <family val="2"/>
      </rPr>
      <t xml:space="preserve"> Social Security Inquiry</t>
    </r>
    <r>
      <rPr>
        <sz val="8"/>
        <rFont val="Arial"/>
        <family val="2"/>
      </rPr>
      <t xml:space="preserve"> (Geneva) based on national social security schemes data.</t>
    </r>
  </si>
  <si>
    <t>European Commission, EUROSTAT. 2009a. ESSPROS (European System of Integrated Social Protection Statistics (Luxembourg). Number of pension beneficiaries by country and type of pension.</t>
  </si>
  <si>
    <r>
      <t>World Bank. 2009c.</t>
    </r>
    <r>
      <rPr>
        <i/>
        <sz val="8"/>
        <rFont val="Arial"/>
        <family val="2"/>
      </rPr>
      <t xml:space="preserve"> Total beneficiaries of mandatory pension systems </t>
    </r>
    <r>
      <rPr>
        <sz val="8"/>
        <rFont val="Arial"/>
        <family val="2"/>
      </rPr>
      <t>(Washington, DC)</t>
    </r>
    <r>
      <rPr>
        <i/>
        <sz val="8"/>
        <rFont val="Arial"/>
        <family val="2"/>
      </rPr>
      <t xml:space="preserve">. </t>
    </r>
    <r>
      <rPr>
        <sz val="8"/>
        <rFont val="Arial"/>
        <family val="2"/>
      </rPr>
      <t>Total beneficiaries refers to the number of people receiving a regular pension from mandatory pension systems including old-age pensioners, invalidity, survivors, and social pensions.</t>
    </r>
  </si>
  <si>
    <r>
      <t>Table 21</t>
    </r>
    <r>
      <rPr>
        <b/>
        <sz val="11"/>
        <color indexed="9"/>
        <rFont val="Arial"/>
        <family val="2"/>
      </rPr>
      <t xml:space="preserve"> I</t>
    </r>
    <r>
      <rPr>
        <b/>
        <sz val="10"/>
        <color indexed="9"/>
        <rFont val="Arial"/>
        <family val="2"/>
      </rPr>
      <t>ndicators of</t>
    </r>
    <r>
      <rPr>
        <b/>
        <sz val="11"/>
        <color indexed="9"/>
        <rFont val="Arial"/>
        <family val="2"/>
      </rPr>
      <t xml:space="preserve"> </t>
    </r>
    <r>
      <rPr>
        <b/>
        <sz val="10"/>
        <color indexed="9"/>
        <rFont val="Arial"/>
        <family val="2"/>
      </rPr>
      <t>effective coverage worldwide: Old age. Active contributors and elderly who receive an old-age pension, latest available year (percentages)</t>
    </r>
  </si>
  <si>
    <t xml:space="preserve">Table 21 Indicators of effective coverage worldwide: Old age. Sources, notes and definitions </t>
  </si>
  <si>
    <t>Male</t>
  </si>
  <si>
    <t>Female</t>
  </si>
  <si>
    <t>Madagascar</t>
  </si>
  <si>
    <t>Solomon Islands</t>
  </si>
  <si>
    <t>Belarus</t>
  </si>
  <si>
    <t>Angola</t>
  </si>
  <si>
    <t>Bahamas</t>
  </si>
  <si>
    <t>Palau</t>
  </si>
  <si>
    <t>Bosnia Herzegovina</t>
  </si>
  <si>
    <t>See source in detailed file</t>
  </si>
  <si>
    <t>Consult yearbook on J</t>
  </si>
  <si>
    <t>Veterans to be added (see latest version of the SPER)</t>
  </si>
  <si>
    <t>Total</t>
  </si>
  <si>
    <t>Number of countries updated</t>
  </si>
  <si>
    <t>Percentage of total countries</t>
  </si>
  <si>
    <t>Total number of countries</t>
  </si>
  <si>
    <t>PENSION REFORM IN CENTRAL AND EASTERN EUROPE</t>
  </si>
  <si>
    <t>Sao Tome and Principe</t>
  </si>
  <si>
    <t>Démographie: Enquête nationale sur les personnes âgées au Maroc 2006 (http://www.hcp.ma/downloads/Demographie-Enquete-nationale-sur-les-personnes-agees-au-Maroc-2006_t13099.html)</t>
  </si>
  <si>
    <t>OFS « Enquête sur le budget des ménages », enquêtes 2006–2008. Données les plus récentes disponibles (http://www.bfs.admin.ch/bfs/portal/fr/index/news/publikationen.html?publicationID=4393)</t>
  </si>
  <si>
    <t>Seychelles</t>
  </si>
  <si>
    <t>The National Social Security and Insurance Trust (http://www.nassitsl.org/  Access January 2012)</t>
  </si>
  <si>
    <t>Bostwana</t>
  </si>
  <si>
    <t>Government of Bostwana and Statistics Botswana</t>
  </si>
  <si>
    <t>Contributors</t>
  </si>
  <si>
    <t>Kenya. Developing an integrated national social protection policy (ILO, 2010) 
http://www.socialsecurityextension.org/gimi/gess/RessFileDownload.do;jsessionid=f1946df8621900f746dffb8f22de2a97b88767859bb82970a2aa7bf9e27f951b.e3aTbhuLbNmSe38LbO0?ressourceId=19224</t>
  </si>
  <si>
    <t>Table 21 Indicators of effective coverage worldwide: Old age. Active contributors and elderly who receive an old-age pension, latest available year (percentages)</t>
  </si>
  <si>
    <t>Asia and the pacific</t>
  </si>
  <si>
    <t>Macedonia</t>
  </si>
  <si>
    <t>Social Protection and Social Inclusion in the former Yugoslav Republic of Macedonia (European commission, 2007). http://www.iut.nu/Literature/Macedonia_SocialProtection_2007.pdf</t>
  </si>
  <si>
    <t>Ministry of Local Development and Asian Development Bank. Note: beneficiairies include beneficiaries from the public service pension (, Senior Citizens Allowance (age 70 or older except for Dalits and residents of Karnali Zone where eligible age is 60) and single women's allowance (targeting the 60 years old and over).</t>
  </si>
  <si>
    <t>Australia Bureau of statistics (http://www.ausstats.abs.gov.au/) and specific issues for superannuation (http://www.ausstats.abs.gov.au/Ausstats/subscriber.nsf/0/1A653F883363040DCA2575C8001ECB4E/$File/63610_apr%20to%20jul%202007%20(re-issue).pdf)</t>
  </si>
  <si>
    <t>Royaume du Maroc: Direction des études et des prévisions financières. Tableau de bord social (janvier 2011). http://www.finances.gov.ma/depf/publications/en_chiffres/bord_social/social.pdf</t>
  </si>
  <si>
    <t>Caisse nationale des retraites. http://www.cnr-dz.com/la_cnr/chiffres_caracteristiques.php Access January 2012. Note: Including old age 'reversion pension' but excluding anticipated pension.</t>
  </si>
  <si>
    <t>Instituto National de Segurança Social official website (http://www.inss.gv.ao/portal/  Access January 2012). Note: total number of pensioners</t>
  </si>
  <si>
    <t>ILO Rapid Assessment protocol in Benin (ILO 2011)</t>
  </si>
  <si>
    <t>Nb countries</t>
  </si>
  <si>
    <t>Percentage</t>
  </si>
  <si>
    <t>Cumul</t>
  </si>
  <si>
    <t>Social Security Administration, Master Beneficiary Record  (http://www.ssa.gov/policy/data_sub75.html#sub76). Retirement (includes OASI), all beneficiairies aged 65 and over. Includes beneficiaries in foreign countries.</t>
  </si>
  <si>
    <t>65+</t>
  </si>
  <si>
    <t>62.5 Men | 57,5 Women</t>
  </si>
  <si>
    <t>60+ Men | 55+ Women</t>
  </si>
  <si>
    <t>60+</t>
  </si>
  <si>
    <t>65+ Men | 60+ Women</t>
  </si>
  <si>
    <t>55+</t>
  </si>
  <si>
    <t>65+ Men | 62+ Women</t>
  </si>
  <si>
    <t>65 + Men | 60+ Women</t>
  </si>
  <si>
    <t>67+</t>
  </si>
  <si>
    <t>67 + Men | 62+ Women</t>
  </si>
  <si>
    <t>63+ Men | 58+ Women</t>
  </si>
  <si>
    <t>50+</t>
  </si>
  <si>
    <t>70+</t>
  </si>
  <si>
    <t>58+</t>
  </si>
  <si>
    <t>62+ Men | 57 + Women</t>
  </si>
  <si>
    <t>62+</t>
  </si>
  <si>
    <t>62 + Men | 57 + Women</t>
  </si>
  <si>
    <t>63+</t>
  </si>
  <si>
    <t>55+ Men | 50+ Women</t>
  </si>
  <si>
    <t>Swaziland</t>
  </si>
  <si>
    <t xml:space="preserve">60+ Men | 55+ Women </t>
  </si>
  <si>
    <t>Age coverage</t>
  </si>
  <si>
    <t>Venezuelan Institute of Social Security (IVSS). http://venezuela-us.org/tablas/pensionados_e.html</t>
  </si>
  <si>
    <t>Venezuela</t>
  </si>
  <si>
    <t>Paraguay</t>
  </si>
  <si>
    <t>Direcccion general de estadistica,  encuestas y censos. Encuesta permanente de hogares octuvre-diciembre 2010. Additional results available online (http://www.social-protection.org/gimi/gess/RessFileDownload.do?ressourceId=24805)</t>
  </si>
  <si>
    <t>Peru</t>
  </si>
  <si>
    <t>Innstituto national de estadistica e informatica. Encuesta Nacional de Hogares 2010.</t>
  </si>
  <si>
    <t>Panama</t>
  </si>
  <si>
    <t>Encuesta de Niveles de Vida 2008. Additional results available online (http://www.socialsecurityextension.org/gimi/gess/RessFileDownload.do?ressourceId=23846)</t>
  </si>
  <si>
    <t>Nicaragua</t>
  </si>
  <si>
    <t>Encuestas permanente de hogares 2009. Additional results available online (http://www.social-protection.org/gimi/gess/RessFileDownload.do?ressourceId=25690)</t>
  </si>
  <si>
    <t>Social insurance annual report 2010 (http://www.nib-bahamas.com/). Pensions in payment in December 2010</t>
  </si>
  <si>
    <t>Barbados</t>
  </si>
  <si>
    <t xml:space="preserve">National insurance board, Annual report. http://www.nis.gov.bb/ </t>
  </si>
  <si>
    <t>Actuarial Review of the Social Security Scheme 2009  (http://www.socialsecurity.org.bz/LinkClick.aspx?fileticket=o2W3Vq3sTKs%3d&amp;tabid=40)</t>
  </si>
  <si>
    <t>Brazil</t>
  </si>
  <si>
    <t>Argentina</t>
  </si>
  <si>
    <t>Detailed sources in the ILO social security inquiry (http://www.ilo.org/dyn/ilossi/ssimain.home?p_lang=en&amp;p_geoaid=76)</t>
  </si>
  <si>
    <t>Sociale Verzekeringsbank (http://www.svbaruba.org/)</t>
  </si>
  <si>
    <t>60+ | 65+</t>
  </si>
  <si>
    <r>
      <t>Barbados</t>
    </r>
    <r>
      <rPr>
        <vertAlign val="superscript"/>
        <sz val="8"/>
        <rFont val="Arial"/>
        <family val="2"/>
      </rPr>
      <t xml:space="preserve"> </t>
    </r>
  </si>
  <si>
    <t>Chile</t>
  </si>
  <si>
    <r>
      <t>Brazil</t>
    </r>
    <r>
      <rPr>
        <vertAlign val="superscript"/>
        <sz val="8"/>
        <rFont val="Arial"/>
        <family val="2"/>
      </rPr>
      <t xml:space="preserve"> </t>
    </r>
  </si>
  <si>
    <t>Dominican Republic</t>
  </si>
  <si>
    <t>Ecuador</t>
  </si>
  <si>
    <t>El Salvador</t>
  </si>
  <si>
    <t>Guatemala</t>
  </si>
  <si>
    <r>
      <t>Mexico</t>
    </r>
    <r>
      <rPr>
        <vertAlign val="superscript"/>
        <sz val="8"/>
        <rFont val="Arial"/>
        <family val="2"/>
      </rPr>
      <t xml:space="preserve"> </t>
    </r>
  </si>
  <si>
    <r>
      <t>Paraguay</t>
    </r>
    <r>
      <rPr>
        <vertAlign val="superscript"/>
        <sz val="8"/>
        <rFont val="Arial"/>
        <family val="2"/>
      </rPr>
      <t xml:space="preserve"> </t>
    </r>
  </si>
  <si>
    <r>
      <t>Uruguay</t>
    </r>
    <r>
      <rPr>
        <vertAlign val="superscript"/>
        <sz val="8"/>
        <rFont val="Arial"/>
        <family val="2"/>
      </rPr>
      <t xml:space="preserve"> </t>
    </r>
  </si>
  <si>
    <t>Venezuela, Bolivarian Rep. Of</t>
  </si>
  <si>
    <t>Superinntendencia de Pensiones (http://www.spensiones.cl/safpstats/stats/pageCCEE.php?menu=sps&amp;item=nbmpm  Access January 2012)</t>
  </si>
  <si>
    <t>Caja Costarricense de Seguro Social (http://portal.ccss.sa.cr/portal/page/portal/Direccion_Actuarial/Anuario/Seguro%20Pensiones%202010  Access January 2012)</t>
  </si>
  <si>
    <t>Mexico</t>
  </si>
  <si>
    <t>National Insurance Scheme | http://www.nisgrenada.org/historical_overview.htm</t>
  </si>
  <si>
    <t>Caisse nationale de Sécurité sociale (http://www.cnss.org.gn/)</t>
  </si>
  <si>
    <t>National Insurance Institute, Annual Survey  2009 (http://www.btl.gov.il/English%20Homepage/Publications/Annual%20Surveys/Documents/skira-2009-E.pdf   Access January 2012)</t>
  </si>
  <si>
    <t>Social security in numbers 2008 | http://www.ssc.gov.jo/uploads/SSC_ByNumbers2.pdf   Access January 2012</t>
  </si>
  <si>
    <t>Caisse nationale de prévoyance sociale Madagascar (http://www.cnaps.mg/FR/statistique.php  Access Jannnuary 2012)</t>
  </si>
  <si>
    <t>Social Security Board . Social security statistical digest 2010 | http://www.socialsecurity.kn/Pubs/StatisticsDigest-Dec10.pdf  (Access January 2012)</t>
  </si>
  <si>
    <t>National insurance corporation (http://stlucianic.org/download/get/annualreport_2007/110/)</t>
  </si>
  <si>
    <t>Uruguay</t>
  </si>
  <si>
    <t>Detailed sources in the ILO social security inquiry (http://www.ilo.org/dyn/ilossi/ssimain.home?p_lang=en&amp;p_geoaid=670)</t>
  </si>
  <si>
    <t>UNRISD, 2008: Social insurance (pensions and health), labour markets and coverage in Latin America (Geneva), table 5: Social insurance pension coverage of the population aged 65 and above in private and public systems, 2000-2005 (per cent).</t>
  </si>
  <si>
    <t>Detailed sources in the ILO social security inquiry (http://www.ilo.org/dyn/ilossi/ssimain.home?p_lang=en&amp;p_geoaid=780)</t>
  </si>
  <si>
    <t>Americas</t>
  </si>
  <si>
    <t xml:space="preserve">Asia </t>
  </si>
  <si>
    <t>Detailed sources in the ILO social security inquiry (http://www.ilo.org/dyn/ilossiadmin/ssimain.home?p_lang=en&amp;p_geoaid=222)</t>
  </si>
  <si>
    <t>National Survey of Living Conditions / Encuesta Nacional de Condiciones de Vida (ENCOVI), 2006
(accessed from the Luxembourg Income Study Database.  http://www.lisdatacenter.org/  Accessed 21 December 2011)</t>
  </si>
  <si>
    <t>Statistics Canada.  Seniors Income, pensions and wealth. http://www5.statcan.gc.ca/subject-sujet/subtheme-soustheme.action;jsessionid=8B0F73EFFBA346BFDC18DF53AB1FF43D?pid=70000&amp;id=70005&amp;lang=eng&amp;more=0</t>
  </si>
  <si>
    <t>Asofondos ( https://cica.heinsohn.com.co/cica/Consultas/Consultas.aspx?id=37) and National Department of Planning for Programa de Protección Social al Adulto Mayor (PPSAM)</t>
  </si>
  <si>
    <t>Encuesta Nacional de Empleo y Seguridad Social (ENESS). Additional results available online (http://www.socialsecurityextension.org/gimi/gess/RessFileDownload.do?ressourceId=23843)</t>
  </si>
  <si>
    <t>65+ Men | 64+ Women</t>
  </si>
  <si>
    <t>Instituto National de Acção Social and National social security institute - Instituto Nacional de Segurança Social (INSS)</t>
  </si>
  <si>
    <t>Detailed sources in the ILO social security inquiry (http://www.ilo.org/dyn/ilossi/ssimain.home)</t>
  </si>
  <si>
    <t>Cameroun</t>
  </si>
  <si>
    <t>Caisse malienne de sécurité sociale (http://www.cmss-mali.org/index.php?option=com_content&amp;view=article&amp;id=80&amp;Itemid=71   Jjanuary 2012)</t>
  </si>
  <si>
    <t>Caisse nationale de sécurité sociale (http://www.cnss.nat.tn/fr/index.asp  Access January 2012) and detailed sources in the ILO social security inquiry (http://www.ilo.org/dyn/ilossi/ssimain.home)</t>
  </si>
  <si>
    <t xml:space="preserve">Mauritius Central Statistical Office  (http://www.gov.mu/portal/site/cso). Focus on Social Security section </t>
  </si>
  <si>
    <t>Detailed sources in the ILO social security inquiry (http://www.ilo.org/dyn/ilossi/ssimain.home) and National social insurance fund (http://www.nsifsudan.org/stats.htm?rscmid=26)</t>
  </si>
  <si>
    <t>Detailed sources in the ILO social security inquiry (http://www.ilo.org/dyn/ilossi/ssimain.home) and South African Social Security Agency (http://www.sassa.gov.za/STATISTICAL-REPORTS-654.aspx)</t>
  </si>
  <si>
    <t>Instituto national de previdência social. Statistical bulletin 1st trimester (http://www.inps.cv/index.php?option=com_docman&amp;task=cat_view&amp;gid=36  Access January 2012). statistics on pension basica and distribution by sex: Inquérito ao Emprego 2009  and Centro Nacional de Pensões Sociais  CNPS (http://www.cnps.cv/index.php?option=com_content&amp;view=frontpage&amp;Itemid=1). Note: Regarding the contributory pension provided by CNPs, the statutory retirement age is 65 and over for men and 60 and over for women. However as the non contributory pension target age target people aged 60 and over either men or women, the population of reference for the denominator has been set at 60.</t>
  </si>
  <si>
    <t>Uganda bureau of statistics Uganda national household survey 2005/2006</t>
  </si>
  <si>
    <t>Encrucijadas en la seguridad social argentina: reformas, cobertura y desafíos para el sistema de pensiones,  Buenos Aires: CEPAL y Oficina Internacional del Trabajo, 2011, 180 p.</t>
  </si>
  <si>
    <t>Living Standards Measurement Study 2008 
(http://econ.worldbank.org/WBSITE/EXTERNAL/EXTDEC/EXTRESEARCH/EXTLSMS/0,,contentMDK:22862226~menuPK:4196952~pagePK:64168445~piPK:64168309~theSitePK:3358997~isCURL:Y~isCURL:Y,00.html   / Accessed December 2011)
Includes old age pensions including war veteran, special merit and supplementary pensions. Ratio above statutory retirement age.</t>
  </si>
  <si>
    <t>65+ (Statutory retirement age)</t>
  </si>
  <si>
    <t>60+ (Eligible age for Renta Dignidad)</t>
  </si>
  <si>
    <t>Primary source: Household survey 2009 (Encuesta de Hogares 2009). Alternative source: Autoridad de fiscalizacion y control social de pensiones (AP). http://www.ap.gob.bo/NR/rdonlyres/6F6FD1CF-614D-4721-9A72-F608AFE2695F/11132/EstadisticasOtrosBeneficiosNoContributivos20100731.pdf 
Note: includes beneficiaries from Mandatory individual account and Renta Dignidad</t>
  </si>
  <si>
    <t>La Dirección General del Instituto Ecuatoriano de Seguridad Social  (IESS), statistical bulletin. MIES Social protection programme, Boletín PPS en Breve Edición  ( http://www.pps.gob.ec/PPS/PPS/Boletines.aspx)</t>
  </si>
  <si>
    <t>Active contributors to a pension scheme in the labour force 15+ (%)</t>
  </si>
  <si>
    <t>Pensioners</t>
  </si>
  <si>
    <t>Age</t>
  </si>
  <si>
    <t>15-64</t>
  </si>
  <si>
    <t>15+</t>
  </si>
  <si>
    <t>Turkish statistical institute (labour force survey)</t>
  </si>
  <si>
    <t>Household survey: EH 2009</t>
  </si>
  <si>
    <t>SSI</t>
  </si>
  <si>
    <t>ECAM3 Labour force survey</t>
  </si>
  <si>
    <t>Inquérito ao Emprego 2009, INE</t>
  </si>
  <si>
    <t>http://www.spensiones.cl/safpstats/stats/.sc.php?_cid=11</t>
  </si>
  <si>
    <t>Labour force survey</t>
  </si>
  <si>
    <t>ILO SSI</t>
  </si>
  <si>
    <t>Socio economic survey 2009/2010</t>
  </si>
  <si>
    <t>China Statistical yearbook</t>
  </si>
  <si>
    <t>Caisse nationale de sécurité sociale (http://www.cnss.nat.tn/fr/index.asp  Access January 2012)</t>
  </si>
  <si>
    <t>National provident fund (http://www.npf.ws/Publications/tabid/2532/language/en-US/Default.aspx)</t>
  </si>
  <si>
    <t>National insurance corporation (http://stlucianic.org/)</t>
  </si>
  <si>
    <t>INSS | Instituto Nacional de Segurança Social</t>
  </si>
  <si>
    <t>General Organization for Social Insurance (www.gosi.com.sa/  Accessed February 2012)</t>
  </si>
  <si>
    <t>Caja Costarricense de Seguro Social  (http://www.info.ccss.sa.cr    Accessed February 2012)</t>
  </si>
  <si>
    <t>Check if pension reform</t>
  </si>
  <si>
    <t>The Statistical Research and Training Institute (http://www.stat.go.jp/english/data/nenkan/1431-20.htm)</t>
  </si>
  <si>
    <t>Social Security Corporation, Annual reports http://www.ssc.gov.jo and http://www.almanar.jo</t>
  </si>
  <si>
    <t>Ministry of Social Security, National Solidarity and Senior Citizens Welfare &amp; Reform Institutions. Republic of Mauritius,  Table 8:  Contribution to the National Pensions Fund (NPF)  http://www.gov.mu/portal/goc/cso/ei762/socsec.xls</t>
  </si>
  <si>
    <t>http://www.taminat.com/english/stats_ins_emp_ann.jsp</t>
  </si>
  <si>
    <t>64+ Men | 62+ Women</t>
  </si>
  <si>
    <t>MLSP Macedonia (http://www.coe.int/t/dg3/sscssr/Source/PensionSemZag/Pres_FYROM.ppt)
and European Commission, Directorate-General for Employment, Social Affairs and Equal Opportunities.  Social Protection and Social Inclusion in the former Yugoslav Republic of Macedonia, 2007. http://www.iut.nu/Literature/Macedonia_SocialProtection_2007.pdf</t>
  </si>
  <si>
    <t>SSO Annual report  (http://www.ssolao.gov.la/ Accessed February 2012)</t>
  </si>
  <si>
    <t>Nepal Labour force survey 2009</t>
  </si>
  <si>
    <t>EOBI (financial statements  http://www.eobi.gov.pk/financial-data/ndx-financial-data.htm   Accessed February 2012)</t>
  </si>
  <si>
    <t>http://www.nso.mn/v3/index2.php?page=free_access</t>
  </si>
  <si>
    <t>ADB</t>
  </si>
  <si>
    <t>http://www2.tamin.org.ir/web/sso-en/gi/gs</t>
  </si>
  <si>
    <t>OECD Pensions in Africa (http://www.oecd.org/dataoecd/41/6/42052117.pdf)</t>
  </si>
  <si>
    <t>16-64</t>
  </si>
  <si>
    <t>Central Administration of National Pension Insurance (ONYF), Statistical Yearbook of the Central Administration of National Pension Insurance, 2010.</t>
  </si>
  <si>
    <t>Pension Insurance Institute</t>
  </si>
  <si>
    <t>General link: http://www.mlsi.gov.cy/mlsi/sid/sid.nsf/dmlpublications_en/dmlpublications_en?OpenDocument</t>
  </si>
  <si>
    <t>Yemen Central statistical organisation | http://www.cso-yemen.org/index.php  Accessed February 2012</t>
  </si>
  <si>
    <t>65+
http://www.statbank.dk/statbank5a/default.asp?w=1366</t>
  </si>
  <si>
    <t>The 2009 Ageing Report : Economic and budgetary projections for the EU-27 Member States (2008-2060). Statistical annex (http://ec.europa.eu/economy_finance/publications/publication_summary14911_en.htm)</t>
  </si>
  <si>
    <t>PENSION REFORM IN CENTRAL AND EASTERN EUROPE
The 2009 Ageing Report : Economic and budgetary projections for the EU-27 Member States (2008-2060). Statistical annex (http://ec.europa.eu/economy_finance/publications/publication_summary14911_en.htm)</t>
  </si>
  <si>
    <t>PENSION REFORM IN CENTRAL AND EASTERN EUROPE (Includes ZUS and KRUS)</t>
  </si>
  <si>
    <t>The 2009 Ageing Report : Economic and budgetary projections for the EU-27 Member States (2008-2060). Statistical annex (http://ec.europa.eu/economy_finance/publications/publication_summary14911_en.htm) and national statistics (http://www.meyss.es/estadisticas/ANUARIO2010/AFI/index.htm)</t>
  </si>
  <si>
    <t>ENESS 2009</t>
  </si>
  <si>
    <t>Fiji National provident fund -  annual report section | http://www.myfnpf.com.fj/pages.cfm/about-fnpf/annual-reports/</t>
  </si>
  <si>
    <t>Social security online SSA. Annual Statistical Supplement, 2011 (http://www.socialsecurity.gov/policy/docs/statcomps/supplement/2011/supplement11.pdf  Accessed February 2012)</t>
  </si>
  <si>
    <t xml:space="preserve">Canada Pension Plan (CPP) and Quebec Pension Plan (QPP). Number of taxfilers and dependents. http://estat.statcan.gc.ca/cgi-win/CNSMCGI.EXE </t>
  </si>
  <si>
    <t>Solomon Islands National Provident Fund  (http://www.sinpf.org.sb/index.php?q=/node/2)</t>
  </si>
  <si>
    <t>Peru ENHAO 2010</t>
  </si>
  <si>
    <t>Contributors updated</t>
  </si>
  <si>
    <t>Contributors data</t>
  </si>
  <si>
    <t>Percentage updated</t>
  </si>
  <si>
    <t>Paraguay EPH 2010</t>
  </si>
  <si>
    <t>Household survey: EPMH 2009</t>
  </si>
  <si>
    <t>Instituto Guatemalteco de Seguridad Social | http://www.igssgt.org/</t>
  </si>
  <si>
    <t>http://www.cnss.gob.do/app/do/estadisticas.aspx?y=1956</t>
  </si>
  <si>
    <t>Contributors to old age pension schemes (data for graph)</t>
  </si>
  <si>
    <t>Country</t>
  </si>
  <si>
    <t>Kenya. Developing an integrated national social protection policy | http://www.socialsecurityextension.org/gimi/gess/RessFileDownload.do;jsessionid=7463189ed9c23712c997f925faa8f60a5b7ba2772ede4bf0cb4bfce28ad09a89.e3aTbhuLbNmSe3qPe0?ressourceId=19224</t>
  </si>
  <si>
    <t>EVALUATION OF RETIREMENT SYSTEMS OF COUNTRIES WITHIN THE SOUTHERN AFRICAN DEVELOPMENT COMMUNITY.  Synthesis Document. Oxford Policy Management for FinMark Trust and the DSD (June 2010)</t>
  </si>
  <si>
    <t>http://www.nassitsl.org/nassit-glance</t>
  </si>
  <si>
    <t>60+ Women | 60+ Men</t>
  </si>
  <si>
    <t>EVALUATION OF RETIREMENT SYSTEMS OF COUNTRIES WITHIN THE SOUTHERN AFRICAN DEVELOPMENT COMMUNITY.  Synthesis Document. Oxford Policy Management for FinMark Trust and the DSD (June 2010).
Note: scheme run by the Caisse Nationale de la Prévoyance Sociale (CNaPS) and two occupational schemes for civil servants: the Caisse de Retraites Civiles et
Militaires (CRCM) (which covers civil servants, government workers and the military); and the Caisse de Prévoyance et de Retraites (CPR) (which covers auxiliary agents employed by the government, who have not yet been granted full government employee status).</t>
  </si>
  <si>
    <t>Malawi</t>
  </si>
  <si>
    <t>There is no national social insurance scheme within Malawi. The Government Public Pension Scheme is a non-contributory, DB, PAYG system. There are around 600 private pension funds in Malawi not included here</t>
  </si>
  <si>
    <t>SSI (multiple sources)</t>
  </si>
  <si>
    <t>SSI (Civil service occupational schemes)</t>
  </si>
  <si>
    <t>Civil service occupational schemes. EVALUATION OF RETIREMENT SYSTEMS OF COUNTRIES WITHIN THE SOUTHERN AFRICAN DEVELOPMENT COMMUNITY.  Synthesis Document. Oxford Policy Management for FinMark Trust and the DSD (June 2010)</t>
  </si>
  <si>
    <t>EVALUATION OF RETIREMENT SYSTEMS OF COUNTRIES WITHIN THE SOUTHERN AFRICAN DEVELOPMENT COMMUNITY.  Synthesis Document. Oxford Policy Management for FinMark Trust and the DSD (June 2010). No data for civil servant scheme</t>
  </si>
  <si>
    <t xml:space="preserve">Evolução do sistema de Protecção Social na Guiné-Bissau in CIPS (Centro de informaçéao em proteção social). http://www.cipsocial.org/index.php?option=com_content&amp;task=view&amp;id=280&amp;Itemid=121# </t>
  </si>
  <si>
    <t>Actuarial evaluation (SECSOC)</t>
  </si>
  <si>
    <t>Actuarial study</t>
  </si>
  <si>
    <t>Republic of the Philippines SOCIAL SECURITY SYSTEM  (facts and figures https://www.sss.gov.ph/sss/index2.jsp?secid=805&amp;cat=6&amp;pg=null   Accessed February 2012)</t>
  </si>
  <si>
    <t>GSIF, PSIF</t>
  </si>
  <si>
    <t xml:space="preserve">Reform of the civil service pension systems Iraq case. Simona Marinescu: BearingPoint Inc., Public Services Manager USAID Economic Governance II – Sector Lead Pension Reform
Cyprus, December 10, 2007
</t>
  </si>
  <si>
    <t>55/60+</t>
  </si>
  <si>
    <t>Directorate General of budget, accounting and statisitics, Executive Yuan ROC (Taiwan)&lt;br&gt;
Insured persons of social insurance (http://eng.dgbas.gov.tw/public/data/dgbas03/bs2/yearbook_eng/y088.pdf  accessed February 2012)</t>
  </si>
  <si>
    <t>ILO Social security inquiry (http://www.ilo.org/dyn/ilossi/ssimain.home?p_lang=en)</t>
  </si>
  <si>
    <t>http://www.kituochakatiba.org/index2.php?option=com_docman&amp;task=doc_view&amp;gid=1304&amp;Itemid=36 (Includes PSPS and NSSF)</t>
  </si>
  <si>
    <t>Zambia Living Conditions and monitoring survey 2010</t>
  </si>
  <si>
    <t>64+ Men | 59+ Women</t>
  </si>
  <si>
    <t>Institute for social insurance (http://www.zso.gov.rs/english/statistika-pio.htm)</t>
  </si>
  <si>
    <r>
      <t xml:space="preserve">Statistical office of Montenegro.  </t>
    </r>
    <r>
      <rPr>
        <i/>
        <sz val="8"/>
        <color theme="1"/>
        <rFont val="Calibri"/>
        <family val="2"/>
        <scheme val="minor"/>
      </rPr>
      <t>Statistical yearbook 2011</t>
    </r>
    <r>
      <rPr>
        <sz val="8"/>
        <color theme="1"/>
        <rFont val="Calibri"/>
        <family val="2"/>
        <scheme val="minor"/>
      </rPr>
      <t xml:space="preserve">   (http://www.monstat.org/userfiles/file/publikacije/godisnjak%202011/27.socijalno.pdf   accessed February 2012)</t>
    </r>
  </si>
  <si>
    <t>Statistical office of Montenegro.  Statistical yearbook 2011   (http://www.monstat.org/userfiles/file/publikacije/godisnjak%202011/27.socijalno.pdf   accessed February 2012)</t>
  </si>
  <si>
    <t>World Bank 2009. Republique du Niger. Vers un système intégré et soutenable de regimes de retraites (http://www.docstoc.com/docs/50537117/REFORM-PENSION-NIGER-INITIAL)</t>
  </si>
  <si>
    <t>Nigeria national pension commission, 2010 Annual report ( http://www.pencom.gov.ng/index.php?option=com_content&amp;view=article&amp;id=64)</t>
  </si>
  <si>
    <t>ILO source: to be checked</t>
  </si>
  <si>
    <t>Data for combined graph contributors versus beneficiaries</t>
  </si>
  <si>
    <t>Beneficiaries</t>
  </si>
  <si>
    <t>Report on the pension reform in Bosnia and Herzegovina. First assessment ILO 2009 (http://www.social-protection.org/gimi/gess/RessShowRessource.do?ressourceId=10474)</t>
  </si>
  <si>
    <t>Oxford policy management, 2012. Cadre de développement de la stratégie nationale de protection sociale en Côte d'Ivoire. Etat des Lieux, Défis et Perspectives de Renforcement de la Protection Sociale. Notes: data from the CNPS (Caisse Nationale de Prévoyance Sociale) and CGRAE (Caisse Générale de Retraite des Agents de l’Etat).</t>
  </si>
  <si>
    <t>Information on pension accumulations and number of individual pension accounts (IPA) of contributors (receivers) in accumulative pension funds of the Republic of Kazakhstan. (http://www.afn.kz/en/information-for-entities-of-financial-market/accumulative-pension-system/2010-01-05-10-16-12/2010-01-05-11-06-10/2010-01-05-11-35-03   Accessed  February 2012).  Note: Number of contributors with compulsory pension contributions</t>
  </si>
  <si>
    <t>National bureau of statistics of the Republic of Moldova (http://statbank.statistica.md/pxweb/Database/EN/09%20PRO/09%20PRO.asp  Accessed February 2012)</t>
  </si>
  <si>
    <t>Republic of Moldova</t>
  </si>
  <si>
    <t>International Monetary Fund. Staff country reports. Republic of Moldova, July 2010  (http://www.imf.org/external/pubs/ft/scr/2010/cr10232.pdf)</t>
  </si>
  <si>
    <t>Office fédéral des assurances sociales. Statistique des assurances sociales suisses (SAS) 2011 (http://www.bsv.admin.ch/dokumentation/zahlen/00095/00420/index.html?lang=fr)</t>
  </si>
  <si>
    <t>Republiaue du Mali. Ministère du développement social et de la solidarité des personnes âgées (http://www.mdeveloppementsocial.gov.ml/docs/etudes/La%20Protection%20sociale%20Etats%20des%20lieux%20et%20perpectives.pdf)</t>
  </si>
  <si>
    <t>Statistical yearbook 2011</t>
  </si>
  <si>
    <t>55+/65+</t>
  </si>
  <si>
    <t>Guyana</t>
  </si>
  <si>
    <t>National insurance scheme. 2009 Annual report</t>
  </si>
  <si>
    <t xml:space="preserve">Australia Bureau of statistics (http://www.ausstats.abs.gov.au/) </t>
  </si>
  <si>
    <t>International social security review, volume 65 1/2012  (ISSA) The performance of social security contributory and tax-financed pensions in Central America, and the effects of the global crisis (Carmelo Mesa-Lago)  and Nicaragua Household survey. (http://onlinelibrary.wiley.com/doi/10.1111/j.1468-246X.2011.01417.x/pdf)</t>
  </si>
  <si>
    <t>International social security review, volume 65 1/2012  (ISSA) The performance of social security contributory and tax-financed pensions in Central America, and the effects of the global crisis (Carmelo Mesa-Lago)  (http://onlinelibrary.wiley.com/doi/10.1111/j.1468-246X.2011.01417.x/pdf) and Panama working conditions survey for gender distribution</t>
  </si>
  <si>
    <t xml:space="preserve">Insituto Nacional de Estadística: Encuesta continua de hogares 2010. </t>
  </si>
  <si>
    <t>Antigua and Barbuda</t>
  </si>
  <si>
    <t>Actuarial review of the Social Security Fund  (estimates based on projections)</t>
  </si>
  <si>
    <t>Data received from INSS (Institut national de la sécurité sociale) Research Department and ONPR (Office National des Pensions et Risques professionnels). Includes old age, survivors and ascendent pensions for people aged 60 and over.</t>
  </si>
  <si>
    <t>République du Tchad. Ministère chargé des droits de l'homme et de la promotion des libertés (http://www.ohchr.org/Documents/Issues/EPoverty/older/Chad.pdf)</t>
  </si>
  <si>
    <t>INDOld1tot</t>
  </si>
  <si>
    <t>INDOld1Male</t>
  </si>
  <si>
    <t>INDOld1Female</t>
  </si>
  <si>
    <t>INDOld1Year</t>
  </si>
  <si>
    <t>INDOld2atot</t>
  </si>
  <si>
    <t>INDOld2bMale</t>
  </si>
  <si>
    <t>INDOld2aFemale</t>
  </si>
  <si>
    <t>INDOld2aMale</t>
  </si>
  <si>
    <t>INDOld2aYear</t>
  </si>
  <si>
    <t>INDOld2btot</t>
  </si>
  <si>
    <t>INDOld2bFemale</t>
  </si>
  <si>
    <t>INDOld2bYear</t>
  </si>
  <si>
    <t xml:space="preserve">Afghanistan                                                                                         </t>
  </si>
  <si>
    <t xml:space="preserve">Albania                                                                                             </t>
  </si>
  <si>
    <t xml:space="preserve">Algeria                                                                                             </t>
  </si>
  <si>
    <t xml:space="preserve">Angola                                                                                              </t>
  </si>
  <si>
    <t xml:space="preserve">Antigua &amp; Barbuda                                                                                   </t>
  </si>
  <si>
    <t xml:space="preserve">Argentina                                                                                           </t>
  </si>
  <si>
    <t xml:space="preserve">Armenia                                                                                             </t>
  </si>
  <si>
    <t xml:space="preserve">Aruba (Neth.)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</si>
  <si>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</si>
  <si>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</si>
  <si>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</si>
  <si>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</si>
  <si>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</si>
  <si>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</si>
  <si>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</si>
  <si>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</si>
  <si>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</si>
  <si>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</si>
  <si>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</si>
  <si>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</si>
  <si>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</si>
  <si>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</si>
  <si>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</si>
  <si>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</si>
  <si>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</si>
  <si>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</si>
  <si>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</si>
  <si>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</si>
  <si>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</si>
  <si>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</si>
  <si>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Cape Verde                                                                                          </t>
  </si>
  <si>
    <t xml:space="preserve">Chad                                                                                                </t>
  </si>
  <si>
    <t xml:space="preserve">Chile                                                                                               </t>
  </si>
  <si>
    <t xml:space="preserve">China                                                                                               </t>
  </si>
  <si>
    <t xml:space="preserve">Colombia                                                                                            </t>
  </si>
  <si>
    <t xml:space="preserve">Congo                                                                                               </t>
  </si>
  <si>
    <t xml:space="preserve">Costa Rica                                                                                          </t>
  </si>
  <si>
    <t xml:space="preserve">Croatia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</si>
  <si>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</si>
  <si>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</si>
  <si>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</si>
  <si>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</si>
  <si>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</si>
  <si>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</si>
  <si>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</si>
  <si>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</si>
  <si>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</si>
  <si>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</si>
  <si>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Estonia                                                                                             </t>
  </si>
  <si>
    <t xml:space="preserve">Fiji                                                                                                </t>
  </si>
  <si>
    <t xml:space="preserve">Finland                                                                                             </t>
  </si>
  <si>
    <t xml:space="preserve">Form Yugo. Rep. of Macedonia                                                                        </t>
  </si>
  <si>
    <t xml:space="preserve">France                                                                                              </t>
  </si>
  <si>
    <t xml:space="preserve">Gambia                                                                                              </t>
  </si>
  <si>
    <t xml:space="preserve">Georgia                                                                                             </t>
  </si>
  <si>
    <t xml:space="preserve">Germany                                                                                             </t>
  </si>
  <si>
    <t xml:space="preserve">Ghana                                                                                               </t>
  </si>
  <si>
    <t xml:space="preserve">Greece                                                                                              </t>
  </si>
  <si>
    <t xml:space="preserve">Grenada                                                                                             </t>
  </si>
  <si>
    <t xml:space="preserve">Guatemala                                                                                           </t>
  </si>
  <si>
    <t xml:space="preserve">Guinea                                                                                              </t>
  </si>
  <si>
    <t xml:space="preserve">Guinea Bissau                                                                                       </t>
  </si>
  <si>
    <t xml:space="preserve">Guyana                                                                                              </t>
  </si>
  <si>
    <t xml:space="preserve">Honduras                                                                                            </t>
  </si>
  <si>
    <t xml:space="preserve">Hong Kong Special Administrative Region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</si>
  <si>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</si>
  <si>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</si>
  <si>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</si>
  <si>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</si>
  <si>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</si>
  <si>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</si>
  <si>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</si>
  <si>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</si>
  <si>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</si>
  <si>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Ivory Coast                                                                                         </t>
  </si>
  <si>
    <t xml:space="preserve">Jamaica                                                                                             </t>
  </si>
  <si>
    <t xml:space="preserve">Japan                                                                                               </t>
  </si>
  <si>
    <t xml:space="preserve">Jordan                                                                                              </t>
  </si>
  <si>
    <t xml:space="preserve">Kazakhstan                                                                                          </t>
  </si>
  <si>
    <t xml:space="preserve">Kenya                                                                                               </t>
  </si>
  <si>
    <t xml:space="preserve">Kiribati                                                                                            </t>
  </si>
  <si>
    <t xml:space="preserve">Korea, Republic of                                                                                  </t>
  </si>
  <si>
    <t xml:space="preserve">Kuwait                                                                                              </t>
  </si>
  <si>
    <t xml:space="preserve">Kyrgyzstan                                                                                          </t>
  </si>
  <si>
    <t xml:space="preserve">Laos                                                                                                </t>
  </si>
  <si>
    <t xml:space="preserve">Latvia                                                                                              </t>
  </si>
  <si>
    <t xml:space="preserve">Lebanon                                                                                             </t>
  </si>
  <si>
    <t xml:space="preserve">Lesotho                                                                                             </t>
  </si>
  <si>
    <t xml:space="preserve">Libya Arab Jamahiriy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</si>
  <si>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</si>
  <si>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</si>
  <si>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</si>
  <si>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</si>
  <si>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</si>
  <si>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</si>
  <si>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</si>
  <si>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</si>
  <si>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</si>
  <si>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</si>
  <si>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</si>
  <si>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</si>
  <si>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Republic of                                                                                </t>
  </si>
  <si>
    <t xml:space="preserve">Mongolia                                                                                            </t>
  </si>
  <si>
    <t xml:space="preserve">Montenegro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</si>
  <si>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</si>
  <si>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</si>
  <si>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</si>
  <si>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</si>
  <si>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</si>
  <si>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</si>
  <si>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</si>
  <si>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</si>
  <si>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</si>
  <si>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</si>
  <si>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</si>
  <si>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</si>
  <si>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</si>
  <si>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Islands                                                                                       </t>
  </si>
  <si>
    <t xml:space="preserve">Panama                                                                                              </t>
  </si>
  <si>
    <t xml:space="preserve">Papua New Guinea                                                                                    </t>
  </si>
  <si>
    <t xml:space="preserve">Paraguay                                                                                            </t>
  </si>
  <si>
    <t xml:space="preserve">Peru                                                                                                </t>
  </si>
  <si>
    <t xml:space="preserve">Philippines                                                                                         </t>
  </si>
  <si>
    <t xml:space="preserve">Poland                                                                                              </t>
  </si>
  <si>
    <t xml:space="preserve">Portugal                                                                                            </t>
  </si>
  <si>
    <t xml:space="preserve">Romania                                                                                             </t>
  </si>
  <si>
    <t xml:space="preserve">Russian Federation                                                                                  </t>
  </si>
  <si>
    <t xml:space="preserve">Rwanda                                                                                              </t>
  </si>
  <si>
    <t xml:space="preserve">Saint Lucia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</si>
  <si>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</si>
  <si>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</si>
  <si>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</si>
  <si>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</si>
  <si>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</si>
  <si>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</si>
  <si>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</si>
  <si>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 Republic                                                                                     </t>
  </si>
  <si>
    <t xml:space="preserve">Slovenia                                                                                            </t>
  </si>
  <si>
    <t xml:space="preserve">Solomon Islands                                                                                     </t>
  </si>
  <si>
    <t xml:space="preserve">South Africa                                                                                        </t>
  </si>
  <si>
    <t xml:space="preserve">Spain                                                                                               </t>
  </si>
  <si>
    <t xml:space="preserve">Sri Lanka                                                                                           </t>
  </si>
  <si>
    <t xml:space="preserve">St. Kitts &amp; Nevis                                                                                   </t>
  </si>
  <si>
    <t xml:space="preserve">St. Vincent &amp; Grenadine                                                                             </t>
  </si>
  <si>
    <t xml:space="preserve">Sudan                                                                                               </t>
  </si>
  <si>
    <t xml:space="preserve">Swaziland                                                                                           </t>
  </si>
  <si>
    <t xml:space="preserve">Sweden                                                                                              </t>
  </si>
  <si>
    <t xml:space="preserve">Switzerland                                                                                         </t>
  </si>
  <si>
    <t xml:space="preserve">Syrian Arab Rep.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</si>
  <si>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</si>
  <si>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</si>
  <si>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</si>
  <si>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</si>
  <si>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</si>
  <si>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</si>
  <si>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</si>
  <si>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</si>
  <si>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</si>
  <si>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Tuvalu                                                                                              </t>
  </si>
  <si>
    <t xml:space="preserve">Uganda                                                                                              </t>
  </si>
  <si>
    <t xml:space="preserve">Ukraine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</si>
  <si>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</si>
  <si>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</si>
  <si>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</si>
  <si>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</si>
  <si>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</si>
  <si>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</si>
  <si>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</si>
  <si>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Western Samoa                                                                                       </t>
  </si>
  <si>
    <t xml:space="preserve">Yemen                                                                                               </t>
  </si>
  <si>
    <t xml:space="preserve">Zaire                                                                                               </t>
  </si>
  <si>
    <t xml:space="preserve">Zambia                                                                                              </t>
  </si>
  <si>
    <t xml:space="preserve">Zimbabwe                                                                                            </t>
  </si>
  <si>
    <t>ses_id</t>
  </si>
</sst>
</file>

<file path=xl/styles.xml><?xml version="1.0" encoding="utf-8"?>
<styleSheet xmlns="http://schemas.openxmlformats.org/spreadsheetml/2006/main">
  <numFmts count="1">
    <numFmt numFmtId="164" formatCode="0.0"/>
  </numFmts>
  <fonts count="46">
    <font>
      <sz val="10"/>
      <name val="Arial"/>
      <family val="2"/>
    </font>
    <font>
      <sz val="8"/>
      <name val="Arial"/>
      <family val="2"/>
    </font>
    <font>
      <b/>
      <sz val="8"/>
      <name val="Arial"/>
      <family val="2"/>
    </font>
    <font>
      <b/>
      <i/>
      <sz val="8"/>
      <name val="Arial"/>
      <family val="2"/>
    </font>
    <font>
      <vertAlign val="superscript"/>
      <sz val="8"/>
      <name val="Arial"/>
      <family val="2"/>
    </font>
    <font>
      <i/>
      <sz val="8"/>
      <name val="Arial"/>
      <family val="2"/>
    </font>
    <font>
      <b/>
      <sz val="10"/>
      <name val="Arial"/>
      <family val="2"/>
    </font>
    <font>
      <i/>
      <sz val="10"/>
      <name val="Arial"/>
      <family val="2"/>
    </font>
    <font>
      <b/>
      <sz val="8"/>
      <color indexed="9"/>
      <name val="Arial"/>
      <family val="2"/>
    </font>
    <font>
      <sz val="8"/>
      <color indexed="9"/>
      <name val="Arial"/>
      <family val="2"/>
    </font>
    <font>
      <b/>
      <sz val="10"/>
      <color indexed="9"/>
      <name val="Arial"/>
      <family val="2"/>
    </font>
    <font>
      <b/>
      <sz val="11"/>
      <color indexed="9"/>
      <name val="Arial"/>
      <family val="2"/>
    </font>
    <font>
      <sz val="8"/>
      <color indexed="8"/>
      <name val="Arial"/>
      <family val="2"/>
    </font>
    <font>
      <b/>
      <i/>
      <sz val="8"/>
      <color theme="0"/>
      <name val="Arial"/>
      <family val="2"/>
    </font>
    <font>
      <i/>
      <sz val="10"/>
      <color theme="0"/>
      <name val="Arial"/>
      <family val="2"/>
    </font>
    <font>
      <sz val="8"/>
      <name val="Tahoma"/>
      <family val="2"/>
    </font>
    <font>
      <b/>
      <sz val="8"/>
      <name val="Tahoma"/>
      <family val="2"/>
    </font>
    <font>
      <sz val="8"/>
      <name val="Calibri"/>
      <family val="2"/>
      <scheme val="minor"/>
    </font>
    <font>
      <b/>
      <sz val="9"/>
      <color indexed="9"/>
      <name val="Calibri"/>
      <family val="2"/>
    </font>
    <font>
      <sz val="9"/>
      <color indexed="9"/>
      <name val="Calibri"/>
      <family val="2"/>
    </font>
    <font>
      <b/>
      <sz val="9"/>
      <name val="Calibri"/>
      <family val="2"/>
    </font>
    <font>
      <sz val="9"/>
      <name val="Calibri"/>
      <family val="2"/>
    </font>
    <font>
      <sz val="9"/>
      <color theme="0"/>
      <name val="Calibri"/>
      <family val="2"/>
    </font>
    <font>
      <b/>
      <i/>
      <sz val="9"/>
      <color theme="0"/>
      <name val="Calibri"/>
      <family val="2"/>
    </font>
    <font>
      <sz val="12"/>
      <name val="Calibri"/>
      <family val="2"/>
    </font>
    <font>
      <sz val="8"/>
      <color theme="1"/>
      <name val="Calibri"/>
      <family val="2"/>
      <scheme val="minor"/>
    </font>
    <font>
      <sz val="8"/>
      <color theme="0"/>
      <name val="Arial"/>
      <family val="2"/>
    </font>
    <font>
      <sz val="7"/>
      <color indexed="9"/>
      <name val="Calibri"/>
      <family val="2"/>
    </font>
    <font>
      <b/>
      <sz val="7"/>
      <color indexed="9"/>
      <name val="Calibri"/>
      <family val="2"/>
    </font>
    <font>
      <b/>
      <sz val="7"/>
      <name val="Calibri"/>
      <family val="2"/>
    </font>
    <font>
      <sz val="7"/>
      <name val="Calibri"/>
      <family val="2"/>
    </font>
    <font>
      <sz val="7"/>
      <color theme="0"/>
      <name val="Calibri"/>
      <family val="2"/>
    </font>
    <font>
      <i/>
      <sz val="9"/>
      <color theme="0"/>
      <name val="Arial"/>
      <family val="2"/>
    </font>
    <font>
      <b/>
      <sz val="10"/>
      <color theme="0"/>
      <name val="Arial"/>
      <family val="2"/>
    </font>
    <font>
      <sz val="11"/>
      <name val="Arial"/>
      <family val="2"/>
    </font>
    <font>
      <sz val="9"/>
      <color theme="1"/>
      <name val="Arial Narrow"/>
      <family val="2"/>
    </font>
    <font>
      <sz val="6"/>
      <color theme="1"/>
      <name val="Calibri"/>
      <family val="2"/>
      <scheme val="minor"/>
    </font>
    <font>
      <sz val="8"/>
      <name val="Arial Narrow"/>
      <family val="2"/>
    </font>
    <font>
      <b/>
      <i/>
      <sz val="8"/>
      <name val="Arial Narrow"/>
      <family val="2"/>
    </font>
    <font>
      <sz val="10"/>
      <name val="Calibri"/>
      <family val="2"/>
    </font>
    <font>
      <sz val="10"/>
      <color theme="0"/>
      <name val="Calibri"/>
      <family val="2"/>
    </font>
    <font>
      <sz val="12"/>
      <color theme="0"/>
      <name val="Calibri"/>
      <family val="2"/>
    </font>
    <font>
      <i/>
      <sz val="8"/>
      <color theme="1"/>
      <name val="Calibri"/>
      <family val="2"/>
      <scheme val="minor"/>
    </font>
    <font>
      <b/>
      <sz val="18"/>
      <name val="Arial"/>
      <family val="2"/>
    </font>
    <font>
      <sz val="12"/>
      <name val="Arial"/>
      <family val="2"/>
    </font>
    <font>
      <sz val="14"/>
      <name val="Arial"/>
      <family val="2"/>
    </font>
  </fonts>
  <fills count="10">
    <fill>
      <patternFill/>
    </fill>
    <fill>
      <patternFill patternType="gray125"/>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s>
  <borders count="18">
    <border>
      <left/>
      <right/>
      <top/>
      <bottom/>
      <diagonal/>
    </border>
    <border>
      <left/>
      <right/>
      <top/>
      <bottom style="thin"/>
    </border>
    <border>
      <left style="thin">
        <color theme="3" tint="0.5999600291252136"/>
      </left>
      <right/>
      <top style="thin">
        <color theme="3" tint="0.5999600291252136"/>
      </top>
      <bottom/>
    </border>
    <border>
      <left style="thin">
        <color theme="3" tint="0.5999600291252136"/>
      </left>
      <right/>
      <top/>
      <bottom/>
    </border>
    <border>
      <left/>
      <right style="thin">
        <color theme="3" tint="0.5999600291252136"/>
      </right>
      <top/>
      <bottom/>
    </border>
    <border>
      <left/>
      <right/>
      <top style="thin">
        <color theme="3" tint="0.5999600291252136"/>
      </top>
      <bottom/>
    </border>
    <border>
      <left/>
      <right style="thin">
        <color theme="3" tint="0.5999600291252136"/>
      </right>
      <top style="thin">
        <color theme="3" tint="0.5999600291252136"/>
      </top>
      <bottom/>
    </border>
    <border>
      <left/>
      <right/>
      <top style="thin"/>
      <bottom style="hair"/>
    </border>
    <border>
      <left/>
      <right/>
      <top style="hair"/>
      <bottom style="hair"/>
    </border>
    <border>
      <left/>
      <right/>
      <top style="hair"/>
      <bottom style="thin"/>
    </border>
    <border>
      <left/>
      <right/>
      <top style="hair"/>
      <bottom/>
    </border>
    <border>
      <left/>
      <right/>
      <top/>
      <bottom style="thick">
        <color indexed="44"/>
      </bottom>
    </border>
    <border>
      <left style="thin">
        <color theme="3" tint="0.5999600291252136"/>
      </left>
      <right/>
      <top style="thin">
        <color theme="3" tint="0.5999600291252136"/>
      </top>
      <bottom style="thin">
        <color theme="3" tint="0.5999600291252136"/>
      </bottom>
    </border>
    <border>
      <left/>
      <right/>
      <top style="thin">
        <color theme="3" tint="0.5999600291252136"/>
      </top>
      <bottom style="thin">
        <color theme="3" tint="0.5999600291252136"/>
      </bottom>
    </border>
    <border>
      <left/>
      <right style="thin">
        <color theme="3" tint="0.5999600291252136"/>
      </right>
      <top style="thin">
        <color theme="3" tint="0.5999600291252136"/>
      </top>
      <bottom style="thin">
        <color theme="3" tint="0.5999600291252136"/>
      </bottom>
    </border>
    <border>
      <left style="thin">
        <color theme="3" tint="0.5999600291252136"/>
      </left>
      <right/>
      <top/>
      <bottom style="thin">
        <color theme="3" tint="0.5999600291252136"/>
      </bottom>
    </border>
    <border>
      <left/>
      <right/>
      <top/>
      <bottom style="thin">
        <color theme="3" tint="0.5999600291252136"/>
      </bottom>
    </border>
    <border>
      <left/>
      <right style="thin">
        <color theme="3" tint="0.5999600291252136"/>
      </right>
      <top/>
      <bottom style="thin">
        <color theme="3" tint="0.5999600291252136"/>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285">
    <xf numFmtId="0" fontId="0" fillId="0" borderId="0" xfId="0"/>
    <xf numFmtId="0" fontId="0" fillId="2" borderId="0" xfId="0" applyFill="1" applyBorder="1"/>
    <xf numFmtId="0" fontId="1" fillId="2" borderId="0" xfId="20" applyFont="1" applyFill="1">
      <alignment/>
      <protection/>
    </xf>
    <xf numFmtId="0" fontId="1" fillId="2" borderId="0" xfId="0" applyFont="1" applyFill="1" applyBorder="1" applyAlignment="1">
      <alignment wrapText="1"/>
    </xf>
    <xf numFmtId="164" fontId="1" fillId="2" borderId="0" xfId="0" applyNumberFormat="1" applyFont="1" applyFill="1" applyBorder="1" applyAlignment="1">
      <alignment horizontal="center" wrapText="1"/>
    </xf>
    <xf numFmtId="0" fontId="0" fillId="2" borderId="0" xfId="0" applyFill="1" applyBorder="1" applyAlignment="1">
      <alignment vertical="top"/>
    </xf>
    <xf numFmtId="0" fontId="1" fillId="2" borderId="0" xfId="20" applyFont="1" applyFill="1" applyAlignment="1">
      <alignment vertical="top"/>
      <protection/>
    </xf>
    <xf numFmtId="0" fontId="0" fillId="2" borderId="0" xfId="0" applyFill="1" applyAlignment="1">
      <alignment wrapText="1" readingOrder="1"/>
    </xf>
    <xf numFmtId="0" fontId="1" fillId="2" borderId="0" xfId="0" applyFont="1" applyFill="1" applyBorder="1" applyAlignment="1">
      <alignment vertical="center" wrapText="1"/>
    </xf>
    <xf numFmtId="0" fontId="2" fillId="2" borderId="0" xfId="0" applyFont="1" applyFill="1" applyBorder="1" applyAlignment="1">
      <alignment wrapText="1"/>
    </xf>
    <xf numFmtId="164" fontId="2" fillId="2" borderId="0" xfId="0" applyNumberFormat="1" applyFont="1" applyFill="1" applyBorder="1" applyAlignment="1">
      <alignment horizontal="left" wrapText="1"/>
    </xf>
    <xf numFmtId="1"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0" fontId="3" fillId="2" borderId="0" xfId="0" applyFont="1" applyFill="1" applyBorder="1" applyAlignment="1">
      <alignment wrapText="1"/>
    </xf>
    <xf numFmtId="164" fontId="1" fillId="2" borderId="0"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0" fontId="1" fillId="2" borderId="0" xfId="0" applyFont="1" applyFill="1" applyBorder="1"/>
    <xf numFmtId="0" fontId="1" fillId="2" borderId="1" xfId="0" applyFont="1" applyFill="1" applyBorder="1" applyAlignment="1">
      <alignment wrapText="1"/>
    </xf>
    <xf numFmtId="164" fontId="1" fillId="2" borderId="1" xfId="0" applyNumberFormat="1" applyFont="1" applyFill="1" applyBorder="1" applyAlignment="1">
      <alignment horizontal="right" wrapText="1"/>
    </xf>
    <xf numFmtId="1" fontId="1" fillId="2" borderId="1" xfId="0" applyNumberFormat="1" applyFont="1" applyFill="1" applyBorder="1" applyAlignment="1">
      <alignment horizontal="right" wrapText="1"/>
    </xf>
    <xf numFmtId="0" fontId="0" fillId="2" borderId="0" xfId="0" applyFill="1" applyBorder="1" applyAlignment="1">
      <alignment vertical="top" wrapText="1"/>
    </xf>
    <xf numFmtId="164" fontId="1" fillId="2" borderId="0" xfId="0" applyNumberFormat="1" applyFont="1" applyFill="1" applyBorder="1" applyAlignment="1">
      <alignment horizontal="left" wrapText="1"/>
    </xf>
    <xf numFmtId="1" fontId="1" fillId="2" borderId="0" xfId="0" applyNumberFormat="1" applyFont="1" applyFill="1" applyBorder="1" applyAlignment="1">
      <alignment horizontal="left" wrapText="1"/>
    </xf>
    <xf numFmtId="0" fontId="0" fillId="2" borderId="0" xfId="0" applyFill="1" applyBorder="1" applyAlignment="1">
      <alignment wrapText="1"/>
    </xf>
    <xf numFmtId="0" fontId="1" fillId="2" borderId="0" xfId="20" applyFont="1" applyFill="1" applyAlignment="1">
      <alignment vertical="top" wrapText="1"/>
      <protection/>
    </xf>
    <xf numFmtId="0" fontId="2" fillId="2" borderId="0" xfId="0" applyFont="1" applyFill="1" applyBorder="1" applyAlignment="1">
      <alignment vertical="top" wrapText="1"/>
    </xf>
    <xf numFmtId="0" fontId="7" fillId="2" borderId="0" xfId="0" applyFont="1" applyFill="1" applyBorder="1" applyAlignment="1">
      <alignment wrapText="1"/>
    </xf>
    <xf numFmtId="0" fontId="12" fillId="2" borderId="0" xfId="0" applyFont="1" applyFill="1" applyBorder="1" applyAlignment="1">
      <alignment wrapText="1"/>
    </xf>
    <xf numFmtId="164" fontId="12" fillId="2" borderId="0" xfId="0" applyNumberFormat="1" applyFont="1" applyFill="1" applyBorder="1" applyAlignment="1">
      <alignment horizontal="right" wrapText="1"/>
    </xf>
    <xf numFmtId="1" fontId="12" fillId="2" borderId="0" xfId="0" applyNumberFormat="1" applyFont="1" applyFill="1" applyBorder="1" applyAlignment="1">
      <alignment horizontal="right" wrapText="1"/>
    </xf>
    <xf numFmtId="0" fontId="8" fillId="3" borderId="0" xfId="0" applyFont="1" applyFill="1" applyBorder="1" applyAlignment="1">
      <alignment wrapText="1"/>
    </xf>
    <xf numFmtId="164" fontId="9" fillId="3" borderId="0" xfId="0" applyNumberFormat="1" applyFont="1" applyFill="1" applyBorder="1" applyAlignment="1">
      <alignment horizontal="center" wrapText="1"/>
    </xf>
    <xf numFmtId="1" fontId="9" fillId="3" borderId="0" xfId="0" applyNumberFormat="1" applyFont="1" applyFill="1" applyBorder="1" applyAlignment="1">
      <alignment horizontal="right" wrapText="1"/>
    </xf>
    <xf numFmtId="164" fontId="9" fillId="3" borderId="0" xfId="0" applyNumberFormat="1" applyFont="1" applyFill="1" applyBorder="1" applyAlignment="1">
      <alignment horizontal="right" wrapText="1"/>
    </xf>
    <xf numFmtId="0" fontId="8" fillId="3" borderId="0" xfId="0" applyFont="1" applyFill="1" applyBorder="1" applyAlignment="1">
      <alignment vertical="center" wrapText="1"/>
    </xf>
    <xf numFmtId="0" fontId="8" fillId="3" borderId="1" xfId="0" applyFont="1" applyFill="1" applyBorder="1" applyAlignment="1">
      <alignment vertical="center" wrapText="1"/>
    </xf>
    <xf numFmtId="164" fontId="8" fillId="3" borderId="1" xfId="0" applyNumberFormat="1" applyFont="1" applyFill="1" applyBorder="1" applyAlignment="1">
      <alignment horizontal="left" vertical="center" wrapText="1"/>
    </xf>
    <xf numFmtId="1" fontId="8" fillId="3" borderId="1" xfId="0" applyNumberFormat="1" applyFont="1" applyFill="1" applyBorder="1" applyAlignment="1">
      <alignment horizontal="right" vertical="center" wrapText="1"/>
    </xf>
    <xf numFmtId="164" fontId="8" fillId="3" borderId="1" xfId="0" applyNumberFormat="1" applyFont="1" applyFill="1" applyBorder="1" applyAlignment="1">
      <alignment horizontal="right" vertical="center" wrapText="1"/>
    </xf>
    <xf numFmtId="0" fontId="2" fillId="4" borderId="0" xfId="0" applyFont="1" applyFill="1" applyBorder="1" applyAlignment="1">
      <alignment wrapText="1"/>
    </xf>
    <xf numFmtId="164" fontId="2" fillId="4" borderId="0" xfId="0" applyNumberFormat="1" applyFont="1" applyFill="1" applyBorder="1" applyAlignment="1">
      <alignment horizontal="left" wrapText="1"/>
    </xf>
    <xf numFmtId="1" fontId="2" fillId="4" borderId="0" xfId="0" applyNumberFormat="1" applyFont="1" applyFill="1" applyBorder="1" applyAlignment="1">
      <alignment horizontal="right" wrapText="1"/>
    </xf>
    <xf numFmtId="164" fontId="2" fillId="4" borderId="0" xfId="0" applyNumberFormat="1" applyFont="1" applyFill="1" applyBorder="1" applyAlignment="1">
      <alignment horizontal="right" wrapText="1"/>
    </xf>
    <xf numFmtId="164" fontId="1" fillId="4" borderId="0" xfId="0" applyNumberFormat="1" applyFont="1" applyFill="1" applyBorder="1" applyAlignment="1">
      <alignment horizontal="right" wrapText="1"/>
    </xf>
    <xf numFmtId="1" fontId="1" fillId="4" borderId="0" xfId="0" applyNumberFormat="1" applyFont="1" applyFill="1" applyBorder="1" applyAlignment="1">
      <alignment horizontal="right" wrapText="1"/>
    </xf>
    <xf numFmtId="0" fontId="1" fillId="4" borderId="0" xfId="0" applyFont="1" applyFill="1" applyBorder="1" applyAlignment="1">
      <alignment wrapText="1"/>
    </xf>
    <xf numFmtId="0" fontId="3" fillId="4" borderId="0" xfId="0" applyFont="1" applyFill="1" applyBorder="1" applyAlignment="1">
      <alignment wrapText="1"/>
    </xf>
    <xf numFmtId="164" fontId="3" fillId="4" borderId="0" xfId="0" applyNumberFormat="1" applyFont="1" applyFill="1" applyBorder="1" applyAlignment="1">
      <alignment horizontal="left" wrapText="1"/>
    </xf>
    <xf numFmtId="1" fontId="3" fillId="4" borderId="0" xfId="0" applyNumberFormat="1" applyFont="1" applyFill="1" applyBorder="1" applyAlignment="1">
      <alignment horizontal="right" wrapText="1"/>
    </xf>
    <xf numFmtId="164" fontId="3" fillId="4" borderId="0" xfId="0" applyNumberFormat="1" applyFont="1" applyFill="1" applyBorder="1" applyAlignment="1">
      <alignment horizontal="right" wrapText="1"/>
    </xf>
    <xf numFmtId="0" fontId="3" fillId="4" borderId="0" xfId="0" applyFont="1" applyFill="1" applyBorder="1"/>
    <xf numFmtId="0" fontId="10" fillId="3" borderId="0" xfId="0" applyFont="1" applyFill="1" applyBorder="1" applyAlignment="1">
      <alignment vertical="center" wrapText="1" readingOrder="1"/>
    </xf>
    <xf numFmtId="0" fontId="10" fillId="3" borderId="0" xfId="0" applyFont="1" applyFill="1" applyAlignment="1">
      <alignment wrapText="1" readingOrder="1"/>
    </xf>
    <xf numFmtId="0" fontId="8" fillId="3" borderId="2" xfId="0" applyFont="1" applyFill="1" applyBorder="1" applyAlignment="1">
      <alignment vertical="top" wrapText="1"/>
    </xf>
    <xf numFmtId="0" fontId="3" fillId="2" borderId="3" xfId="0" applyFont="1" applyFill="1" applyBorder="1" applyAlignment="1">
      <alignment vertical="top" wrapText="1"/>
    </xf>
    <xf numFmtId="0" fontId="7" fillId="2" borderId="4" xfId="0" applyFont="1" applyFill="1" applyBorder="1" applyAlignment="1">
      <alignment wrapText="1"/>
    </xf>
    <xf numFmtId="0" fontId="1" fillId="2" borderId="5" xfId="0" applyFont="1" applyFill="1" applyBorder="1" applyAlignment="1">
      <alignment vertical="top" wrapText="1"/>
    </xf>
    <xf numFmtId="164" fontId="1" fillId="2" borderId="5" xfId="0" applyNumberFormat="1" applyFont="1" applyFill="1" applyBorder="1" applyAlignment="1">
      <alignment horizontal="center" wrapText="1"/>
    </xf>
    <xf numFmtId="1" fontId="1" fillId="2" borderId="5" xfId="0" applyNumberFormat="1" applyFont="1" applyFill="1" applyBorder="1" applyAlignment="1">
      <alignment horizontal="right" wrapText="1"/>
    </xf>
    <xf numFmtId="164" fontId="1" fillId="2" borderId="5" xfId="0" applyNumberFormat="1" applyFont="1" applyFill="1" applyBorder="1" applyAlignment="1">
      <alignment horizontal="right" wrapText="1"/>
    </xf>
    <xf numFmtId="0" fontId="13" fillId="3" borderId="2" xfId="0" applyFont="1" applyFill="1" applyBorder="1" applyAlignment="1">
      <alignment vertical="top" wrapText="1"/>
    </xf>
    <xf numFmtId="0" fontId="14" fillId="3" borderId="5" xfId="0" applyFont="1" applyFill="1" applyBorder="1" applyAlignment="1">
      <alignment vertical="top" wrapText="1"/>
    </xf>
    <xf numFmtId="0" fontId="14" fillId="3" borderId="6" xfId="0" applyFont="1" applyFill="1" applyBorder="1" applyAlignment="1">
      <alignment vertical="top" wrapText="1"/>
    </xf>
    <xf numFmtId="164" fontId="9" fillId="3" borderId="5" xfId="0" applyNumberFormat="1" applyFont="1" applyFill="1" applyBorder="1" applyAlignment="1">
      <alignment horizontal="center" wrapText="1"/>
    </xf>
    <xf numFmtId="1" fontId="9" fillId="3" borderId="5" xfId="0" applyNumberFormat="1" applyFont="1" applyFill="1" applyBorder="1" applyAlignment="1">
      <alignment horizontal="right" wrapText="1"/>
    </xf>
    <xf numFmtId="164" fontId="9" fillId="3" borderId="6"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2" fillId="2" borderId="0" xfId="0" applyFont="1" applyFill="1" applyBorder="1" applyAlignment="1">
      <alignment wrapText="1"/>
    </xf>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right" wrapText="1"/>
    </xf>
    <xf numFmtId="0" fontId="2" fillId="2" borderId="0" xfId="0" applyFont="1" applyFill="1" applyBorder="1" applyAlignment="1">
      <alignmen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2" fillId="2" borderId="0" xfId="0" applyFont="1" applyFill="1" applyBorder="1" applyAlignment="1">
      <alignment wrapText="1"/>
    </xf>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0" fillId="2" borderId="0" xfId="0" applyFill="1" applyBorder="1" applyAlignment="1">
      <alignment vertical="top" wrapText="1"/>
    </xf>
    <xf numFmtId="0" fontId="18" fillId="3" borderId="0" xfId="0" applyFont="1" applyFill="1" applyBorder="1" applyAlignment="1">
      <alignment wrapText="1"/>
    </xf>
    <xf numFmtId="164" fontId="19" fillId="3" borderId="0" xfId="0" applyNumberFormat="1" applyFont="1" applyFill="1" applyBorder="1" applyAlignment="1">
      <alignment horizontal="center" wrapText="1"/>
    </xf>
    <xf numFmtId="1" fontId="19" fillId="3" borderId="0" xfId="0" applyNumberFormat="1" applyFont="1" applyFill="1" applyBorder="1" applyAlignment="1">
      <alignment horizontal="right" wrapText="1"/>
    </xf>
    <xf numFmtId="0" fontId="18" fillId="3" borderId="0" xfId="0" applyFont="1" applyFill="1" applyBorder="1" applyAlignment="1">
      <alignment vertical="center" wrapText="1"/>
    </xf>
    <xf numFmtId="0" fontId="18" fillId="3" borderId="1" xfId="0" applyFont="1" applyFill="1" applyBorder="1" applyAlignment="1">
      <alignment vertical="center" wrapText="1"/>
    </xf>
    <xf numFmtId="164" fontId="18" fillId="3" borderId="1" xfId="0" applyNumberFormat="1" applyFont="1" applyFill="1" applyBorder="1" applyAlignment="1">
      <alignment horizontal="left" vertical="center" wrapText="1"/>
    </xf>
    <xf numFmtId="1" fontId="18" fillId="3" borderId="1" xfId="0" applyNumberFormat="1" applyFont="1" applyFill="1" applyBorder="1" applyAlignment="1">
      <alignment horizontal="right" vertical="center" wrapText="1"/>
    </xf>
    <xf numFmtId="0" fontId="20" fillId="2" borderId="0" xfId="0" applyFont="1" applyFill="1" applyBorder="1" applyAlignment="1">
      <alignment wrapText="1"/>
    </xf>
    <xf numFmtId="164" fontId="20" fillId="2" borderId="0" xfId="0" applyNumberFormat="1" applyFont="1" applyFill="1" applyBorder="1" applyAlignment="1">
      <alignment horizontal="left" wrapText="1"/>
    </xf>
    <xf numFmtId="1" fontId="20" fillId="2" borderId="0" xfId="0" applyNumberFormat="1" applyFont="1" applyFill="1" applyBorder="1" applyAlignment="1">
      <alignment horizontal="right" wrapText="1"/>
    </xf>
    <xf numFmtId="0" fontId="20" fillId="4" borderId="0" xfId="0" applyFont="1" applyFill="1" applyBorder="1" applyAlignment="1">
      <alignment wrapText="1"/>
    </xf>
    <xf numFmtId="164" fontId="20" fillId="4" borderId="0" xfId="0" applyNumberFormat="1" applyFont="1" applyFill="1" applyBorder="1" applyAlignment="1">
      <alignment horizontal="left" wrapText="1"/>
    </xf>
    <xf numFmtId="1" fontId="20" fillId="4" borderId="0" xfId="0" applyNumberFormat="1" applyFont="1" applyFill="1" applyBorder="1" applyAlignment="1">
      <alignment horizontal="right" wrapText="1"/>
    </xf>
    <xf numFmtId="164" fontId="21" fillId="4" borderId="0" xfId="0" applyNumberFormat="1" applyFont="1" applyFill="1" applyBorder="1" applyAlignment="1">
      <alignment horizontal="right" wrapText="1"/>
    </xf>
    <xf numFmtId="1" fontId="21" fillId="4" borderId="0" xfId="0" applyNumberFormat="1" applyFont="1" applyFill="1" applyBorder="1" applyAlignment="1">
      <alignment horizontal="right" wrapText="1"/>
    </xf>
    <xf numFmtId="0" fontId="21" fillId="4" borderId="0" xfId="0" applyFont="1" applyFill="1" applyBorder="1" applyAlignment="1">
      <alignment wrapText="1"/>
    </xf>
    <xf numFmtId="0" fontId="21" fillId="2" borderId="0" xfId="0" applyFont="1" applyFill="1" applyBorder="1" applyAlignment="1">
      <alignment wrapText="1"/>
    </xf>
    <xf numFmtId="0" fontId="21" fillId="2" borderId="7" xfId="0" applyFont="1" applyFill="1" applyBorder="1" applyAlignment="1">
      <alignment wrapText="1"/>
    </xf>
    <xf numFmtId="0" fontId="21" fillId="2" borderId="8" xfId="0" applyFont="1" applyFill="1" applyBorder="1" applyAlignment="1">
      <alignment wrapText="1"/>
    </xf>
    <xf numFmtId="1" fontId="23" fillId="5" borderId="0" xfId="0" applyNumberFormat="1" applyFont="1" applyFill="1" applyBorder="1" applyAlignment="1">
      <alignment horizontal="right" wrapText="1"/>
    </xf>
    <xf numFmtId="164" fontId="23" fillId="5" borderId="0" xfId="0" applyNumberFormat="1" applyFont="1" applyFill="1" applyBorder="1" applyAlignment="1">
      <alignment horizontal="right" wrapText="1"/>
    </xf>
    <xf numFmtId="0" fontId="22" fillId="5" borderId="0" xfId="0" applyFont="1" applyFill="1" applyBorder="1" applyAlignment="1">
      <alignment horizontal="right" wrapText="1"/>
    </xf>
    <xf numFmtId="0" fontId="23" fillId="5" borderId="0" xfId="0" applyFont="1" applyFill="1" applyBorder="1" applyAlignment="1">
      <alignment horizontal="right" wrapText="1"/>
    </xf>
    <xf numFmtId="0" fontId="24" fillId="2" borderId="0" xfId="0" applyFont="1" applyFill="1" applyBorder="1" applyAlignment="1">
      <alignment wrapText="1"/>
    </xf>
    <xf numFmtId="164" fontId="26" fillId="5" borderId="0" xfId="0" applyNumberFormat="1" applyFont="1" applyFill="1" applyBorder="1" applyAlignment="1">
      <alignment horizontal="center" wrapText="1"/>
    </xf>
    <xf numFmtId="1" fontId="26" fillId="5" borderId="0" xfId="0" applyNumberFormat="1" applyFont="1" applyFill="1" applyBorder="1" applyAlignment="1">
      <alignment horizontal="right" wrapText="1"/>
    </xf>
    <xf numFmtId="1" fontId="2" fillId="2" borderId="7" xfId="0" applyNumberFormat="1" applyFont="1" applyFill="1" applyBorder="1" applyAlignment="1">
      <alignment horizontal="center" wrapText="1"/>
    </xf>
    <xf numFmtId="1" fontId="1" fillId="2" borderId="7" xfId="0" applyNumberFormat="1" applyFont="1" applyFill="1" applyBorder="1" applyAlignment="1">
      <alignment horizontal="right" wrapText="1"/>
    </xf>
    <xf numFmtId="1" fontId="2" fillId="2" borderId="8" xfId="0" applyNumberFormat="1" applyFont="1" applyFill="1" applyBorder="1" applyAlignment="1">
      <alignment horizontal="center" wrapText="1"/>
    </xf>
    <xf numFmtId="1" fontId="1" fillId="2" borderId="8" xfId="0" applyNumberFormat="1" applyFont="1" applyFill="1" applyBorder="1" applyAlignment="1">
      <alignment horizontal="right" wrapText="1"/>
    </xf>
    <xf numFmtId="1" fontId="2" fillId="2" borderId="9" xfId="0" applyNumberFormat="1" applyFont="1" applyFill="1" applyBorder="1" applyAlignment="1">
      <alignment horizontal="center" wrapText="1"/>
    </xf>
    <xf numFmtId="1" fontId="1" fillId="2" borderId="9"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 fontId="29" fillId="2" borderId="0" xfId="0" applyNumberFormat="1" applyFont="1" applyFill="1" applyBorder="1" applyAlignment="1">
      <alignment horizontal="right" wrapText="1"/>
    </xf>
    <xf numFmtId="1" fontId="30" fillId="2" borderId="0" xfId="0" applyNumberFormat="1" applyFont="1" applyFill="1" applyBorder="1" applyAlignment="1">
      <alignment horizontal="right" wrapText="1"/>
    </xf>
    <xf numFmtId="1" fontId="30" fillId="2" borderId="1" xfId="0" applyNumberFormat="1" applyFont="1" applyFill="1" applyBorder="1" applyAlignment="1">
      <alignment horizontal="right" wrapText="1"/>
    </xf>
    <xf numFmtId="1" fontId="31" fillId="5" borderId="0" xfId="0" applyNumberFormat="1" applyFont="1" applyFill="1" applyBorder="1" applyAlignment="1">
      <alignment horizontal="right" wrapText="1"/>
    </xf>
    <xf numFmtId="1" fontId="30" fillId="2" borderId="7" xfId="0" applyNumberFormat="1" applyFont="1" applyFill="1" applyBorder="1" applyAlignment="1">
      <alignment horizontal="right" wrapText="1"/>
    </xf>
    <xf numFmtId="1" fontId="30" fillId="2" borderId="8" xfId="0" applyNumberFormat="1" applyFont="1" applyFill="1" applyBorder="1" applyAlignment="1">
      <alignment horizontal="right" wrapText="1"/>
    </xf>
    <xf numFmtId="1" fontId="30" fillId="2" borderId="9" xfId="0" applyNumberFormat="1" applyFont="1" applyFill="1" applyBorder="1" applyAlignment="1">
      <alignment horizontal="right" wrapText="1"/>
    </xf>
    <xf numFmtId="0" fontId="30" fillId="2" borderId="0" xfId="0" applyFont="1" applyFill="1" applyBorder="1" applyAlignment="1">
      <alignment wrapText="1"/>
    </xf>
    <xf numFmtId="0" fontId="8" fillId="6" borderId="0" xfId="0" applyFont="1" applyFill="1" applyBorder="1" applyAlignment="1">
      <alignment wrapText="1"/>
    </xf>
    <xf numFmtId="164" fontId="9" fillId="6" borderId="0" xfId="0" applyNumberFormat="1" applyFont="1" applyFill="1" applyBorder="1" applyAlignment="1">
      <alignment horizontal="center" wrapText="1"/>
    </xf>
    <xf numFmtId="1" fontId="9" fillId="6" borderId="0" xfId="0" applyNumberFormat="1" applyFont="1" applyFill="1" applyBorder="1" applyAlignment="1">
      <alignment horizontal="right" wrapText="1"/>
    </xf>
    <xf numFmtId="1" fontId="27" fillId="6" borderId="0" xfId="0" applyNumberFormat="1" applyFont="1" applyFill="1" applyBorder="1" applyAlignment="1">
      <alignment horizontal="right" wrapText="1"/>
    </xf>
    <xf numFmtId="164" fontId="9" fillId="6" borderId="0" xfId="0" applyNumberFormat="1" applyFont="1" applyFill="1" applyBorder="1" applyAlignment="1">
      <alignment horizontal="right" wrapText="1"/>
    </xf>
    <xf numFmtId="0" fontId="8" fillId="6" borderId="0" xfId="0" applyFont="1" applyFill="1" applyBorder="1" applyAlignment="1">
      <alignment vertical="center" wrapText="1"/>
    </xf>
    <xf numFmtId="0" fontId="8" fillId="6" borderId="1" xfId="0" applyFont="1" applyFill="1" applyBorder="1" applyAlignment="1">
      <alignment vertical="center" wrapText="1"/>
    </xf>
    <xf numFmtId="164" fontId="8" fillId="6" borderId="1" xfId="0" applyNumberFormat="1" applyFont="1" applyFill="1" applyBorder="1" applyAlignment="1">
      <alignment horizontal="left" vertical="center" wrapText="1"/>
    </xf>
    <xf numFmtId="1" fontId="8" fillId="6" borderId="1" xfId="0" applyNumberFormat="1" applyFont="1" applyFill="1" applyBorder="1" applyAlignment="1">
      <alignment horizontal="right" vertical="center" wrapText="1"/>
    </xf>
    <xf numFmtId="1" fontId="28" fillId="6" borderId="1" xfId="0" applyNumberFormat="1" applyFont="1" applyFill="1" applyBorder="1" applyAlignment="1">
      <alignment horizontal="right" vertical="center" wrapText="1"/>
    </xf>
    <xf numFmtId="164" fontId="8" fillId="6" borderId="1" xfId="0" applyNumberFormat="1" applyFont="1" applyFill="1" applyBorder="1" applyAlignment="1">
      <alignment horizontal="right" vertical="center" wrapText="1"/>
    </xf>
    <xf numFmtId="0" fontId="13" fillId="6" borderId="0" xfId="0" applyFont="1" applyFill="1" applyBorder="1" applyAlignment="1">
      <alignment wrapText="1"/>
    </xf>
    <xf numFmtId="164" fontId="13" fillId="6" borderId="0" xfId="0" applyNumberFormat="1" applyFont="1" applyFill="1" applyBorder="1" applyAlignment="1">
      <alignment horizontal="right" wrapText="1"/>
    </xf>
    <xf numFmtId="164" fontId="22" fillId="6" borderId="0" xfId="0" applyNumberFormat="1" applyFont="1" applyFill="1" applyBorder="1" applyAlignment="1">
      <alignment horizontal="right" wrapText="1"/>
    </xf>
    <xf numFmtId="1" fontId="22" fillId="6" borderId="0" xfId="0" applyNumberFormat="1" applyFont="1" applyFill="1" applyBorder="1" applyAlignment="1">
      <alignment horizontal="right" wrapText="1"/>
    </xf>
    <xf numFmtId="1" fontId="32" fillId="6" borderId="0" xfId="0" applyNumberFormat="1" applyFont="1" applyFill="1" applyBorder="1" applyAlignment="1">
      <alignment horizontal="right" wrapText="1"/>
    </xf>
    <xf numFmtId="164" fontId="32" fillId="6" borderId="0" xfId="0" applyNumberFormat="1" applyFont="1" applyFill="1" applyBorder="1" applyAlignment="1">
      <alignment horizontal="left" wrapText="1"/>
    </xf>
    <xf numFmtId="0" fontId="33" fillId="6" borderId="0" xfId="0" applyFont="1" applyFill="1" applyBorder="1" applyAlignment="1">
      <alignment wrapText="1"/>
    </xf>
    <xf numFmtId="0" fontId="2" fillId="7" borderId="0" xfId="0" applyFont="1" applyFill="1" applyBorder="1" applyAlignment="1">
      <alignment wrapText="1"/>
    </xf>
    <xf numFmtId="164" fontId="2" fillId="7" borderId="0" xfId="0" applyNumberFormat="1" applyFont="1" applyFill="1" applyBorder="1" applyAlignment="1">
      <alignment horizontal="left" wrapText="1"/>
    </xf>
    <xf numFmtId="1" fontId="2" fillId="7" borderId="0" xfId="0" applyNumberFormat="1" applyFont="1" applyFill="1" applyBorder="1" applyAlignment="1">
      <alignment horizontal="right" wrapText="1"/>
    </xf>
    <xf numFmtId="1" fontId="29" fillId="7" borderId="0" xfId="0" applyNumberFormat="1" applyFont="1" applyFill="1" applyBorder="1" applyAlignment="1">
      <alignment horizontal="right" wrapText="1"/>
    </xf>
    <xf numFmtId="164" fontId="2" fillId="7" borderId="0" xfId="0" applyNumberFormat="1" applyFont="1" applyFill="1" applyBorder="1" applyAlignment="1">
      <alignment horizontal="right" wrapText="1"/>
    </xf>
    <xf numFmtId="164" fontId="1" fillId="7" borderId="0" xfId="0" applyNumberFormat="1" applyFont="1" applyFill="1" applyBorder="1" applyAlignment="1">
      <alignment horizontal="right" wrapText="1"/>
    </xf>
    <xf numFmtId="1" fontId="1" fillId="7" borderId="0" xfId="0" applyNumberFormat="1" applyFont="1" applyFill="1" applyBorder="1" applyAlignment="1">
      <alignment horizontal="right" wrapText="1"/>
    </xf>
    <xf numFmtId="1" fontId="30" fillId="7" borderId="0" xfId="0" applyNumberFormat="1" applyFont="1" applyFill="1" applyBorder="1" applyAlignment="1">
      <alignment horizontal="right" wrapText="1"/>
    </xf>
    <xf numFmtId="0" fontId="1" fillId="7" borderId="0" xfId="0" applyFont="1" applyFill="1" applyBorder="1" applyAlignment="1">
      <alignment wrapText="1"/>
    </xf>
    <xf numFmtId="164" fontId="8" fillId="3" borderId="0" xfId="0" applyNumberFormat="1" applyFont="1" applyFill="1" applyBorder="1" applyAlignment="1">
      <alignment horizontal="left" vertical="center" wrapText="1"/>
    </xf>
    <xf numFmtId="1" fontId="8" fillId="3" borderId="0" xfId="0" applyNumberFormat="1" applyFont="1" applyFill="1" applyBorder="1" applyAlignment="1">
      <alignment horizontal="right" vertical="center" wrapText="1"/>
    </xf>
    <xf numFmtId="164" fontId="8" fillId="3" borderId="0" xfId="0" applyNumberFormat="1" applyFont="1" applyFill="1" applyBorder="1" applyAlignment="1">
      <alignment horizontal="right" vertical="center" wrapText="1"/>
    </xf>
    <xf numFmtId="164" fontId="8" fillId="6" borderId="0" xfId="0" applyNumberFormat="1" applyFont="1" applyFill="1" applyBorder="1" applyAlignment="1">
      <alignment horizontal="left" vertical="center" wrapText="1"/>
    </xf>
    <xf numFmtId="1" fontId="8" fillId="6" borderId="0" xfId="0" applyNumberFormat="1" applyFont="1" applyFill="1" applyBorder="1" applyAlignment="1">
      <alignment horizontal="right" vertical="center" wrapText="1"/>
    </xf>
    <xf numFmtId="164" fontId="8" fillId="6" borderId="0" xfId="0" applyNumberFormat="1" applyFont="1" applyFill="1" applyBorder="1" applyAlignment="1">
      <alignment horizontal="right" vertical="center" wrapText="1"/>
    </xf>
    <xf numFmtId="164" fontId="21" fillId="2" borderId="8" xfId="0" applyNumberFormat="1" applyFont="1" applyFill="1" applyBorder="1" applyAlignment="1">
      <alignment wrapText="1"/>
    </xf>
    <xf numFmtId="0" fontId="17" fillId="8" borderId="0" xfId="0" applyFont="1" applyFill="1" applyBorder="1" applyAlignment="1">
      <alignment vertical="top" wrapText="1"/>
    </xf>
    <xf numFmtId="0" fontId="1" fillId="8" borderId="0" xfId="0" applyFont="1" applyFill="1" applyBorder="1" applyAlignment="1">
      <alignment vertical="top"/>
    </xf>
    <xf numFmtId="0" fontId="34" fillId="8" borderId="0" xfId="0" applyFont="1" applyFill="1" applyBorder="1" applyAlignment="1">
      <alignment vertical="top"/>
    </xf>
    <xf numFmtId="0" fontId="1" fillId="8" borderId="0" xfId="0" applyFont="1" applyFill="1" applyBorder="1" applyAlignment="1">
      <alignment vertical="top" wrapText="1"/>
    </xf>
    <xf numFmtId="0" fontId="1" fillId="2" borderId="0" xfId="0" applyFont="1" applyFill="1" applyBorder="1" applyAlignment="1">
      <alignment vertical="top" wrapText="1"/>
    </xf>
    <xf numFmtId="0" fontId="25" fillId="8" borderId="0" xfId="0" applyFont="1" applyFill="1" applyBorder="1" applyAlignment="1">
      <alignment vertical="top" wrapText="1"/>
    </xf>
    <xf numFmtId="0" fontId="1" fillId="2" borderId="0" xfId="0" applyFont="1" applyFill="1" applyBorder="1" applyAlignment="1">
      <alignment vertical="top"/>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1" fillId="8" borderId="0" xfId="0" applyFont="1" applyFill="1" applyBorder="1" applyAlignment="1">
      <alignment wrapText="1"/>
    </xf>
    <xf numFmtId="164" fontId="1" fillId="2" borderId="0" xfId="0" applyNumberFormat="1" applyFont="1" applyFill="1" applyBorder="1" applyAlignment="1">
      <alignment horizontal="right" wrapText="1"/>
    </xf>
    <xf numFmtId="1" fontId="9" fillId="6" borderId="0" xfId="0" applyNumberFormat="1" applyFont="1" applyFill="1" applyBorder="1" applyAlignment="1">
      <alignment horizontal="center" wrapText="1"/>
    </xf>
    <xf numFmtId="1" fontId="8" fillId="6" borderId="0" xfId="0" applyNumberFormat="1" applyFont="1" applyFill="1" applyBorder="1" applyAlignment="1">
      <alignment horizontal="left" vertical="center" wrapText="1"/>
    </xf>
    <xf numFmtId="1" fontId="2" fillId="2" borderId="0" xfId="0" applyNumberFormat="1" applyFont="1" applyFill="1" applyBorder="1" applyAlignment="1">
      <alignment horizontal="left" wrapText="1"/>
    </xf>
    <xf numFmtId="1" fontId="2" fillId="7" borderId="0" xfId="0" applyNumberFormat="1" applyFont="1" applyFill="1" applyBorder="1" applyAlignment="1">
      <alignment horizontal="left" wrapText="1"/>
    </xf>
    <xf numFmtId="1" fontId="32" fillId="6" borderId="0" xfId="0" applyNumberFormat="1" applyFont="1" applyFill="1" applyBorder="1" applyAlignment="1">
      <alignment horizontal="left" wrapText="1"/>
    </xf>
    <xf numFmtId="1" fontId="1" fillId="2" borderId="0" xfId="0" applyNumberFormat="1" applyFont="1" applyFill="1" applyBorder="1" applyAlignment="1">
      <alignment horizontal="center" wrapText="1"/>
    </xf>
    <xf numFmtId="1" fontId="1" fillId="2" borderId="0" xfId="0" applyNumberFormat="1" applyFont="1" applyFill="1" applyBorder="1" applyAlignment="1">
      <alignment wrapText="1"/>
    </xf>
    <xf numFmtId="0" fontId="35" fillId="8" borderId="0" xfId="0" applyFont="1" applyFill="1" applyBorder="1" applyAlignment="1">
      <alignmen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36" fillId="8" borderId="8" xfId="0" applyFont="1" applyFill="1" applyBorder="1" applyAlignment="1">
      <alignment wrapText="1"/>
    </xf>
    <xf numFmtId="164" fontId="1" fillId="2" borderId="0" xfId="0" applyNumberFormat="1" applyFont="1" applyFill="1" applyBorder="1" applyAlignment="1">
      <alignment horizontal="right" wrapText="1"/>
    </xf>
    <xf numFmtId="0" fontId="37" fillId="2" borderId="0" xfId="0" applyFont="1" applyFill="1" applyBorder="1" applyAlignment="1">
      <alignment wrapText="1"/>
    </xf>
    <xf numFmtId="0" fontId="37" fillId="2" borderId="0" xfId="0" applyFont="1" applyFill="1" applyBorder="1" applyAlignment="1">
      <alignment vertical="center" wrapText="1"/>
    </xf>
    <xf numFmtId="0" fontId="38" fillId="2" borderId="0" xfId="0" applyFont="1" applyFill="1" applyBorder="1" applyAlignment="1">
      <alignment wrapText="1"/>
    </xf>
    <xf numFmtId="164" fontId="1" fillId="2" borderId="0" xfId="0" applyNumberFormat="1" applyFont="1" applyFill="1" applyBorder="1" applyAlignment="1">
      <alignment wrapText="1"/>
    </xf>
    <xf numFmtId="0" fontId="1" fillId="9" borderId="0" xfId="0" applyFont="1" applyFill="1" applyBorder="1" applyAlignment="1">
      <alignment wrapText="1"/>
    </xf>
    <xf numFmtId="1" fontId="21" fillId="9" borderId="0"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39" fillId="8" borderId="0" xfId="0" applyFont="1" applyFill="1"/>
    <xf numFmtId="164" fontId="39" fillId="8" borderId="0" xfId="0" applyNumberFormat="1" applyFont="1" applyFill="1"/>
    <xf numFmtId="0" fontId="39" fillId="8" borderId="0" xfId="0" applyFont="1" applyFill="1" applyAlignment="1">
      <alignment horizontal="right"/>
    </xf>
    <xf numFmtId="0" fontId="40" fillId="8" borderId="0" xfId="0" applyFont="1" applyFill="1" applyAlignment="1">
      <alignment horizontal="right"/>
    </xf>
    <xf numFmtId="164" fontId="39" fillId="8" borderId="7" xfId="0" applyNumberFormat="1" applyFont="1" applyFill="1" applyBorder="1"/>
    <xf numFmtId="164" fontId="39" fillId="8" borderId="8" xfId="0" applyNumberFormat="1" applyFont="1" applyFill="1" applyBorder="1"/>
    <xf numFmtId="164" fontId="39" fillId="8" borderId="9" xfId="0" applyNumberFormat="1" applyFont="1" applyFill="1" applyBorder="1"/>
    <xf numFmtId="0" fontId="39" fillId="8" borderId="7" xfId="0" applyFont="1" applyFill="1" applyBorder="1" applyAlignment="1">
      <alignment horizontal="right"/>
    </xf>
    <xf numFmtId="164" fontId="39" fillId="8" borderId="7" xfId="0" applyNumberFormat="1" applyFont="1" applyFill="1" applyBorder="1" applyAlignment="1">
      <alignment horizontal="right"/>
    </xf>
    <xf numFmtId="164" fontId="40" fillId="8" borderId="7" xfId="0" applyNumberFormat="1" applyFont="1" applyFill="1" applyBorder="1" applyAlignment="1">
      <alignment horizontal="right"/>
    </xf>
    <xf numFmtId="0" fontId="39" fillId="8" borderId="8" xfId="0" applyFont="1" applyFill="1" applyBorder="1" applyAlignment="1">
      <alignment horizontal="right"/>
    </xf>
    <xf numFmtId="164" fontId="39" fillId="8" borderId="8" xfId="0" applyNumberFormat="1" applyFont="1" applyFill="1" applyBorder="1" applyAlignment="1">
      <alignment horizontal="right"/>
    </xf>
    <xf numFmtId="164" fontId="40" fillId="8" borderId="8" xfId="0" applyNumberFormat="1" applyFont="1" applyFill="1" applyBorder="1" applyAlignment="1">
      <alignment horizontal="right"/>
    </xf>
    <xf numFmtId="0" fontId="39" fillId="8" borderId="9" xfId="0" applyFont="1" applyFill="1" applyBorder="1" applyAlignment="1">
      <alignment horizontal="right"/>
    </xf>
    <xf numFmtId="164" fontId="39" fillId="8" borderId="9" xfId="0" applyNumberFormat="1" applyFont="1" applyFill="1" applyBorder="1" applyAlignment="1">
      <alignment horizontal="right"/>
    </xf>
    <xf numFmtId="164" fontId="40" fillId="8" borderId="9" xfId="0" applyNumberFormat="1" applyFont="1" applyFill="1" applyBorder="1" applyAlignment="1">
      <alignment horizontal="right"/>
    </xf>
    <xf numFmtId="0" fontId="39" fillId="8" borderId="0" xfId="0" applyFont="1" applyFill="1" applyAlignment="1">
      <alignment horizontal="left"/>
    </xf>
    <xf numFmtId="0" fontId="39" fillId="8" borderId="7" xfId="0" applyFont="1" applyFill="1" applyBorder="1" applyAlignment="1">
      <alignment horizontal="left"/>
    </xf>
    <xf numFmtId="0" fontId="39" fillId="8" borderId="8" xfId="0" applyFont="1" applyFill="1" applyBorder="1" applyAlignment="1">
      <alignment horizontal="left"/>
    </xf>
    <xf numFmtId="0" fontId="39" fillId="8" borderId="9" xfId="0" applyFont="1" applyFill="1" applyBorder="1" applyAlignment="1">
      <alignment horizontal="left"/>
    </xf>
    <xf numFmtId="0" fontId="41" fillId="6" borderId="0" xfId="0" applyFont="1" applyFill="1" applyAlignment="1">
      <alignment horizontal="left"/>
    </xf>
    <xf numFmtId="0" fontId="41" fillId="6" borderId="0" xfId="0" applyFont="1" applyFill="1" applyAlignment="1">
      <alignment horizontal="right"/>
    </xf>
    <xf numFmtId="164" fontId="39" fillId="8" borderId="0" xfId="0" applyNumberFormat="1" applyFont="1" applyFill="1" applyAlignment="1">
      <alignment horizontal="right"/>
    </xf>
    <xf numFmtId="0" fontId="40" fillId="8" borderId="7" xfId="0" applyFont="1" applyFill="1" applyBorder="1" applyAlignment="1">
      <alignment horizontal="right"/>
    </xf>
    <xf numFmtId="0" fontId="40" fillId="8" borderId="8" xfId="0" applyFont="1" applyFill="1" applyBorder="1" applyAlignment="1">
      <alignment horizontal="right"/>
    </xf>
    <xf numFmtId="0" fontId="40" fillId="8" borderId="9" xfId="0" applyFont="1" applyFill="1" applyBorder="1" applyAlignment="1">
      <alignment horizontal="right"/>
    </xf>
    <xf numFmtId="0" fontId="39" fillId="8" borderId="10" xfId="0" applyFont="1" applyFill="1" applyBorder="1" applyAlignment="1">
      <alignment horizontal="left"/>
    </xf>
    <xf numFmtId="164" fontId="39" fillId="8" borderId="10" xfId="0" applyNumberFormat="1" applyFont="1" applyFill="1" applyBorder="1"/>
    <xf numFmtId="164" fontId="39" fillId="8" borderId="10" xfId="0" applyNumberFormat="1" applyFont="1" applyFill="1" applyBorder="1" applyAlignment="1">
      <alignment horizontal="right"/>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 fontId="39" fillId="8" borderId="7" xfId="0" applyNumberFormat="1" applyFont="1" applyFill="1" applyBorder="1" applyAlignment="1">
      <alignment horizontal="right"/>
    </xf>
    <xf numFmtId="1" fontId="39" fillId="8" borderId="8" xfId="0" applyNumberFormat="1" applyFont="1" applyFill="1" applyBorder="1" applyAlignment="1">
      <alignment horizontal="right"/>
    </xf>
    <xf numFmtId="1" fontId="39" fillId="8" borderId="9" xfId="0" applyNumberFormat="1" applyFont="1" applyFill="1" applyBorder="1" applyAlignment="1">
      <alignment horizontal="right"/>
    </xf>
    <xf numFmtId="164" fontId="1" fillId="2" borderId="0" xfId="0" applyNumberFormat="1" applyFont="1" applyFill="1" applyBorder="1" applyAlignment="1">
      <alignment horizontal="right" wrapText="1"/>
    </xf>
    <xf numFmtId="0" fontId="0" fillId="8" borderId="0" xfId="0" applyFill="1"/>
    <xf numFmtId="164" fontId="0" fillId="8" borderId="0" xfId="0" applyNumberFormat="1" applyFill="1"/>
    <xf numFmtId="164" fontId="40" fillId="8" borderId="10" xfId="0" applyNumberFormat="1" applyFont="1" applyFill="1" applyBorder="1" applyAlignment="1">
      <alignment horizontal="right"/>
    </xf>
    <xf numFmtId="164" fontId="21" fillId="2" borderId="7" xfId="0" applyNumberFormat="1" applyFont="1" applyFill="1" applyBorder="1" applyAlignment="1">
      <alignment wrapText="1"/>
    </xf>
    <xf numFmtId="164" fontId="21" fillId="2" borderId="0" xfId="0" applyNumberFormat="1" applyFont="1" applyFill="1" applyBorder="1" applyAlignment="1">
      <alignment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0" fillId="8" borderId="0" xfId="0" applyFont="1" applyFill="1"/>
    <xf numFmtId="0" fontId="10" fillId="3" borderId="11" xfId="0" applyFont="1" applyFill="1" applyBorder="1" applyAlignment="1">
      <alignment vertical="center" wrapText="1" readingOrder="1"/>
    </xf>
    <xf numFmtId="0" fontId="10" fillId="3" borderId="11" xfId="0" applyFont="1" applyFill="1" applyBorder="1" applyAlignment="1">
      <alignment wrapText="1" readingOrder="1"/>
    </xf>
    <xf numFmtId="0" fontId="8" fillId="3" borderId="0" xfId="0" applyFont="1" applyFill="1" applyBorder="1" applyAlignment="1">
      <alignment horizontal="left" vertical="center" wrapText="1"/>
    </xf>
    <xf numFmtId="0" fontId="2" fillId="2" borderId="0" xfId="0" applyFont="1" applyFill="1" applyBorder="1" applyAlignment="1">
      <alignment wrapText="1"/>
    </xf>
    <xf numFmtId="164" fontId="1" fillId="2" borderId="0" xfId="0" applyNumberFormat="1" applyFont="1" applyFill="1" applyBorder="1" applyAlignment="1">
      <alignment horizontal="center" wrapText="1"/>
    </xf>
    <xf numFmtId="1"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10" fillId="6" borderId="11" xfId="0" applyFont="1" applyFill="1" applyBorder="1" applyAlignment="1">
      <alignment vertical="center" wrapText="1" readingOrder="1"/>
    </xf>
    <xf numFmtId="0" fontId="10" fillId="6" borderId="11" xfId="0" applyFont="1" applyFill="1" applyBorder="1" applyAlignment="1">
      <alignment wrapText="1" readingOrder="1"/>
    </xf>
    <xf numFmtId="0" fontId="8" fillId="6" borderId="0" xfId="0" applyFont="1" applyFill="1" applyBorder="1" applyAlignment="1">
      <alignment horizontal="left" vertical="center" wrapText="1"/>
    </xf>
    <xf numFmtId="164" fontId="8" fillId="6" borderId="1" xfId="0" applyNumberFormat="1" applyFont="1" applyFill="1" applyBorder="1" applyAlignment="1">
      <alignment horizontal="left" vertical="center" wrapText="1"/>
    </xf>
    <xf numFmtId="0" fontId="1" fillId="2" borderId="0" xfId="0" applyFont="1" applyFill="1" applyBorder="1" applyAlignment="1">
      <alignment horizontal="left" wrapText="1"/>
    </xf>
    <xf numFmtId="0" fontId="1" fillId="2" borderId="0" xfId="0" applyFont="1" applyFill="1" applyAlignment="1">
      <alignment horizontal="left" wrapText="1"/>
    </xf>
    <xf numFmtId="0" fontId="4" fillId="2" borderId="0" xfId="20" applyFont="1" applyFill="1" applyAlignment="1">
      <alignment horizontal="left" wrapText="1"/>
      <protection/>
    </xf>
    <xf numFmtId="0" fontId="1" fillId="2" borderId="12" xfId="0" applyFont="1"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1" fillId="2" borderId="3" xfId="0" applyFont="1" applyFill="1" applyBorder="1" applyAlignment="1">
      <alignment vertical="top" wrapText="1"/>
    </xf>
    <xf numFmtId="0" fontId="0" fillId="2" borderId="0" xfId="0" applyFont="1" applyFill="1" applyBorder="1" applyAlignment="1">
      <alignment vertical="top" wrapText="1"/>
    </xf>
    <xf numFmtId="0" fontId="0" fillId="2" borderId="4" xfId="0" applyFont="1" applyFill="1" applyBorder="1" applyAlignment="1">
      <alignment vertical="top" wrapText="1"/>
    </xf>
    <xf numFmtId="0" fontId="2" fillId="2" borderId="3" xfId="0" applyFont="1" applyFill="1" applyBorder="1" applyAlignment="1">
      <alignment wrapText="1"/>
    </xf>
    <xf numFmtId="0" fontId="6" fillId="2" borderId="0" xfId="0" applyFont="1" applyFill="1" applyBorder="1" applyAlignment="1">
      <alignment wrapText="1"/>
    </xf>
    <xf numFmtId="0" fontId="6" fillId="2" borderId="4" xfId="0" applyFont="1" applyFill="1" applyBorder="1" applyAlignment="1">
      <alignment wrapText="1"/>
    </xf>
    <xf numFmtId="0" fontId="1" fillId="2" borderId="15" xfId="0" applyFont="1" applyFill="1" applyBorder="1" applyAlignment="1">
      <alignment vertical="top" wrapText="1"/>
    </xf>
    <xf numFmtId="0" fontId="0" fillId="2" borderId="16" xfId="0" applyFont="1" applyFill="1" applyBorder="1" applyAlignment="1">
      <alignment vertical="top" wrapText="1"/>
    </xf>
    <xf numFmtId="0" fontId="0" fillId="2" borderId="17" xfId="0" applyFont="1" applyFill="1" applyBorder="1" applyAlignment="1">
      <alignment vertical="top" wrapText="1"/>
    </xf>
    <xf numFmtId="0" fontId="3" fillId="2" borderId="0" xfId="20" applyFont="1" applyFill="1" applyAlignment="1">
      <alignment horizontal="left" wrapText="1"/>
      <protection/>
    </xf>
    <xf numFmtId="0" fontId="5" fillId="2" borderId="0" xfId="0" applyFont="1" applyFill="1" applyAlignment="1">
      <alignment horizontal="left" wrapText="1"/>
    </xf>
    <xf numFmtId="0" fontId="1" fillId="2" borderId="0" xfId="20" applyFont="1" applyFill="1" applyAlignment="1">
      <alignment horizontal="left" wrapText="1"/>
      <protection/>
    </xf>
    <xf numFmtId="0" fontId="0" fillId="2" borderId="0" xfId="0" applyFill="1" applyBorder="1" applyAlignment="1">
      <alignment vertical="top" wrapText="1"/>
    </xf>
    <xf numFmtId="0" fontId="0" fillId="2" borderId="4" xfId="0" applyFill="1" applyBorder="1" applyAlignment="1">
      <alignment vertical="top" wrapText="1"/>
    </xf>
    <xf numFmtId="0" fontId="2" fillId="2" borderId="15" xfId="0" applyFont="1" applyFill="1" applyBorder="1" applyAlignment="1">
      <alignment vertical="top" wrapText="1"/>
    </xf>
    <xf numFmtId="164" fontId="1" fillId="2" borderId="16" xfId="0" applyNumberFormat="1" applyFont="1" applyFill="1" applyBorder="1" applyAlignment="1">
      <alignment vertical="top" wrapText="1"/>
    </xf>
    <xf numFmtId="1" fontId="1" fillId="2" borderId="16" xfId="0" applyNumberFormat="1" applyFont="1" applyFill="1" applyBorder="1" applyAlignment="1">
      <alignment vertical="top" wrapText="1"/>
    </xf>
    <xf numFmtId="164" fontId="1" fillId="2" borderId="17" xfId="0" applyNumberFormat="1" applyFont="1" applyFill="1" applyBorder="1" applyAlignment="1">
      <alignment vertical="top" wrapText="1"/>
    </xf>
    <xf numFmtId="0" fontId="2" fillId="2" borderId="16" xfId="0" applyFont="1" applyFill="1" applyBorder="1" applyAlignment="1">
      <alignment vertical="top" wrapText="1"/>
    </xf>
    <xf numFmtId="0" fontId="6" fillId="2" borderId="16" xfId="0" applyFont="1" applyFill="1" applyBorder="1" applyAlignment="1">
      <alignment vertical="top" wrapText="1"/>
    </xf>
    <xf numFmtId="0" fontId="18" fillId="3" borderId="11" xfId="0" applyFont="1" applyFill="1" applyBorder="1" applyAlignment="1">
      <alignment vertical="center" wrapText="1" readingOrder="1"/>
    </xf>
    <xf numFmtId="0" fontId="18" fillId="3" borderId="11" xfId="0" applyFont="1" applyFill="1" applyBorder="1" applyAlignment="1">
      <alignment wrapText="1" readingOrder="1"/>
    </xf>
    <xf numFmtId="0" fontId="18" fillId="3" borderId="0"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_Dependency ratio 1990-2050"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Africa | </a:t>
            </a:r>
            <a:r>
              <a:rPr lang="en-US" cap="none" sz="1600" b="0" u="none" baseline="0">
                <a:latin typeface="Arial"/>
                <a:ea typeface="Arial"/>
                <a:cs typeface="Arial"/>
              </a:rPr>
              <a:t>Old-age pensioners (all ages) as a proportion of the elderly population (%)</a:t>
            </a:r>
          </a:p>
        </c:rich>
      </c:tx>
      <c:layout/>
      <c:overlay val="1"/>
      <c:spPr>
        <a:noFill/>
        <a:ln>
          <a:noFill/>
        </a:ln>
      </c:spPr>
    </c:title>
    <c:plotArea>
      <c:layout>
        <c:manualLayout>
          <c:layoutTarget val="inner"/>
          <c:xMode val="edge"/>
          <c:yMode val="edge"/>
          <c:x val="0.113"/>
          <c:y val="0.1005"/>
          <c:w val="0.80025"/>
          <c:h val="0.65425"/>
        </c:manualLayout>
      </c:layout>
      <c:barChart>
        <c:barDir val="col"/>
        <c:grouping val="clustered"/>
        <c:varyColors val="0"/>
        <c:ser>
          <c:idx val="0"/>
          <c:order val="0"/>
          <c:tx>
            <c:strRef>
              <c:f>'Data for Graphs ind1'!$C$21</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ind1'!$A$22:$B$60</c:f>
              <c:multiLvlStrCache/>
            </c:multiLvlStrRef>
          </c:cat>
          <c:val>
            <c:numRef>
              <c:f>'Data for Graphs ind1'!$C$22:$C$60</c:f>
              <c:numCache/>
            </c:numRef>
          </c:val>
        </c:ser>
        <c:ser>
          <c:idx val="1"/>
          <c:order val="1"/>
          <c:tx>
            <c:strRef>
              <c:f>'Data for Graphs ind1'!$D$21</c:f>
              <c:strCache>
                <c:ptCount val="1"/>
                <c:pt idx="0">
                  <c:v>Male</c:v>
                </c:pt>
              </c:strCache>
            </c:strRef>
          </c:tx>
          <c:spPr>
            <a:solidFill>
              <a:srgbClr val="4BACC6">
                <a:alpha val="62000"/>
              </a:srgb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ind1'!$A$22:$B$60</c:f>
              <c:multiLvlStrCache/>
            </c:multiLvlStrRef>
          </c:cat>
          <c:val>
            <c:numRef>
              <c:f>'Data for Graphs ind1'!$D$22:$D$60</c:f>
              <c:numCache/>
            </c:numRef>
          </c:val>
        </c:ser>
        <c:ser>
          <c:idx val="2"/>
          <c:order val="2"/>
          <c:tx>
            <c:strRef>
              <c:f>'Data for Graphs ind1'!$E$21</c:f>
              <c:strCache>
                <c:ptCount val="1"/>
                <c:pt idx="0">
                  <c:v>Female</c:v>
                </c:pt>
              </c:strCache>
            </c:strRef>
          </c:tx>
          <c:spPr>
            <a:solidFill>
              <a:schemeClr val="accent3">
                <a:alpha val="49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ind1'!$A$22:$B$60</c:f>
              <c:multiLvlStrCache/>
            </c:multiLvlStrRef>
          </c:cat>
          <c:val>
            <c:numRef>
              <c:f>'Data for Graphs ind1'!$E$22:$E$60</c:f>
              <c:numCache/>
            </c:numRef>
          </c:val>
        </c:ser>
        <c:overlap val="51"/>
        <c:gapWidth val="3"/>
        <c:axId val="22993783"/>
        <c:axId val="5617456"/>
      </c:barChart>
      <c:catAx>
        <c:axId val="22993783"/>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5617456"/>
        <c:crosses val="autoZero"/>
        <c:auto val="1"/>
        <c:lblOffset val="100"/>
        <c:noMultiLvlLbl val="0"/>
      </c:catAx>
      <c:valAx>
        <c:axId val="5617456"/>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crossAx val="22993783"/>
        <c:crosses val="autoZero"/>
        <c:crossBetween val="between"/>
        <c:dispUnits/>
      </c:valAx>
    </c:plotArea>
    <c:legend>
      <c:legendPos val="r"/>
      <c:layout/>
      <c:overlay val="0"/>
    </c:legend>
    <c:plotVisOnly val="1"/>
    <c:dispBlanksAs val="gap"/>
    <c:showDLblsOverMax val="0"/>
  </c:chart>
  <c:spPr>
    <a:ln>
      <a:noFill/>
    </a:ln>
  </c:spPr>
  <c:lang xmlns:c="http://schemas.openxmlformats.org/drawingml/2006/chart" val="fr-F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Asia | </a:t>
            </a:r>
            <a:r>
              <a:rPr lang="en-US" cap="none" sz="1600" b="0" u="none" baseline="0">
                <a:latin typeface="Arial"/>
                <a:ea typeface="Arial"/>
                <a:cs typeface="Arial"/>
              </a:rPr>
              <a:t>Old-age pensioners (all ages) as a proportion of the elderly population (%)</a:t>
            </a:r>
          </a:p>
        </c:rich>
      </c:tx>
      <c:layout/>
      <c:overlay val="1"/>
      <c:spPr>
        <a:noFill/>
        <a:ln>
          <a:noFill/>
        </a:ln>
      </c:spPr>
    </c:title>
    <c:plotArea>
      <c:layout>
        <c:manualLayout>
          <c:layoutTarget val="inner"/>
          <c:xMode val="edge"/>
          <c:yMode val="edge"/>
          <c:x val="0.113"/>
          <c:y val="0.1005"/>
          <c:w val="0.7825"/>
          <c:h val="0.65425"/>
        </c:manualLayout>
      </c:layout>
      <c:barChart>
        <c:barDir val="col"/>
        <c:grouping val="clustered"/>
        <c:varyColors val="0"/>
        <c:ser>
          <c:idx val="0"/>
          <c:order val="0"/>
          <c:tx>
            <c:strRef>
              <c:f>'Data for Graphs ind1'!$C$71</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ind1'!$A$72:$B$118</c:f>
              <c:multiLvlStrCache/>
            </c:multiLvlStrRef>
          </c:cat>
          <c:val>
            <c:numRef>
              <c:f>'Data for Graphs ind1'!$C$72:$C$118</c:f>
              <c:numCache/>
            </c:numRef>
          </c:val>
        </c:ser>
        <c:ser>
          <c:idx val="1"/>
          <c:order val="1"/>
          <c:tx>
            <c:strRef>
              <c:f>'Data for Graphs ind1'!$D$71</c:f>
              <c:strCache>
                <c:ptCount val="1"/>
                <c:pt idx="0">
                  <c:v>Male</c:v>
                </c:pt>
              </c:strCache>
            </c:strRef>
          </c:tx>
          <c:spPr>
            <a:solidFill>
              <a:srgbClr val="4BACC6">
                <a:alpha val="63000"/>
              </a:srgb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ind1'!$A$72:$B$118</c:f>
              <c:multiLvlStrCache/>
            </c:multiLvlStrRef>
          </c:cat>
          <c:val>
            <c:numRef>
              <c:f>'Data for Graphs ind1'!$D$72:$D$118</c:f>
              <c:numCache/>
            </c:numRef>
          </c:val>
        </c:ser>
        <c:ser>
          <c:idx val="2"/>
          <c:order val="2"/>
          <c:tx>
            <c:strRef>
              <c:f>'Data for Graphs ind1'!$E$71</c:f>
              <c:strCache>
                <c:ptCount val="1"/>
                <c:pt idx="0">
                  <c:v>Female</c:v>
                </c:pt>
              </c:strCache>
            </c:strRef>
          </c:tx>
          <c:spPr>
            <a:solidFill>
              <a:schemeClr val="accent3">
                <a:alpha val="52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ind1'!$A$72:$B$118</c:f>
              <c:multiLvlStrCache/>
            </c:multiLvlStrRef>
          </c:cat>
          <c:val>
            <c:numRef>
              <c:f>'Data for Graphs ind1'!$E$72:$E$118</c:f>
              <c:numCache/>
            </c:numRef>
          </c:val>
        </c:ser>
        <c:overlap val="33"/>
        <c:gapWidth val="12"/>
        <c:axId val="50557105"/>
        <c:axId val="52360762"/>
      </c:barChart>
      <c:catAx>
        <c:axId val="50557105"/>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52360762"/>
        <c:crosses val="autoZero"/>
        <c:auto val="1"/>
        <c:lblOffset val="100"/>
        <c:noMultiLvlLbl val="0"/>
      </c:catAx>
      <c:valAx>
        <c:axId val="52360762"/>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0.0" sourceLinked="1"/>
        <c:majorTickMark val="out"/>
        <c:minorTickMark val="none"/>
        <c:tickLblPos val="nextTo"/>
        <c:spPr>
          <a:ln>
            <a:noFill/>
          </a:ln>
        </c:spPr>
        <c:crossAx val="50557105"/>
        <c:crosses val="autoZero"/>
        <c:crossBetween val="between"/>
        <c:dispUnits/>
      </c:valAx>
    </c:plotArea>
    <c:legend>
      <c:legendPos val="r"/>
      <c:layout>
        <c:manualLayout>
          <c:xMode val="edge"/>
          <c:yMode val="edge"/>
          <c:x val="0.89825"/>
          <c:y val="0.10575"/>
          <c:w val="0.09475"/>
          <c:h val="0.151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 Americas | </a:t>
            </a:r>
            <a:r>
              <a:rPr lang="en-US" cap="none" sz="1600" b="0" u="none" baseline="0">
                <a:latin typeface="Arial"/>
                <a:ea typeface="Arial"/>
                <a:cs typeface="Arial"/>
              </a:rPr>
              <a:t>Old-age pensioners (all ages) as a proportion of the elderly population (%)</a:t>
            </a:r>
          </a:p>
        </c:rich>
      </c:tx>
      <c:layout/>
      <c:overlay val="1"/>
      <c:spPr>
        <a:noFill/>
        <a:ln>
          <a:noFill/>
        </a:ln>
      </c:spPr>
    </c:title>
    <c:plotArea>
      <c:layout>
        <c:manualLayout>
          <c:layoutTarget val="inner"/>
          <c:xMode val="edge"/>
          <c:yMode val="edge"/>
          <c:x val="0.113"/>
          <c:y val="0.1005"/>
          <c:w val="0.7825"/>
          <c:h val="0.65425"/>
        </c:manualLayout>
      </c:layout>
      <c:barChart>
        <c:barDir val="col"/>
        <c:grouping val="clustered"/>
        <c:varyColors val="0"/>
        <c:ser>
          <c:idx val="0"/>
          <c:order val="0"/>
          <c:tx>
            <c:strRef>
              <c:f>'Data for Graphs ind1'!$C$177</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ind1'!$A$178:$B$209</c:f>
              <c:multiLvlStrCache/>
            </c:multiLvlStrRef>
          </c:cat>
          <c:val>
            <c:numRef>
              <c:f>'Data for Graphs ind1'!$C$178:$C$209</c:f>
              <c:numCache/>
            </c:numRef>
          </c:val>
        </c:ser>
        <c:ser>
          <c:idx val="1"/>
          <c:order val="1"/>
          <c:tx>
            <c:strRef>
              <c:f>'Data for Graphs ind1'!$D$177</c:f>
              <c:strCache>
                <c:ptCount val="1"/>
                <c:pt idx="0">
                  <c:v>Male</c:v>
                </c:pt>
              </c:strCache>
            </c:strRef>
          </c:tx>
          <c:spPr>
            <a:solidFill>
              <a:schemeClr val="accent5">
                <a:alpha val="63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ind1'!$A$178:$B$209</c:f>
              <c:multiLvlStrCache/>
            </c:multiLvlStrRef>
          </c:cat>
          <c:val>
            <c:numRef>
              <c:f>'Data for Graphs ind1'!$D$178:$D$209</c:f>
              <c:numCache/>
            </c:numRef>
          </c:val>
        </c:ser>
        <c:ser>
          <c:idx val="2"/>
          <c:order val="2"/>
          <c:tx>
            <c:strRef>
              <c:f>'Data for Graphs ind1'!$E$177</c:f>
              <c:strCache>
                <c:ptCount val="1"/>
                <c:pt idx="0">
                  <c:v>Female</c:v>
                </c:pt>
              </c:strCache>
            </c:strRef>
          </c:tx>
          <c:spPr>
            <a:solidFill>
              <a:srgbClr val="9BBB59">
                <a:alpha val="49000"/>
              </a:srgb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ind1'!$A$178:$B$209</c:f>
              <c:multiLvlStrCache/>
            </c:multiLvlStrRef>
          </c:cat>
          <c:val>
            <c:numRef>
              <c:f>'Data for Graphs ind1'!$E$178:$E$209</c:f>
              <c:numCache/>
            </c:numRef>
          </c:val>
        </c:ser>
        <c:overlap val="51"/>
        <c:gapWidth val="3"/>
        <c:axId val="1484811"/>
        <c:axId val="13363300"/>
      </c:barChart>
      <c:catAx>
        <c:axId val="1484811"/>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13363300"/>
        <c:crosses val="autoZero"/>
        <c:auto val="1"/>
        <c:lblOffset val="100"/>
        <c:noMultiLvlLbl val="0"/>
      </c:catAx>
      <c:valAx>
        <c:axId val="13363300"/>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General" sourceLinked="1"/>
        <c:majorTickMark val="out"/>
        <c:minorTickMark val="none"/>
        <c:tickLblPos val="nextTo"/>
        <c:spPr>
          <a:ln>
            <a:noFill/>
          </a:ln>
        </c:spPr>
        <c:crossAx val="1484811"/>
        <c:crosses val="autoZero"/>
        <c:crossBetween val="between"/>
        <c:dispUnits/>
      </c:valAx>
    </c:plotArea>
    <c:legend>
      <c:legendPos val="r"/>
      <c:layout>
        <c:manualLayout>
          <c:xMode val="edge"/>
          <c:yMode val="edge"/>
          <c:x val="0.89825"/>
          <c:y val="0.10575"/>
          <c:w val="0.0855"/>
          <c:h val="0.1437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Europe| </a:t>
            </a:r>
            <a:r>
              <a:rPr lang="en-US" cap="none" sz="1600" b="0" u="none" baseline="0">
                <a:latin typeface="Arial"/>
                <a:ea typeface="Arial"/>
                <a:cs typeface="Arial"/>
              </a:rPr>
              <a:t>Old-age pensioners (all ages) as a proportion of the elderly population (%)</a:t>
            </a:r>
          </a:p>
        </c:rich>
      </c:tx>
      <c:layout/>
      <c:overlay val="1"/>
      <c:spPr>
        <a:noFill/>
        <a:ln>
          <a:noFill/>
        </a:ln>
      </c:spPr>
    </c:title>
    <c:plotArea>
      <c:layout>
        <c:manualLayout>
          <c:layoutTarget val="inner"/>
          <c:xMode val="edge"/>
          <c:yMode val="edge"/>
          <c:x val="0.113"/>
          <c:y val="0.1005"/>
          <c:w val="0.7825"/>
          <c:h val="0.65425"/>
        </c:manualLayout>
      </c:layout>
      <c:barChart>
        <c:barDir val="col"/>
        <c:grouping val="clustered"/>
        <c:varyColors val="0"/>
        <c:ser>
          <c:idx val="0"/>
          <c:order val="0"/>
          <c:tx>
            <c:strRef>
              <c:f>'Data for Graphs ind1'!$C$131</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ind1'!$A$132:$B$171</c:f>
              <c:multiLvlStrCache/>
            </c:multiLvlStrRef>
          </c:cat>
          <c:val>
            <c:numRef>
              <c:f>'Data for Graphs ind1'!$C$132:$C$171</c:f>
              <c:numCache/>
            </c:numRef>
          </c:val>
        </c:ser>
        <c:ser>
          <c:idx val="1"/>
          <c:order val="1"/>
          <c:tx>
            <c:strRef>
              <c:f>'Data for Graphs ind1'!$D$131</c:f>
              <c:strCache>
                <c:ptCount val="1"/>
                <c:pt idx="0">
                  <c:v>Male</c:v>
                </c:pt>
              </c:strCache>
            </c:strRef>
          </c:tx>
          <c:spPr>
            <a:solidFill>
              <a:schemeClr val="accent5">
                <a:alpha val="48000"/>
              </a:schemeClr>
            </a:solidFill>
            <a:ln>
              <a:solidFill>
                <a:schemeClr val="accent2">
                  <a:alpha val="49000"/>
                </a:schemeClr>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ind1'!$A$132:$B$171</c:f>
              <c:multiLvlStrCache/>
            </c:multiLvlStrRef>
          </c:cat>
          <c:val>
            <c:numRef>
              <c:f>'Data for Graphs ind1'!$D$132:$D$171</c:f>
              <c:numCache/>
            </c:numRef>
          </c:val>
        </c:ser>
        <c:ser>
          <c:idx val="2"/>
          <c:order val="2"/>
          <c:tx>
            <c:strRef>
              <c:f>'Data for Graphs ind1'!$E$131</c:f>
              <c:strCache>
                <c:ptCount val="1"/>
                <c:pt idx="0">
                  <c:v>Female</c:v>
                </c:pt>
              </c:strCache>
            </c:strRef>
          </c:tx>
          <c:spPr>
            <a:solidFill>
              <a:srgbClr val="9BBB59">
                <a:alpha val="51000"/>
              </a:srgb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 for Graphs ind1'!$A$132:$B$171</c:f>
              <c:multiLvlStrCache/>
            </c:multiLvlStrRef>
          </c:cat>
          <c:val>
            <c:numRef>
              <c:f>'Data for Graphs ind1'!$E$132:$E$171</c:f>
              <c:numCache/>
            </c:numRef>
          </c:val>
        </c:ser>
        <c:overlap val="51"/>
        <c:gapWidth val="3"/>
        <c:axId val="53160837"/>
        <c:axId val="8685486"/>
      </c:barChart>
      <c:catAx>
        <c:axId val="53160837"/>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8685486"/>
        <c:crosses val="autoZero"/>
        <c:auto val="1"/>
        <c:lblOffset val="100"/>
        <c:noMultiLvlLbl val="0"/>
      </c:catAx>
      <c:valAx>
        <c:axId val="8685486"/>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Old-age pensioners (all ages) as a proportion of the elderly population (%)</a:t>
                </a:r>
              </a:p>
            </c:rich>
          </c:tx>
          <c:layout>
            <c:manualLayout>
              <c:xMode val="edge"/>
              <c:yMode val="edge"/>
              <c:x val="0.03375"/>
              <c:y val="0.0985"/>
            </c:manualLayout>
          </c:layout>
          <c:overlay val="0"/>
          <c:spPr>
            <a:noFill/>
            <a:ln>
              <a:noFill/>
            </a:ln>
          </c:spPr>
        </c:title>
        <c:majorGridlines/>
        <c:delete val="0"/>
        <c:numFmt formatCode="General" sourceLinked="1"/>
        <c:majorTickMark val="out"/>
        <c:minorTickMark val="none"/>
        <c:tickLblPos val="nextTo"/>
        <c:spPr>
          <a:ln>
            <a:noFill/>
          </a:ln>
        </c:spPr>
        <c:crossAx val="53160837"/>
        <c:crosses val="autoZero"/>
        <c:crossBetween val="between"/>
        <c:dispUnits/>
      </c:valAx>
    </c:plotArea>
    <c:legend>
      <c:legendPos val="r"/>
      <c:layout>
        <c:manualLayout>
          <c:xMode val="edge"/>
          <c:yMode val="edge"/>
          <c:x val="0.89825"/>
          <c:y val="0.10575"/>
          <c:w val="0.0855"/>
          <c:h val="0.1437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Africa | </a:t>
            </a:r>
            <a:r>
              <a:rPr lang="en-US" cap="none" sz="1600" b="0" u="none" baseline="0">
                <a:latin typeface="Arial"/>
                <a:ea typeface="Arial"/>
                <a:cs typeface="Arial"/>
              </a:rPr>
              <a:t>Active contributors</a:t>
            </a:r>
            <a:r>
              <a:rPr lang="en-US" cap="none" sz="1600" b="0" u="none" baseline="0">
                <a:latin typeface="Arial"/>
                <a:ea typeface="Arial"/>
                <a:cs typeface="Arial"/>
              </a:rPr>
              <a:t> to old age pension scheme(s) as a percentage of the population aged 15-64</a:t>
            </a:r>
          </a:p>
        </c:rich>
      </c:tx>
      <c:layout/>
      <c:overlay val="1"/>
      <c:spPr>
        <a:noFill/>
        <a:ln>
          <a:noFill/>
        </a:ln>
      </c:spPr>
    </c:title>
    <c:plotArea>
      <c:layout>
        <c:manualLayout>
          <c:layoutTarget val="inner"/>
          <c:xMode val="edge"/>
          <c:yMode val="edge"/>
          <c:x val="0.113"/>
          <c:y val="0.13175"/>
          <c:w val="0.80025"/>
          <c:h val="0.57475"/>
        </c:manualLayout>
      </c:layout>
      <c:barChart>
        <c:barDir val="col"/>
        <c:grouping val="clustered"/>
        <c:varyColors val="0"/>
        <c:ser>
          <c:idx val="0"/>
          <c:order val="0"/>
          <c:tx>
            <c:strRef>
              <c:f>'Data contributors for graphs'!$B$5</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graphs'!$A$6:$A$50</c:f>
              <c:strCache/>
            </c:strRef>
          </c:cat>
          <c:val>
            <c:numRef>
              <c:f>'Data contributors for graphs'!$B$6:$B$50</c:f>
              <c:numCache/>
            </c:numRef>
          </c:val>
        </c:ser>
        <c:ser>
          <c:idx val="1"/>
          <c:order val="1"/>
          <c:tx>
            <c:strRef>
              <c:f>'Data contributors for graphs'!$C$5</c:f>
              <c:strCache>
                <c:ptCount val="1"/>
                <c:pt idx="0">
                  <c:v>Male</c:v>
                </c:pt>
              </c:strCache>
            </c:strRef>
          </c:tx>
          <c:spPr>
            <a:solidFill>
              <a:schemeClr val="accent5">
                <a:alpha val="53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graphs'!$A$6:$A$50</c:f>
              <c:strCache/>
            </c:strRef>
          </c:cat>
          <c:val>
            <c:numRef>
              <c:f>'Data contributors for graphs'!$C$6:$C$50</c:f>
              <c:numCache/>
            </c:numRef>
          </c:val>
        </c:ser>
        <c:ser>
          <c:idx val="2"/>
          <c:order val="2"/>
          <c:tx>
            <c:strRef>
              <c:f>'Data contributors for graphs'!$D$5</c:f>
              <c:strCache>
                <c:ptCount val="1"/>
                <c:pt idx="0">
                  <c:v>Female</c:v>
                </c:pt>
              </c:strCache>
            </c:strRef>
          </c:tx>
          <c:spPr>
            <a:solidFill>
              <a:schemeClr val="accent1">
                <a:lumMod val="60000"/>
                <a:lumOff val="40000"/>
                <a:alpha val="62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graphs'!$A$6:$A$50</c:f>
              <c:strCache/>
            </c:strRef>
          </c:cat>
          <c:val>
            <c:numRef>
              <c:f>'Data contributors for graphs'!$D$6:$D$50</c:f>
              <c:numCache/>
            </c:numRef>
          </c:val>
        </c:ser>
        <c:overlap val="56"/>
        <c:gapWidth val="16"/>
        <c:axId val="11060511"/>
        <c:axId val="32435736"/>
      </c:barChart>
      <c:catAx>
        <c:axId val="11060511"/>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32435736"/>
        <c:crosses val="autoZero"/>
        <c:auto val="1"/>
        <c:lblOffset val="100"/>
        <c:noMultiLvlLbl val="0"/>
      </c:catAx>
      <c:valAx>
        <c:axId val="32435736"/>
        <c:scaling>
          <c:orientation val="minMax"/>
          <c:min val="0"/>
        </c:scaling>
        <c:axPos val="l"/>
        <c:title>
          <c:tx>
            <c:rich>
              <a:bodyPr vert="horz" rot="-5400000" anchor="ctr"/>
              <a:lstStyle/>
              <a:p>
                <a:pPr algn="ctr">
                  <a:defRPr/>
                </a:pPr>
                <a:r>
                  <a:rPr lang="en-US" cap="none" sz="1200" b="0" i="0" u="none" baseline="0">
                    <a:latin typeface="Arial"/>
                    <a:ea typeface="Arial"/>
                    <a:cs typeface="Arial"/>
                  </a:rPr>
                  <a:t>Active contributors to old age pension scheme(s) as a percentage of the population aged 15-64</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1200" u="none" baseline="0">
                <a:latin typeface="Arial"/>
                <a:ea typeface="Arial"/>
                <a:cs typeface="Arial"/>
              </a:defRPr>
            </a:pPr>
          </a:p>
        </c:txPr>
        <c:crossAx val="11060511"/>
        <c:crosses val="autoZero"/>
        <c:crossBetween val="between"/>
        <c:dispUnits/>
      </c:valAx>
    </c:plotArea>
    <c:legend>
      <c:legendPos val="r"/>
      <c:layout/>
      <c:overlay val="0"/>
      <c:txPr>
        <a:bodyPr vert="horz" rot="0"/>
        <a:lstStyle/>
        <a:p>
          <a:pPr>
            <a:defRPr lang="en-US" cap="none" sz="12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Latin</a:t>
            </a:r>
            <a:r>
              <a:rPr lang="en-US" cap="none" u="none" baseline="0">
                <a:latin typeface="Arial"/>
                <a:ea typeface="Arial"/>
                <a:cs typeface="Arial"/>
              </a:rPr>
              <a:t> America</a:t>
            </a:r>
            <a:r>
              <a:rPr lang="en-US" cap="none" u="none" baseline="0">
                <a:latin typeface="Arial"/>
                <a:ea typeface="Arial"/>
                <a:cs typeface="Arial"/>
              </a:rPr>
              <a:t>| </a:t>
            </a:r>
            <a:r>
              <a:rPr lang="en-US" cap="none" sz="1600" b="0" u="none" baseline="0">
                <a:latin typeface="Arial"/>
                <a:ea typeface="Arial"/>
                <a:cs typeface="Arial"/>
              </a:rPr>
              <a:t>Active contributors</a:t>
            </a:r>
            <a:r>
              <a:rPr lang="en-US" cap="none" sz="1600" b="0" u="none" baseline="0">
                <a:latin typeface="Arial"/>
                <a:ea typeface="Arial"/>
                <a:cs typeface="Arial"/>
              </a:rPr>
              <a:t> to old age pension scheme(s) as a percentage of the population aged 15-64</a:t>
            </a:r>
          </a:p>
        </c:rich>
      </c:tx>
      <c:layout/>
      <c:overlay val="1"/>
      <c:spPr>
        <a:noFill/>
        <a:ln>
          <a:noFill/>
        </a:ln>
      </c:spPr>
    </c:title>
    <c:plotArea>
      <c:layout>
        <c:manualLayout>
          <c:layoutTarget val="inner"/>
          <c:xMode val="edge"/>
          <c:yMode val="edge"/>
          <c:x val="0.113"/>
          <c:y val="0.13175"/>
          <c:w val="0.80025"/>
          <c:h val="0.55175"/>
        </c:manualLayout>
      </c:layout>
      <c:barChart>
        <c:barDir val="col"/>
        <c:grouping val="clustered"/>
        <c:varyColors val="0"/>
        <c:ser>
          <c:idx val="0"/>
          <c:order val="0"/>
          <c:tx>
            <c:strRef>
              <c:f>'Data contributors for graphs'!$B$165</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graphs'!$A$166:$A$197</c:f>
              <c:strCache/>
            </c:strRef>
          </c:cat>
          <c:val>
            <c:numRef>
              <c:f>'Data contributors for graphs'!$B$166:$B$197</c:f>
              <c:numCache/>
            </c:numRef>
          </c:val>
        </c:ser>
        <c:ser>
          <c:idx val="1"/>
          <c:order val="1"/>
          <c:tx>
            <c:strRef>
              <c:f>'Data contributors for graphs'!$C$165</c:f>
              <c:strCache>
                <c:ptCount val="1"/>
                <c:pt idx="0">
                  <c:v>Male</c:v>
                </c:pt>
              </c:strCache>
            </c:strRef>
          </c:tx>
          <c:spPr>
            <a:solidFill>
              <a:schemeClr val="accent5">
                <a:alpha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graphs'!$A$166:$A$197</c:f>
              <c:strCache/>
            </c:strRef>
          </c:cat>
          <c:val>
            <c:numRef>
              <c:f>'Data contributors for graphs'!$C$166:$C$197</c:f>
              <c:numCache/>
            </c:numRef>
          </c:val>
        </c:ser>
        <c:ser>
          <c:idx val="2"/>
          <c:order val="2"/>
          <c:tx>
            <c:strRef>
              <c:f>'Data contributors for graphs'!$D$165</c:f>
              <c:strCache>
                <c:ptCount val="1"/>
                <c:pt idx="0">
                  <c:v>Female</c:v>
                </c:pt>
              </c:strCache>
            </c:strRef>
          </c:tx>
          <c:spPr>
            <a:solidFill>
              <a:schemeClr val="accent1">
                <a:lumMod val="40000"/>
                <a:lumOff val="60000"/>
                <a:alpha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graphs'!$A$166:$A$197</c:f>
              <c:strCache/>
            </c:strRef>
          </c:cat>
          <c:val>
            <c:numRef>
              <c:f>'Data contributors for graphs'!$D$166:$D$197</c:f>
              <c:numCache/>
            </c:numRef>
          </c:val>
        </c:ser>
        <c:overlap val="51"/>
        <c:gapWidth val="3"/>
        <c:axId val="23486169"/>
        <c:axId val="10048930"/>
      </c:barChart>
      <c:catAx>
        <c:axId val="23486169"/>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10048930"/>
        <c:crosses val="autoZero"/>
        <c:auto val="1"/>
        <c:lblOffset val="100"/>
        <c:noMultiLvlLbl val="0"/>
      </c:catAx>
      <c:valAx>
        <c:axId val="10048930"/>
        <c:scaling>
          <c:orientation val="minMax"/>
          <c:min val="0"/>
        </c:scaling>
        <c:axPos val="l"/>
        <c:title>
          <c:tx>
            <c:rich>
              <a:bodyPr vert="horz" rot="-5400000" anchor="ctr"/>
              <a:lstStyle/>
              <a:p>
                <a:pPr algn="ctr">
                  <a:defRPr/>
                </a:pPr>
                <a:r>
                  <a:rPr lang="en-US" cap="none" sz="1200" b="0" i="0" u="none" baseline="0">
                    <a:latin typeface="Arial"/>
                    <a:ea typeface="Arial"/>
                    <a:cs typeface="Arial"/>
                  </a:rPr>
                  <a:t>Active contributors to old age pension scheme(s) as a percentage of the population aged 15-64</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1200" u="none" baseline="0">
                <a:latin typeface="Arial"/>
                <a:ea typeface="Arial"/>
                <a:cs typeface="Arial"/>
              </a:defRPr>
            </a:pPr>
          </a:p>
        </c:txPr>
        <c:crossAx val="23486169"/>
        <c:crosses val="autoZero"/>
        <c:crossBetween val="between"/>
        <c:dispUnits/>
      </c:valAx>
    </c:plotArea>
    <c:legend>
      <c:legendPos val="r"/>
      <c:layout/>
      <c:overlay val="0"/>
      <c:txPr>
        <a:bodyPr vert="horz" rot="0"/>
        <a:lstStyle/>
        <a:p>
          <a:pPr>
            <a:defRPr lang="en-US" cap="none" sz="12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Europe| </a:t>
            </a:r>
            <a:r>
              <a:rPr lang="en-US" cap="none" sz="1600" b="0" u="none" baseline="0">
                <a:latin typeface="Arial"/>
                <a:ea typeface="Arial"/>
                <a:cs typeface="Arial"/>
              </a:rPr>
              <a:t>Active contributors</a:t>
            </a:r>
            <a:r>
              <a:rPr lang="en-US" cap="none" sz="1600" b="0" u="none" baseline="0">
                <a:latin typeface="Arial"/>
                <a:ea typeface="Arial"/>
                <a:cs typeface="Arial"/>
              </a:rPr>
              <a:t> to old age pension scheme(s) as a percentage of the population aged 15-64</a:t>
            </a:r>
          </a:p>
        </c:rich>
      </c:tx>
      <c:layout/>
      <c:overlay val="1"/>
      <c:spPr>
        <a:noFill/>
        <a:ln>
          <a:noFill/>
        </a:ln>
      </c:spPr>
    </c:title>
    <c:plotArea>
      <c:layout>
        <c:manualLayout>
          <c:layoutTarget val="inner"/>
          <c:xMode val="edge"/>
          <c:yMode val="edge"/>
          <c:x val="0.113"/>
          <c:y val="0.13175"/>
          <c:w val="0.80025"/>
          <c:h val="0.55175"/>
        </c:manualLayout>
      </c:layout>
      <c:barChart>
        <c:barDir val="col"/>
        <c:grouping val="clustered"/>
        <c:varyColors val="0"/>
        <c:ser>
          <c:idx val="0"/>
          <c:order val="0"/>
          <c:tx>
            <c:strRef>
              <c:f>'Data contributors for graphs'!$B$116</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graphs'!$A$117:$A$157</c:f>
              <c:strCache/>
            </c:strRef>
          </c:cat>
          <c:val>
            <c:numRef>
              <c:f>'Data contributors for graphs'!$B$117:$B$157</c:f>
              <c:numCache/>
            </c:numRef>
          </c:val>
        </c:ser>
        <c:ser>
          <c:idx val="1"/>
          <c:order val="1"/>
          <c:tx>
            <c:strRef>
              <c:f>'Data contributors for graphs'!$C$116</c:f>
              <c:strCache>
                <c:ptCount val="1"/>
                <c:pt idx="0">
                  <c:v>Male</c:v>
                </c:pt>
              </c:strCache>
            </c:strRef>
          </c:tx>
          <c:spPr>
            <a:solidFill>
              <a:schemeClr val="accent5">
                <a:alpha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graphs'!$A$117:$A$157</c:f>
              <c:strCache/>
            </c:strRef>
          </c:cat>
          <c:val>
            <c:numRef>
              <c:f>'Data contributors for graphs'!$C$117:$C$157</c:f>
              <c:numCache/>
            </c:numRef>
          </c:val>
        </c:ser>
        <c:ser>
          <c:idx val="2"/>
          <c:order val="2"/>
          <c:tx>
            <c:strRef>
              <c:f>'Data contributors for graphs'!$D$116</c:f>
              <c:strCache>
                <c:ptCount val="1"/>
                <c:pt idx="0">
                  <c:v>Female</c:v>
                </c:pt>
              </c:strCache>
            </c:strRef>
          </c:tx>
          <c:spPr>
            <a:solidFill>
              <a:schemeClr val="accent1">
                <a:lumMod val="40000"/>
                <a:lumOff val="60000"/>
                <a:alpha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graphs'!$A$117:$A$157</c:f>
              <c:strCache/>
            </c:strRef>
          </c:cat>
          <c:val>
            <c:numRef>
              <c:f>'Data contributors for graphs'!$D$117:$D$157</c:f>
              <c:numCache/>
            </c:numRef>
          </c:val>
        </c:ser>
        <c:overlap val="51"/>
        <c:gapWidth val="3"/>
        <c:axId val="23331507"/>
        <c:axId val="8656972"/>
      </c:barChart>
      <c:catAx>
        <c:axId val="23331507"/>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8656972"/>
        <c:crosses val="autoZero"/>
        <c:auto val="1"/>
        <c:lblOffset val="100"/>
        <c:noMultiLvlLbl val="0"/>
      </c:catAx>
      <c:valAx>
        <c:axId val="8656972"/>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Active contributors to old age pension scheme(s) as a percentage of the population aged 15-64</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1200" u="none" baseline="0">
                <a:latin typeface="Arial"/>
                <a:ea typeface="Arial"/>
                <a:cs typeface="Arial"/>
              </a:defRPr>
            </a:pPr>
          </a:p>
        </c:txPr>
        <c:crossAx val="23331507"/>
        <c:crosses val="autoZero"/>
        <c:crossBetween val="between"/>
        <c:dispUnits/>
      </c:valAx>
    </c:plotArea>
    <c:legend>
      <c:legendPos val="r"/>
      <c:layout/>
      <c:overlay val="0"/>
      <c:txPr>
        <a:bodyPr vert="horz" rot="0"/>
        <a:lstStyle/>
        <a:p>
          <a:pPr>
            <a:defRPr lang="en-US" cap="none" sz="12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Asia and the</a:t>
            </a:r>
            <a:r>
              <a:rPr lang="en-US" cap="none" u="none" baseline="0">
                <a:latin typeface="Arial"/>
                <a:ea typeface="Arial"/>
                <a:cs typeface="Arial"/>
              </a:rPr>
              <a:t> pacific</a:t>
            </a:r>
            <a:r>
              <a:rPr lang="en-US" cap="none" u="none" baseline="0">
                <a:latin typeface="Arial"/>
                <a:ea typeface="Arial"/>
                <a:cs typeface="Arial"/>
              </a:rPr>
              <a:t>| </a:t>
            </a:r>
            <a:r>
              <a:rPr lang="en-US" cap="none" sz="1600" b="0" u="none" baseline="0">
                <a:latin typeface="Arial"/>
                <a:ea typeface="Arial"/>
                <a:cs typeface="Arial"/>
              </a:rPr>
              <a:t>Active contributors</a:t>
            </a:r>
            <a:r>
              <a:rPr lang="en-US" cap="none" sz="1600" b="0" u="none" baseline="0">
                <a:latin typeface="Arial"/>
                <a:ea typeface="Arial"/>
                <a:cs typeface="Arial"/>
              </a:rPr>
              <a:t> to old age pension scheme(s) as a percentage of the population aged 15-64</a:t>
            </a:r>
          </a:p>
        </c:rich>
      </c:tx>
      <c:layout/>
      <c:overlay val="1"/>
      <c:spPr>
        <a:noFill/>
        <a:ln>
          <a:noFill/>
        </a:ln>
      </c:spPr>
    </c:title>
    <c:plotArea>
      <c:layout>
        <c:manualLayout>
          <c:layoutTarget val="inner"/>
          <c:xMode val="edge"/>
          <c:yMode val="edge"/>
          <c:x val="0.113"/>
          <c:y val="0.13175"/>
          <c:w val="0.80025"/>
          <c:h val="0.55175"/>
        </c:manualLayout>
      </c:layout>
      <c:barChart>
        <c:barDir val="col"/>
        <c:grouping val="clustered"/>
        <c:varyColors val="0"/>
        <c:ser>
          <c:idx val="0"/>
          <c:order val="0"/>
          <c:tx>
            <c:strRef>
              <c:f>'Data contributors for graphs'!$B$57</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graphs'!$A$58:$A$101</c:f>
              <c:strCache/>
            </c:strRef>
          </c:cat>
          <c:val>
            <c:numRef>
              <c:f>'Data contributors for graphs'!$B$58:$B$101</c:f>
              <c:numCache/>
            </c:numRef>
          </c:val>
        </c:ser>
        <c:ser>
          <c:idx val="1"/>
          <c:order val="1"/>
          <c:tx>
            <c:strRef>
              <c:f>'Data contributors for graphs'!$C$57</c:f>
              <c:strCache>
                <c:ptCount val="1"/>
                <c:pt idx="0">
                  <c:v>Male</c:v>
                </c:pt>
              </c:strCache>
            </c:strRef>
          </c:tx>
          <c:spPr>
            <a:solidFill>
              <a:srgbClr val="4BACC6">
                <a:alpha val="7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graphs'!$A$58:$A$101</c:f>
              <c:strCache/>
            </c:strRef>
          </c:cat>
          <c:val>
            <c:numRef>
              <c:f>'Data contributors for graphs'!$C$58:$C$101</c:f>
              <c:numCache/>
            </c:numRef>
          </c:val>
        </c:ser>
        <c:ser>
          <c:idx val="2"/>
          <c:order val="2"/>
          <c:tx>
            <c:strRef>
              <c:f>'Data contributors for graphs'!$D$57</c:f>
              <c:strCache>
                <c:ptCount val="1"/>
                <c:pt idx="0">
                  <c:v>Female</c:v>
                </c:pt>
              </c:strCache>
            </c:strRef>
          </c:tx>
          <c:spPr>
            <a:solidFill>
              <a:schemeClr val="accent1">
                <a:lumMod val="60000"/>
                <a:lumOff val="40000"/>
                <a:alpha val="52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contributors for graphs'!$A$58:$A$101</c:f>
              <c:strCache/>
            </c:strRef>
          </c:cat>
          <c:val>
            <c:numRef>
              <c:f>'Data contributors for graphs'!$D$58:$D$101</c:f>
              <c:numCache/>
            </c:numRef>
          </c:val>
        </c:ser>
        <c:overlap val="51"/>
        <c:gapWidth val="3"/>
        <c:axId val="10803885"/>
        <c:axId val="30126102"/>
      </c:barChart>
      <c:catAx>
        <c:axId val="10803885"/>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30126102"/>
        <c:crosses val="autoZero"/>
        <c:auto val="1"/>
        <c:lblOffset val="100"/>
        <c:noMultiLvlLbl val="0"/>
      </c:catAx>
      <c:valAx>
        <c:axId val="30126102"/>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Active contributors to old age pension scheme(s) as a percentage of the population aged 15-64</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1200" u="none" baseline="0">
                <a:latin typeface="Arial"/>
                <a:ea typeface="Arial"/>
                <a:cs typeface="Arial"/>
              </a:defRPr>
            </a:pPr>
          </a:p>
        </c:txPr>
        <c:crossAx val="10803885"/>
        <c:crosses val="autoZero"/>
        <c:crossBetween val="between"/>
        <c:dispUnits/>
      </c:valAx>
    </c:plotArea>
    <c:legend>
      <c:legendPos val="r"/>
      <c:layout/>
      <c:overlay val="0"/>
      <c:txPr>
        <a:bodyPr vert="horz" rot="0"/>
        <a:lstStyle/>
        <a:p>
          <a:pPr>
            <a:defRPr lang="en-US" cap="none" sz="12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800" b="1" u="none" baseline="0">
              <a:latin typeface="Arial"/>
              <a:ea typeface="Arial"/>
              <a:cs typeface="Arial"/>
            </a:defRPr>
          </a:pPr>
        </a:p>
      </c:txPr>
    </c:title>
    <c:plotArea>
      <c:layout>
        <c:manualLayout>
          <c:layoutTarget val="inner"/>
          <c:xMode val="edge"/>
          <c:yMode val="edge"/>
          <c:x val="0.12475"/>
          <c:y val="0.09425"/>
          <c:w val="0.7475"/>
          <c:h val="0.83775"/>
        </c:manualLayout>
      </c:layout>
      <c:scatterChart>
        <c:scatterStyle val="lineMarker"/>
        <c:varyColors val="0"/>
        <c:ser>
          <c:idx val="0"/>
          <c:order val="0"/>
          <c:tx>
            <c:strRef>
              <c:f>'Data benef contrib'!$C$6</c:f>
              <c:strCache>
                <c:ptCount val="1"/>
                <c:pt idx="0">
                  <c:v>Beneficiaries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chemeClr val="accent1"/>
              </a:solidFill>
            </c:spPr>
          </c:marker>
          <c:xVal>
            <c:numRef>
              <c:f>'Data benef contrib'!$B$7:$B$153</c:f>
              <c:numCache/>
            </c:numRef>
          </c:xVal>
          <c:yVal>
            <c:numRef>
              <c:f>'Data benef contrib'!$C$7:$C$153</c:f>
              <c:numCache/>
            </c:numRef>
          </c:yVal>
          <c:smooth val="0"/>
        </c:ser>
        <c:axId val="2699463"/>
        <c:axId val="24295168"/>
      </c:scatterChart>
      <c:valAx>
        <c:axId val="2699463"/>
        <c:scaling>
          <c:orientation val="minMax"/>
          <c:max val="100"/>
        </c:scaling>
        <c:axPos val="b"/>
        <c:majorGridlines/>
        <c:delete val="0"/>
        <c:numFmt formatCode="0" sourceLinked="0"/>
        <c:majorTickMark val="out"/>
        <c:minorTickMark val="none"/>
        <c:tickLblPos val="nextTo"/>
        <c:spPr>
          <a:ln>
            <a:noFill/>
          </a:ln>
        </c:spPr>
        <c:crossAx val="24295168"/>
        <c:crosses val="autoZero"/>
        <c:crossBetween val="midCat"/>
        <c:dispUnits/>
      </c:valAx>
      <c:valAx>
        <c:axId val="24295168"/>
        <c:scaling>
          <c:orientation val="minMax"/>
          <c:max val="100"/>
        </c:scaling>
        <c:axPos val="l"/>
        <c:majorGridlines/>
        <c:delete val="0"/>
        <c:numFmt formatCode="0" sourceLinked="0"/>
        <c:majorTickMark val="out"/>
        <c:minorTickMark val="none"/>
        <c:tickLblPos val="nextTo"/>
        <c:spPr>
          <a:ln>
            <a:noFill/>
          </a:ln>
        </c:spPr>
        <c:crossAx val="2699463"/>
        <c:crosses val="autoZero"/>
        <c:crossBetween val="midCat"/>
        <c:dispUnits/>
      </c:valAx>
    </c:plotArea>
    <c:legend>
      <c:legendPos val="r"/>
      <c:layout/>
      <c:overlay val="0"/>
    </c:legend>
    <c:plotVisOnly val="1"/>
    <c:dispBlanksAs val="gap"/>
    <c:showDLblsOverMax val="0"/>
  </c:chart>
  <c:lang xmlns:c="http://schemas.openxmlformats.org/drawingml/2006/chart" val="fr-F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Graph5"/>
  <sheetViews>
    <sheetView tabSelected="1" workbookViewId="0" zoomScale="81"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Graph6"/>
  <sheetViews>
    <sheetView workbookViewId="0" zoomScale="81"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Graph7"/>
  <sheetViews>
    <sheetView workbookViewId="0" zoomScale="81"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Graph8"/>
  <sheetViews>
    <sheetView workbookViewId="0" zoomScale="81"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Graph10"/>
  <sheetViews>
    <sheetView workbookViewId="0" zoomScale="81" zoomToFit="1"/>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Graph11"/>
  <sheetViews>
    <sheetView workbookViewId="0" zoomScale="80" zoomToFit="1"/>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Graph12"/>
  <sheetViews>
    <sheetView workbookViewId="0" zoomScale="80" zoomToFit="1"/>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Graph13"/>
  <sheetViews>
    <sheetView workbookViewId="0" zoomScale="80" zoomToFit="1"/>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Pr codeName="Graph14"/>
  <sheetViews>
    <sheetView workbookViewId="0" zoomScale="81"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Chart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67425"/>
    <xdr:graphicFrame macro="">
      <xdr:nvGraphicFramePr>
        <xdr:cNvPr id="2" name="Graphique 1"/>
        <xdr:cNvGraphicFramePr/>
      </xdr:nvGraphicFramePr>
      <xdr:xfrm>
        <a:off x="0" y="0"/>
        <a:ext cx="9305925" cy="60674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ss.gob.do/app/do/estadisticas.aspx?y=1956" TargetMode="External" /><Relationship Id="rId2" Type="http://schemas.openxmlformats.org/officeDocument/2006/relationships/hyperlink" Target="http://www.kituochakatiba.org/index2.php?option=com_docman&amp;task=doc_view&amp;gid=1304&amp;Itemid=36%20(Includes%20PSPS%20and%20NSS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hchr.org/Documents/Issues/EPoverty/older/Chad.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241"/>
  <sheetViews>
    <sheetView workbookViewId="0" topLeftCell="F56">
      <selection activeCell="K60" sqref="K60"/>
    </sheetView>
  </sheetViews>
  <sheetFormatPr defaultColWidth="9.140625" defaultRowHeight="12.75"/>
  <cols>
    <col min="1" max="1" width="32.8515625" style="9" customWidth="1"/>
    <col min="2" max="2" width="15.140625" style="4" customWidth="1"/>
    <col min="3" max="3" width="6.7109375" style="15" customWidth="1"/>
    <col min="4" max="4" width="2.7109375" style="15" customWidth="1"/>
    <col min="5" max="5" width="17.140625" style="4" customWidth="1"/>
    <col min="6" max="6" width="6.57421875" style="14" customWidth="1"/>
    <col min="7" max="7" width="9.140625" style="3" customWidth="1"/>
    <col min="8" max="8" width="25.00390625" style="3" customWidth="1"/>
    <col min="9" max="9" width="3.57421875" style="3" customWidth="1"/>
    <col min="10" max="10" width="24.8515625" style="3" customWidth="1"/>
    <col min="11" max="12" width="10.57421875" style="3" customWidth="1"/>
    <col min="13" max="13" width="9.140625" style="3" customWidth="1"/>
    <col min="14" max="14" width="14.7109375" style="126" customWidth="1"/>
    <col min="15" max="18" width="9.140625" style="3" customWidth="1"/>
    <col min="19" max="19" width="9.140625" style="181" customWidth="1"/>
    <col min="20" max="20" width="9.140625" style="3" customWidth="1"/>
    <col min="21" max="21" width="5.140625" style="3" customWidth="1"/>
    <col min="22" max="23" width="10.8515625" style="3" customWidth="1"/>
    <col min="24" max="26" width="9.140625" style="3" customWidth="1"/>
    <col min="27" max="27" width="10.57421875" style="3" customWidth="1"/>
    <col min="28" max="29" width="10.7109375" style="3" customWidth="1"/>
    <col min="30" max="30" width="58.00390625" style="188" customWidth="1"/>
    <col min="31" max="31" width="33.57421875" style="3" customWidth="1"/>
    <col min="32" max="16384" width="9.140625" style="3" customWidth="1"/>
  </cols>
  <sheetData>
    <row r="1" spans="1:26" ht="36" customHeight="1" thickBot="1">
      <c r="A1" s="245" t="s">
        <v>201</v>
      </c>
      <c r="B1" s="246"/>
      <c r="C1" s="246"/>
      <c r="D1" s="246"/>
      <c r="E1" s="246"/>
      <c r="F1" s="246"/>
      <c r="G1" s="7"/>
      <c r="H1" s="252" t="s">
        <v>201</v>
      </c>
      <c r="I1" s="252"/>
      <c r="J1" s="253"/>
      <c r="K1" s="253"/>
      <c r="L1" s="253"/>
      <c r="M1" s="253"/>
      <c r="N1" s="253"/>
      <c r="O1" s="253"/>
      <c r="P1" s="253"/>
      <c r="Q1" s="253"/>
      <c r="R1" s="253"/>
      <c r="S1" s="253"/>
      <c r="T1" s="253"/>
      <c r="U1" s="253"/>
      <c r="V1" s="253"/>
      <c r="W1" s="253"/>
      <c r="X1" s="253"/>
      <c r="Y1" s="253"/>
      <c r="Z1" s="253"/>
    </row>
    <row r="2" spans="1:26" ht="13.5" thickTop="1">
      <c r="A2" s="30"/>
      <c r="B2" s="31"/>
      <c r="C2" s="32"/>
      <c r="D2" s="32"/>
      <c r="E2" s="31"/>
      <c r="F2" s="33"/>
      <c r="H2" s="127"/>
      <c r="I2" s="127"/>
      <c r="J2" s="128"/>
      <c r="K2" s="128"/>
      <c r="L2" s="128"/>
      <c r="M2" s="129"/>
      <c r="N2" s="130"/>
      <c r="O2" s="129"/>
      <c r="P2" s="128"/>
      <c r="Q2" s="128"/>
      <c r="R2" s="128"/>
      <c r="S2" s="175"/>
      <c r="T2" s="128"/>
      <c r="U2" s="128"/>
      <c r="V2" s="128"/>
      <c r="W2" s="128"/>
      <c r="X2" s="128"/>
      <c r="Y2" s="128"/>
      <c r="Z2" s="131"/>
    </row>
    <row r="3" spans="1:30" s="8" customFormat="1" ht="18.6" customHeight="1">
      <c r="A3" s="34"/>
      <c r="B3" s="247" t="s">
        <v>20</v>
      </c>
      <c r="C3" s="247"/>
      <c r="D3" s="247"/>
      <c r="E3" s="247"/>
      <c r="F3" s="247"/>
      <c r="H3" s="132"/>
      <c r="I3" s="132"/>
      <c r="J3" s="254" t="s">
        <v>20</v>
      </c>
      <c r="K3" s="254"/>
      <c r="L3" s="254"/>
      <c r="M3" s="254"/>
      <c r="N3" s="254"/>
      <c r="O3" s="254"/>
      <c r="P3" s="254"/>
      <c r="Q3" s="254"/>
      <c r="R3" s="254"/>
      <c r="S3" s="254"/>
      <c r="T3" s="254"/>
      <c r="U3" s="254"/>
      <c r="V3" s="254"/>
      <c r="W3" s="254"/>
      <c r="X3" s="254"/>
      <c r="Y3" s="254"/>
      <c r="Z3" s="254"/>
      <c r="AD3" s="189"/>
    </row>
    <row r="4" spans="1:30" s="8" customFormat="1" ht="55.9" customHeight="1">
      <c r="A4" s="35" t="s">
        <v>178</v>
      </c>
      <c r="B4" s="36" t="s">
        <v>22</v>
      </c>
      <c r="C4" s="37" t="s">
        <v>177</v>
      </c>
      <c r="D4" s="37"/>
      <c r="E4" s="36" t="s">
        <v>21</v>
      </c>
      <c r="F4" s="38" t="s">
        <v>177</v>
      </c>
      <c r="H4" s="133" t="s">
        <v>178</v>
      </c>
      <c r="I4" s="133"/>
      <c r="J4" s="134" t="s">
        <v>22</v>
      </c>
      <c r="K4" s="134"/>
      <c r="L4" s="134"/>
      <c r="M4" s="135" t="s">
        <v>177</v>
      </c>
      <c r="N4" s="136"/>
      <c r="O4" s="135"/>
      <c r="P4" s="255" t="s">
        <v>21</v>
      </c>
      <c r="Q4" s="255"/>
      <c r="R4" s="255"/>
      <c r="S4" s="255"/>
      <c r="T4" s="134"/>
      <c r="U4" s="134"/>
      <c r="V4" s="255" t="s">
        <v>333</v>
      </c>
      <c r="W4" s="255"/>
      <c r="X4" s="255"/>
      <c r="Y4" s="255"/>
      <c r="Z4" s="137" t="s">
        <v>177</v>
      </c>
      <c r="AD4" s="189"/>
    </row>
    <row r="5" spans="1:30" s="8" customFormat="1" ht="14.25" customHeight="1">
      <c r="A5" s="34"/>
      <c r="B5" s="154"/>
      <c r="C5" s="155"/>
      <c r="D5" s="155"/>
      <c r="E5" s="154"/>
      <c r="F5" s="156"/>
      <c r="H5" s="132"/>
      <c r="I5" s="132"/>
      <c r="J5" s="140" t="s">
        <v>215</v>
      </c>
      <c r="K5" s="140" t="s">
        <v>203</v>
      </c>
      <c r="L5" s="140" t="s">
        <v>204</v>
      </c>
      <c r="M5" s="141" t="s">
        <v>177</v>
      </c>
      <c r="N5" s="141" t="s">
        <v>264</v>
      </c>
      <c r="O5" s="158"/>
      <c r="P5" s="157"/>
      <c r="Q5" s="157"/>
      <c r="R5" s="157"/>
      <c r="S5" s="176"/>
      <c r="T5" s="157"/>
      <c r="U5" s="157"/>
      <c r="V5" s="157"/>
      <c r="W5" s="157"/>
      <c r="X5" s="157"/>
      <c r="Y5" s="157"/>
      <c r="Z5" s="159"/>
      <c r="AD5" s="189"/>
    </row>
    <row r="6" spans="2:26" ht="12.75">
      <c r="B6" s="10"/>
      <c r="C6" s="11"/>
      <c r="D6" s="11"/>
      <c r="E6" s="10"/>
      <c r="F6" s="12"/>
      <c r="H6" s="9"/>
      <c r="I6" s="9"/>
      <c r="J6" s="10"/>
      <c r="K6" s="10"/>
      <c r="L6" s="10"/>
      <c r="M6" s="11"/>
      <c r="N6" s="119"/>
      <c r="O6" s="11"/>
      <c r="P6" s="10"/>
      <c r="Q6" s="10"/>
      <c r="R6" s="10"/>
      <c r="S6" s="177"/>
      <c r="T6" s="10"/>
      <c r="U6" s="10"/>
      <c r="V6" s="10"/>
      <c r="W6" s="10"/>
      <c r="X6" s="10"/>
      <c r="Y6" s="10"/>
      <c r="Z6" s="12"/>
    </row>
    <row r="7" spans="1:26" ht="23.25">
      <c r="A7" s="39" t="s">
        <v>23</v>
      </c>
      <c r="B7" s="40"/>
      <c r="C7" s="41"/>
      <c r="D7" s="41"/>
      <c r="E7" s="40"/>
      <c r="F7" s="42"/>
      <c r="H7" s="145" t="s">
        <v>23</v>
      </c>
      <c r="I7" s="145"/>
      <c r="J7" s="146"/>
      <c r="K7" s="146"/>
      <c r="L7" s="146"/>
      <c r="M7" s="147"/>
      <c r="N7" s="148"/>
      <c r="O7" s="147"/>
      <c r="P7" s="146"/>
      <c r="Q7" s="146"/>
      <c r="R7" s="146"/>
      <c r="S7" s="178"/>
      <c r="T7" s="146"/>
      <c r="U7" s="146"/>
      <c r="V7" s="146"/>
      <c r="W7" s="146"/>
      <c r="X7" s="146"/>
      <c r="Y7" s="146"/>
      <c r="Z7" s="149"/>
    </row>
    <row r="8" spans="1:26" ht="12.75">
      <c r="A8" s="39"/>
      <c r="B8" s="40"/>
      <c r="C8" s="41"/>
      <c r="D8" s="41"/>
      <c r="E8" s="40"/>
      <c r="F8" s="42"/>
      <c r="H8" s="145"/>
      <c r="I8" s="145"/>
      <c r="J8" s="146"/>
      <c r="K8" s="146"/>
      <c r="L8" s="146"/>
      <c r="M8" s="147"/>
      <c r="N8" s="148"/>
      <c r="O8" s="147"/>
      <c r="P8" s="146"/>
      <c r="Q8" s="146"/>
      <c r="R8" s="146"/>
      <c r="S8" s="178"/>
      <c r="T8" s="146"/>
      <c r="U8" s="146"/>
      <c r="V8" s="146"/>
      <c r="W8" s="146"/>
      <c r="X8" s="146"/>
      <c r="Y8" s="146"/>
      <c r="Z8" s="149"/>
    </row>
    <row r="9" spans="1:26" ht="12.75">
      <c r="A9" s="39" t="s">
        <v>16</v>
      </c>
      <c r="B9" s="43">
        <v>40.23328478799348</v>
      </c>
      <c r="C9" s="44"/>
      <c r="D9" s="44"/>
      <c r="E9" s="43">
        <v>26.43334466331423</v>
      </c>
      <c r="F9" s="42"/>
      <c r="H9" s="145" t="s">
        <v>16</v>
      </c>
      <c r="I9" s="145"/>
      <c r="J9" s="150">
        <v>40.23328478799348</v>
      </c>
      <c r="K9" s="150"/>
      <c r="L9" s="150"/>
      <c r="M9" s="151"/>
      <c r="N9" s="152"/>
      <c r="O9" s="151"/>
      <c r="P9" s="150">
        <v>26.43334466331423</v>
      </c>
      <c r="Q9" s="150"/>
      <c r="R9" s="150"/>
      <c r="S9" s="151"/>
      <c r="T9" s="150"/>
      <c r="U9" s="150"/>
      <c r="V9" s="150"/>
      <c r="W9" s="150"/>
      <c r="X9" s="150"/>
      <c r="Y9" s="150"/>
      <c r="Z9" s="149"/>
    </row>
    <row r="10" spans="1:26" ht="12.75" hidden="1">
      <c r="A10" s="45" t="s">
        <v>24</v>
      </c>
      <c r="B10" s="43">
        <v>15.580208572419217</v>
      </c>
      <c r="C10" s="44"/>
      <c r="D10" s="44"/>
      <c r="E10" s="43">
        <v>5.419059701896286</v>
      </c>
      <c r="F10" s="42"/>
      <c r="H10" s="153" t="s">
        <v>24</v>
      </c>
      <c r="I10" s="153"/>
      <c r="J10" s="150">
        <v>15.580208572419217</v>
      </c>
      <c r="K10" s="150"/>
      <c r="L10" s="150"/>
      <c r="M10" s="151"/>
      <c r="N10" s="152"/>
      <c r="O10" s="151"/>
      <c r="P10" s="150">
        <v>5.419059701896286</v>
      </c>
      <c r="Q10" s="150"/>
      <c r="R10" s="150"/>
      <c r="S10" s="151"/>
      <c r="T10" s="150"/>
      <c r="U10" s="150"/>
      <c r="V10" s="150"/>
      <c r="W10" s="150"/>
      <c r="X10" s="150"/>
      <c r="Y10" s="150"/>
      <c r="Z10" s="149"/>
    </row>
    <row r="11" spans="1:26" ht="12.75" hidden="1">
      <c r="A11" s="45" t="s">
        <v>184</v>
      </c>
      <c r="B11" s="43">
        <v>17.551957889516803</v>
      </c>
      <c r="C11" s="44"/>
      <c r="D11" s="44"/>
      <c r="E11" s="43">
        <v>10.441146815318513</v>
      </c>
      <c r="F11" s="42"/>
      <c r="H11" s="153" t="s">
        <v>184</v>
      </c>
      <c r="I11" s="153"/>
      <c r="J11" s="150">
        <v>17.551957889516803</v>
      </c>
      <c r="K11" s="150"/>
      <c r="L11" s="150"/>
      <c r="M11" s="151"/>
      <c r="N11" s="152"/>
      <c r="O11" s="151"/>
      <c r="P11" s="150">
        <v>10.441146815318513</v>
      </c>
      <c r="Q11" s="150"/>
      <c r="R11" s="150"/>
      <c r="S11" s="151"/>
      <c r="T11" s="150"/>
      <c r="U11" s="150"/>
      <c r="V11" s="150"/>
      <c r="W11" s="150"/>
      <c r="X11" s="150"/>
      <c r="Y11" s="150"/>
      <c r="Z11" s="149"/>
    </row>
    <row r="12" spans="1:26" ht="12.75" hidden="1">
      <c r="A12" s="45" t="s">
        <v>17</v>
      </c>
      <c r="B12" s="43">
        <v>30.876590515585736</v>
      </c>
      <c r="C12" s="44"/>
      <c r="D12" s="44"/>
      <c r="E12" s="43">
        <v>17.985397480051912</v>
      </c>
      <c r="F12" s="42"/>
      <c r="H12" s="153" t="s">
        <v>17</v>
      </c>
      <c r="I12" s="153"/>
      <c r="J12" s="150">
        <v>30.876590515585736</v>
      </c>
      <c r="K12" s="150"/>
      <c r="L12" s="150"/>
      <c r="M12" s="151"/>
      <c r="N12" s="152"/>
      <c r="O12" s="151"/>
      <c r="P12" s="150">
        <v>17.985397480051912</v>
      </c>
      <c r="Q12" s="150"/>
      <c r="R12" s="150"/>
      <c r="S12" s="151"/>
      <c r="T12" s="150"/>
      <c r="U12" s="150"/>
      <c r="V12" s="150"/>
      <c r="W12" s="150"/>
      <c r="X12" s="150"/>
      <c r="Y12" s="150"/>
      <c r="Z12" s="149"/>
    </row>
    <row r="13" spans="1:26" ht="12.75" hidden="1">
      <c r="A13" s="45" t="s">
        <v>18</v>
      </c>
      <c r="B13" s="43">
        <v>27.27730256287854</v>
      </c>
      <c r="C13" s="44"/>
      <c r="D13" s="44"/>
      <c r="E13" s="43">
        <v>21.679696416271177</v>
      </c>
      <c r="F13" s="42"/>
      <c r="H13" s="153" t="s">
        <v>18</v>
      </c>
      <c r="I13" s="153"/>
      <c r="J13" s="150">
        <v>27.27730256287854</v>
      </c>
      <c r="K13" s="150"/>
      <c r="L13" s="150"/>
      <c r="M13" s="151"/>
      <c r="N13" s="152"/>
      <c r="O13" s="151"/>
      <c r="P13" s="150">
        <v>21.679696416271177</v>
      </c>
      <c r="Q13" s="150"/>
      <c r="R13" s="150"/>
      <c r="S13" s="151"/>
      <c r="T13" s="150"/>
      <c r="U13" s="150"/>
      <c r="V13" s="150"/>
      <c r="W13" s="150"/>
      <c r="X13" s="150"/>
      <c r="Y13" s="150"/>
      <c r="Z13" s="149"/>
    </row>
    <row r="14" spans="1:26" ht="12.75" hidden="1">
      <c r="A14" s="45" t="s">
        <v>19</v>
      </c>
      <c r="B14" s="43">
        <v>28.402977734180787</v>
      </c>
      <c r="C14" s="44"/>
      <c r="D14" s="44"/>
      <c r="E14" s="43">
        <v>28.451109142177152</v>
      </c>
      <c r="F14" s="42"/>
      <c r="H14" s="153" t="s">
        <v>19</v>
      </c>
      <c r="I14" s="153"/>
      <c r="J14" s="150">
        <v>28.402977734180787</v>
      </c>
      <c r="K14" s="150"/>
      <c r="L14" s="150"/>
      <c r="M14" s="151"/>
      <c r="N14" s="152"/>
      <c r="O14" s="151"/>
      <c r="P14" s="150">
        <v>28.451109142177152</v>
      </c>
      <c r="Q14" s="150"/>
      <c r="R14" s="150"/>
      <c r="S14" s="151"/>
      <c r="T14" s="150"/>
      <c r="U14" s="150"/>
      <c r="V14" s="150"/>
      <c r="W14" s="150"/>
      <c r="X14" s="150"/>
      <c r="Y14" s="150"/>
      <c r="Z14" s="149"/>
    </row>
    <row r="15" spans="1:26" ht="12.75" hidden="1">
      <c r="A15" s="45" t="s">
        <v>185</v>
      </c>
      <c r="B15" s="43">
        <v>50.334516733055466</v>
      </c>
      <c r="C15" s="44"/>
      <c r="D15" s="44"/>
      <c r="E15" s="43">
        <v>36.585508490800294</v>
      </c>
      <c r="F15" s="42"/>
      <c r="H15" s="153" t="s">
        <v>185</v>
      </c>
      <c r="I15" s="153"/>
      <c r="J15" s="150">
        <v>50.334516733055466</v>
      </c>
      <c r="K15" s="150"/>
      <c r="L15" s="150"/>
      <c r="M15" s="151"/>
      <c r="N15" s="152"/>
      <c r="O15" s="151"/>
      <c r="P15" s="150">
        <v>36.585508490800294</v>
      </c>
      <c r="Q15" s="150"/>
      <c r="R15" s="150"/>
      <c r="S15" s="151"/>
      <c r="T15" s="150"/>
      <c r="U15" s="150"/>
      <c r="V15" s="150"/>
      <c r="W15" s="150"/>
      <c r="X15" s="150"/>
      <c r="Y15" s="150"/>
      <c r="Z15" s="149"/>
    </row>
    <row r="16" spans="1:26" ht="12.75" hidden="1">
      <c r="A16" s="45" t="s">
        <v>13</v>
      </c>
      <c r="B16" s="43">
        <v>93.95504023408924</v>
      </c>
      <c r="C16" s="44"/>
      <c r="D16" s="44"/>
      <c r="E16" s="43">
        <v>39.566433946433776</v>
      </c>
      <c r="F16" s="42"/>
      <c r="H16" s="153" t="s">
        <v>13</v>
      </c>
      <c r="I16" s="153"/>
      <c r="J16" s="150">
        <v>93.95504023408924</v>
      </c>
      <c r="K16" s="150"/>
      <c r="L16" s="150"/>
      <c r="M16" s="151"/>
      <c r="N16" s="152"/>
      <c r="O16" s="151"/>
      <c r="P16" s="150">
        <v>39.566433946433776</v>
      </c>
      <c r="Q16" s="150"/>
      <c r="R16" s="150"/>
      <c r="S16" s="151"/>
      <c r="T16" s="150"/>
      <c r="U16" s="150"/>
      <c r="V16" s="150"/>
      <c r="W16" s="150"/>
      <c r="X16" s="150"/>
      <c r="Y16" s="150"/>
      <c r="Z16" s="149"/>
    </row>
    <row r="17" spans="1:26" ht="12.75" hidden="1">
      <c r="A17" s="45" t="s">
        <v>12</v>
      </c>
      <c r="B17" s="43">
        <v>87.33383501163037</v>
      </c>
      <c r="C17" s="44"/>
      <c r="D17" s="44"/>
      <c r="E17" s="43">
        <v>50.00441521561692</v>
      </c>
      <c r="F17" s="42"/>
      <c r="H17" s="153" t="s">
        <v>12</v>
      </c>
      <c r="I17" s="153"/>
      <c r="J17" s="150">
        <v>87.33383501163037</v>
      </c>
      <c r="K17" s="150"/>
      <c r="L17" s="150"/>
      <c r="M17" s="151"/>
      <c r="N17" s="152"/>
      <c r="O17" s="151"/>
      <c r="P17" s="150">
        <v>50.00441521561692</v>
      </c>
      <c r="Q17" s="150"/>
      <c r="R17" s="150"/>
      <c r="S17" s="151"/>
      <c r="T17" s="150"/>
      <c r="U17" s="150"/>
      <c r="V17" s="150"/>
      <c r="W17" s="150"/>
      <c r="X17" s="150"/>
      <c r="Y17" s="150"/>
      <c r="Z17" s="149"/>
    </row>
    <row r="18" spans="1:26" ht="12.75" hidden="1">
      <c r="A18" s="45" t="s">
        <v>15</v>
      </c>
      <c r="B18" s="43">
        <v>92.70393769463371</v>
      </c>
      <c r="C18" s="44"/>
      <c r="D18" s="44"/>
      <c r="E18" s="43">
        <v>65.3418420436837</v>
      </c>
      <c r="F18" s="42"/>
      <c r="H18" s="153" t="s">
        <v>15</v>
      </c>
      <c r="I18" s="153"/>
      <c r="J18" s="150">
        <v>92.70393769463371</v>
      </c>
      <c r="K18" s="150"/>
      <c r="L18" s="150"/>
      <c r="M18" s="151"/>
      <c r="N18" s="152"/>
      <c r="O18" s="151"/>
      <c r="P18" s="150">
        <v>65.3418420436837</v>
      </c>
      <c r="Q18" s="150"/>
      <c r="R18" s="150"/>
      <c r="S18" s="151"/>
      <c r="T18" s="150"/>
      <c r="U18" s="150"/>
      <c r="V18" s="150"/>
      <c r="W18" s="150"/>
      <c r="X18" s="150"/>
      <c r="Y18" s="150"/>
      <c r="Z18" s="149"/>
    </row>
    <row r="19" spans="1:26" ht="12.75" hidden="1">
      <c r="A19" s="45" t="s">
        <v>14</v>
      </c>
      <c r="B19" s="43">
        <v>75.60253921971987</v>
      </c>
      <c r="C19" s="44"/>
      <c r="D19" s="44"/>
      <c r="E19" s="43">
        <v>72.39316405201868</v>
      </c>
      <c r="F19" s="42"/>
      <c r="H19" s="153" t="s">
        <v>14</v>
      </c>
      <c r="I19" s="153"/>
      <c r="J19" s="150">
        <v>75.60253921971987</v>
      </c>
      <c r="K19" s="150"/>
      <c r="L19" s="150"/>
      <c r="M19" s="151"/>
      <c r="N19" s="152"/>
      <c r="O19" s="151"/>
      <c r="P19" s="150">
        <v>72.39316405201868</v>
      </c>
      <c r="Q19" s="150"/>
      <c r="R19" s="150"/>
      <c r="S19" s="151"/>
      <c r="T19" s="150"/>
      <c r="U19" s="150"/>
      <c r="V19" s="150"/>
      <c r="W19" s="150"/>
      <c r="X19" s="150"/>
      <c r="Y19" s="150"/>
      <c r="Z19" s="149"/>
    </row>
    <row r="20" spans="2:26" ht="12.75">
      <c r="B20" s="10"/>
      <c r="C20" s="11"/>
      <c r="D20" s="11"/>
      <c r="E20" s="10"/>
      <c r="F20" s="12"/>
      <c r="H20" s="9"/>
      <c r="I20" s="9"/>
      <c r="J20" s="10"/>
      <c r="K20" s="10"/>
      <c r="L20" s="10"/>
      <c r="M20" s="11"/>
      <c r="N20" s="119"/>
      <c r="O20" s="11"/>
      <c r="P20" s="10"/>
      <c r="Q20" s="10"/>
      <c r="R20" s="10"/>
      <c r="S20" s="177"/>
      <c r="T20" s="10"/>
      <c r="U20" s="10"/>
      <c r="V20" s="10"/>
      <c r="W20" s="10"/>
      <c r="X20" s="10"/>
      <c r="Y20" s="10"/>
      <c r="Z20" s="12"/>
    </row>
    <row r="21" spans="1:29" ht="24.75">
      <c r="A21" s="46" t="s">
        <v>184</v>
      </c>
      <c r="B21" s="47"/>
      <c r="C21" s="48"/>
      <c r="D21" s="48"/>
      <c r="E21" s="47"/>
      <c r="F21" s="49"/>
      <c r="H21" s="144" t="s">
        <v>184</v>
      </c>
      <c r="I21" s="138"/>
      <c r="J21" s="140" t="s">
        <v>215</v>
      </c>
      <c r="K21" s="140" t="s">
        <v>203</v>
      </c>
      <c r="L21" s="140" t="s">
        <v>204</v>
      </c>
      <c r="M21" s="141" t="s">
        <v>177</v>
      </c>
      <c r="N21" s="141" t="s">
        <v>264</v>
      </c>
      <c r="O21" s="142"/>
      <c r="P21" s="140" t="s">
        <v>215</v>
      </c>
      <c r="Q21" s="140" t="s">
        <v>203</v>
      </c>
      <c r="R21" s="140" t="s">
        <v>204</v>
      </c>
      <c r="S21" s="141" t="s">
        <v>177</v>
      </c>
      <c r="T21" s="141" t="s">
        <v>335</v>
      </c>
      <c r="U21" s="141"/>
      <c r="V21" s="140" t="s">
        <v>215</v>
      </c>
      <c r="W21" s="140" t="s">
        <v>203</v>
      </c>
      <c r="X21" s="140" t="s">
        <v>204</v>
      </c>
      <c r="Y21" s="141" t="s">
        <v>335</v>
      </c>
      <c r="Z21" s="141" t="s">
        <v>177</v>
      </c>
      <c r="AA21" s="141" t="s">
        <v>334</v>
      </c>
      <c r="AB21" s="193" t="s">
        <v>385</v>
      </c>
      <c r="AC21" s="192" t="s">
        <v>384</v>
      </c>
    </row>
    <row r="22" spans="1:30" ht="12.75">
      <c r="A22" s="3" t="s">
        <v>37</v>
      </c>
      <c r="B22" s="14">
        <v>31.7</v>
      </c>
      <c r="C22" s="15">
        <v>2006</v>
      </c>
      <c r="E22" s="14">
        <v>37.3</v>
      </c>
      <c r="F22" s="15">
        <v>2005</v>
      </c>
      <c r="H22" s="3" t="s">
        <v>37</v>
      </c>
      <c r="I22" s="3">
        <v>1</v>
      </c>
      <c r="J22" s="14">
        <v>63.6</v>
      </c>
      <c r="K22" s="14"/>
      <c r="L22" s="14"/>
      <c r="M22" s="15">
        <v>2010</v>
      </c>
      <c r="N22" s="120" t="s">
        <v>245</v>
      </c>
      <c r="O22" s="76"/>
      <c r="P22" s="14">
        <v>37</v>
      </c>
      <c r="Q22" s="172"/>
      <c r="R22" s="172"/>
      <c r="S22" s="171">
        <v>2007</v>
      </c>
      <c r="T22" s="184" t="s">
        <v>336</v>
      </c>
      <c r="U22" s="172"/>
      <c r="V22" s="172">
        <v>80.6</v>
      </c>
      <c r="W22" s="172"/>
      <c r="X22" s="172"/>
      <c r="Y22" s="184" t="s">
        <v>337</v>
      </c>
      <c r="Z22" s="15">
        <v>2007</v>
      </c>
      <c r="AA22" s="3">
        <f>IF(J22&gt;0,1,0)</f>
        <v>1</v>
      </c>
      <c r="AB22" s="3">
        <v>1</v>
      </c>
      <c r="AC22" s="3">
        <v>1</v>
      </c>
      <c r="AD22" s="188" t="s">
        <v>340</v>
      </c>
    </row>
    <row r="23" spans="1:30" ht="12.75">
      <c r="A23" s="3"/>
      <c r="B23" s="14"/>
      <c r="E23" s="14"/>
      <c r="F23" s="15"/>
      <c r="H23" s="3" t="s">
        <v>208</v>
      </c>
      <c r="I23" s="3">
        <v>1</v>
      </c>
      <c r="J23" s="14">
        <v>8.1</v>
      </c>
      <c r="K23" s="14"/>
      <c r="L23" s="14"/>
      <c r="M23" s="15">
        <v>2010</v>
      </c>
      <c r="N23" s="120" t="s">
        <v>246</v>
      </c>
      <c r="O23" s="76"/>
      <c r="P23" s="14">
        <v>0.3</v>
      </c>
      <c r="Q23" s="172"/>
      <c r="R23" s="172"/>
      <c r="S23" s="171">
        <v>2010</v>
      </c>
      <c r="T23" s="172" t="s">
        <v>336</v>
      </c>
      <c r="U23" s="172"/>
      <c r="V23" s="172">
        <v>0.4</v>
      </c>
      <c r="W23" s="172"/>
      <c r="X23" s="172"/>
      <c r="Y23" s="172" t="s">
        <v>337</v>
      </c>
      <c r="Z23" s="15">
        <v>2010</v>
      </c>
      <c r="AA23" s="3">
        <f aca="true" t="shared" si="0" ref="AA23:AA38">IF(J23&gt;0,1,0)</f>
        <v>1</v>
      </c>
      <c r="AB23" s="3">
        <v>1</v>
      </c>
      <c r="AC23" s="3">
        <v>1</v>
      </c>
      <c r="AD23" s="188" t="s">
        <v>340</v>
      </c>
    </row>
    <row r="24" spans="1:30" ht="12.75">
      <c r="A24" s="3" t="s">
        <v>47</v>
      </c>
      <c r="B24" s="14">
        <v>2.6</v>
      </c>
      <c r="C24" s="15">
        <v>2005</v>
      </c>
      <c r="E24" s="14">
        <v>4.2</v>
      </c>
      <c r="F24" s="15">
        <v>2004</v>
      </c>
      <c r="H24" s="3" t="s">
        <v>47</v>
      </c>
      <c r="I24" s="3">
        <v>1</v>
      </c>
      <c r="J24" s="14">
        <v>9.7</v>
      </c>
      <c r="K24" s="14"/>
      <c r="L24" s="14"/>
      <c r="M24" s="15">
        <v>2009</v>
      </c>
      <c r="N24" s="120" t="s">
        <v>246</v>
      </c>
      <c r="O24" s="76"/>
      <c r="P24" s="14">
        <v>5.2</v>
      </c>
      <c r="Q24" s="172"/>
      <c r="R24" s="172"/>
      <c r="S24" s="171">
        <v>2009</v>
      </c>
      <c r="T24" s="172" t="s">
        <v>336</v>
      </c>
      <c r="U24" s="172"/>
      <c r="V24" s="172">
        <v>6.8</v>
      </c>
      <c r="W24" s="172"/>
      <c r="X24" s="172"/>
      <c r="Y24" s="172" t="s">
        <v>337</v>
      </c>
      <c r="Z24" s="15">
        <v>2009</v>
      </c>
      <c r="AA24" s="3">
        <f t="shared" si="0"/>
        <v>1</v>
      </c>
      <c r="AB24" s="3">
        <v>1</v>
      </c>
      <c r="AC24" s="3">
        <v>1</v>
      </c>
      <c r="AD24" s="188" t="s">
        <v>340</v>
      </c>
    </row>
    <row r="25" spans="1:30" ht="12.75">
      <c r="A25" s="3"/>
      <c r="B25" s="83"/>
      <c r="C25" s="82"/>
      <c r="D25" s="82"/>
      <c r="E25" s="83"/>
      <c r="F25" s="82"/>
      <c r="H25" s="3" t="s">
        <v>225</v>
      </c>
      <c r="I25" s="3">
        <v>1</v>
      </c>
      <c r="J25" s="83">
        <v>100</v>
      </c>
      <c r="K25" s="83"/>
      <c r="L25" s="83"/>
      <c r="M25" s="82">
        <v>2010</v>
      </c>
      <c r="N25" s="120" t="s">
        <v>243</v>
      </c>
      <c r="O25" s="82"/>
      <c r="P25" s="83">
        <v>12.5</v>
      </c>
      <c r="Q25" s="172"/>
      <c r="R25" s="172"/>
      <c r="S25" s="171">
        <v>2009</v>
      </c>
      <c r="T25" s="184" t="s">
        <v>336</v>
      </c>
      <c r="U25" s="172"/>
      <c r="V25" s="172">
        <v>15.5</v>
      </c>
      <c r="W25" s="172"/>
      <c r="X25" s="172"/>
      <c r="Y25" s="184" t="s">
        <v>337</v>
      </c>
      <c r="Z25" s="82">
        <v>2009</v>
      </c>
      <c r="AA25" s="3">
        <v>1</v>
      </c>
      <c r="AB25" s="3">
        <v>1</v>
      </c>
      <c r="AC25" s="3">
        <v>1</v>
      </c>
      <c r="AD25" s="188" t="s">
        <v>367</v>
      </c>
    </row>
    <row r="26" spans="1:30" ht="12.75">
      <c r="A26" s="3" t="s">
        <v>51</v>
      </c>
      <c r="B26" s="14">
        <v>1.6</v>
      </c>
      <c r="C26" s="15">
        <v>2004</v>
      </c>
      <c r="E26" s="14">
        <v>2.4</v>
      </c>
      <c r="F26" s="15">
        <v>2005</v>
      </c>
      <c r="H26" s="3" t="s">
        <v>51</v>
      </c>
      <c r="I26" s="3">
        <v>1</v>
      </c>
      <c r="J26" s="14">
        <v>3.2</v>
      </c>
      <c r="K26" s="14">
        <v>7.1</v>
      </c>
      <c r="L26" s="14">
        <v>0.5</v>
      </c>
      <c r="M26" s="15">
        <v>2009</v>
      </c>
      <c r="N26" s="120" t="s">
        <v>248</v>
      </c>
      <c r="O26" s="76"/>
      <c r="P26" s="14">
        <v>3.226519582613908</v>
      </c>
      <c r="Q26" s="172">
        <v>4.858962777729788</v>
      </c>
      <c r="R26" s="172">
        <v>1.659864143117383</v>
      </c>
      <c r="S26" s="171">
        <v>2009</v>
      </c>
      <c r="T26" s="172" t="s">
        <v>336</v>
      </c>
      <c r="U26" s="172"/>
      <c r="V26" s="172">
        <v>3.697431419902839</v>
      </c>
      <c r="W26" s="172">
        <v>5.2058352873265425</v>
      </c>
      <c r="X26" s="172">
        <v>2.0382552443088167</v>
      </c>
      <c r="Y26" s="172" t="s">
        <v>337</v>
      </c>
      <c r="Z26" s="15">
        <v>2009</v>
      </c>
      <c r="AA26" s="3">
        <f t="shared" si="0"/>
        <v>1</v>
      </c>
      <c r="AB26" s="3">
        <v>1</v>
      </c>
      <c r="AC26" s="3">
        <v>1</v>
      </c>
      <c r="AD26" s="188" t="s">
        <v>340</v>
      </c>
    </row>
    <row r="27" spans="1:30" ht="12.75">
      <c r="A27" s="3" t="s">
        <v>52</v>
      </c>
      <c r="B27" s="14">
        <v>3.8</v>
      </c>
      <c r="C27" s="15">
        <v>2006</v>
      </c>
      <c r="E27" s="14">
        <v>3.3</v>
      </c>
      <c r="F27" s="15">
        <v>2006</v>
      </c>
      <c r="H27" s="3" t="s">
        <v>52</v>
      </c>
      <c r="I27" s="3">
        <v>1</v>
      </c>
      <c r="J27" s="14">
        <v>3.9548717714308936</v>
      </c>
      <c r="K27" s="14">
        <v>6.847596021923772</v>
      </c>
      <c r="L27" s="14">
        <v>1.9645948700913427</v>
      </c>
      <c r="M27" s="15">
        <v>2011</v>
      </c>
      <c r="N27" s="120" t="s">
        <v>246</v>
      </c>
      <c r="O27" s="76"/>
      <c r="P27" s="14">
        <v>4.488024008311531</v>
      </c>
      <c r="Q27" s="172">
        <v>8.203429009280654</v>
      </c>
      <c r="R27" s="172">
        <v>0.9514769059022071</v>
      </c>
      <c r="S27" s="171">
        <v>2011</v>
      </c>
      <c r="T27" s="172" t="s">
        <v>336</v>
      </c>
      <c r="U27" s="172"/>
      <c r="V27" s="172">
        <v>5.176278555555982</v>
      </c>
      <c r="W27" s="172">
        <v>9.620025443486933</v>
      </c>
      <c r="X27" s="172">
        <v>1.0744329381715207</v>
      </c>
      <c r="Y27" s="172" t="s">
        <v>337</v>
      </c>
      <c r="Z27" s="15">
        <v>2011</v>
      </c>
      <c r="AA27" s="3">
        <f t="shared" si="0"/>
        <v>1</v>
      </c>
      <c r="AB27" s="3">
        <v>1</v>
      </c>
      <c r="AC27" s="3">
        <v>1</v>
      </c>
      <c r="AD27" s="188" t="s">
        <v>340</v>
      </c>
    </row>
    <row r="28" spans="1:30" ht="12.75">
      <c r="A28" s="3" t="s">
        <v>54</v>
      </c>
      <c r="B28" s="14">
        <v>9.1</v>
      </c>
      <c r="C28" s="15">
        <v>2006</v>
      </c>
      <c r="E28" s="14">
        <v>11.5</v>
      </c>
      <c r="F28" s="15">
        <v>2006</v>
      </c>
      <c r="H28" s="3" t="s">
        <v>54</v>
      </c>
      <c r="I28" s="3">
        <v>1</v>
      </c>
      <c r="J28" s="14">
        <v>12.896367559841215</v>
      </c>
      <c r="K28" s="14">
        <v>18.727587275993045</v>
      </c>
      <c r="L28" s="14">
        <v>7.9173129773187645</v>
      </c>
      <c r="M28" s="15">
        <v>2009</v>
      </c>
      <c r="N28" s="120" t="s">
        <v>246</v>
      </c>
      <c r="O28" s="76"/>
      <c r="P28" s="14">
        <v>5.3</v>
      </c>
      <c r="Q28" s="172">
        <v>8.4</v>
      </c>
      <c r="R28" s="172">
        <v>2.5</v>
      </c>
      <c r="S28" s="171">
        <v>2007</v>
      </c>
      <c r="T28" s="172" t="s">
        <v>336</v>
      </c>
      <c r="U28" s="172"/>
      <c r="V28" s="172">
        <v>5.9</v>
      </c>
      <c r="W28" s="172">
        <v>9.1</v>
      </c>
      <c r="X28" s="172">
        <v>2.7</v>
      </c>
      <c r="Y28" s="172" t="s">
        <v>337</v>
      </c>
      <c r="Z28" s="15">
        <v>2007</v>
      </c>
      <c r="AA28" s="3">
        <f t="shared" si="0"/>
        <v>1</v>
      </c>
      <c r="AB28" s="3">
        <v>1</v>
      </c>
      <c r="AC28" s="3">
        <v>1</v>
      </c>
      <c r="AD28" s="188" t="s">
        <v>341</v>
      </c>
    </row>
    <row r="29" spans="1:30" ht="12.75">
      <c r="A29" s="3" t="s">
        <v>56</v>
      </c>
      <c r="B29" s="14">
        <v>90</v>
      </c>
      <c r="C29" s="15">
        <v>2005</v>
      </c>
      <c r="E29" s="14">
        <v>21.7</v>
      </c>
      <c r="F29" s="15">
        <v>2006</v>
      </c>
      <c r="H29" s="3" t="s">
        <v>56</v>
      </c>
      <c r="I29" s="3">
        <v>1</v>
      </c>
      <c r="J29" s="14">
        <v>64.4</v>
      </c>
      <c r="K29" s="14">
        <v>76.9</v>
      </c>
      <c r="L29" s="14">
        <v>56.2</v>
      </c>
      <c r="M29" s="15">
        <v>2010</v>
      </c>
      <c r="N29" s="120" t="s">
        <v>246</v>
      </c>
      <c r="O29" s="76"/>
      <c r="P29" s="14">
        <v>20.663195129923714</v>
      </c>
      <c r="Q29" s="172">
        <v>23.580893125681712</v>
      </c>
      <c r="R29" s="172">
        <v>17.72865952612788</v>
      </c>
      <c r="S29" s="171">
        <v>2010</v>
      </c>
      <c r="T29" s="172" t="s">
        <v>336</v>
      </c>
      <c r="U29" s="172"/>
      <c r="V29" s="172">
        <v>28.43968165659019</v>
      </c>
      <c r="W29" s="172">
        <v>26.436741687505787</v>
      </c>
      <c r="X29" s="172">
        <v>31.64730044853858</v>
      </c>
      <c r="Y29" s="172" t="s">
        <v>337</v>
      </c>
      <c r="Z29" s="15">
        <v>2010</v>
      </c>
      <c r="AA29" s="3">
        <f t="shared" si="0"/>
        <v>1</v>
      </c>
      <c r="AB29" s="3">
        <v>1</v>
      </c>
      <c r="AC29" s="3">
        <v>1</v>
      </c>
      <c r="AD29" s="188" t="s">
        <v>342</v>
      </c>
    </row>
    <row r="30" spans="1:30" ht="12.75">
      <c r="A30" s="3" t="s">
        <v>57</v>
      </c>
      <c r="B30" s="14">
        <v>1.6</v>
      </c>
      <c r="C30" s="15">
        <v>2005</v>
      </c>
      <c r="E30" s="14">
        <v>1.6</v>
      </c>
      <c r="F30" s="15">
        <v>2005</v>
      </c>
      <c r="H30" s="3" t="s">
        <v>57</v>
      </c>
      <c r="I30" s="3">
        <v>1</v>
      </c>
      <c r="J30" s="14">
        <v>1.6</v>
      </c>
      <c r="K30" s="14"/>
      <c r="L30" s="14"/>
      <c r="M30" s="15">
        <v>2008</v>
      </c>
      <c r="N30" s="120" t="s">
        <v>248</v>
      </c>
      <c r="O30" s="76"/>
      <c r="P30" s="14">
        <v>1.5</v>
      </c>
      <c r="Q30" s="172"/>
      <c r="R30" s="172"/>
      <c r="S30" s="171">
        <v>2005</v>
      </c>
      <c r="T30" s="184" t="s">
        <v>336</v>
      </c>
      <c r="U30" s="172"/>
      <c r="V30" s="172">
        <v>2</v>
      </c>
      <c r="W30" s="172"/>
      <c r="X30" s="172"/>
      <c r="Y30" s="184" t="s">
        <v>337</v>
      </c>
      <c r="Z30" s="15">
        <v>2005</v>
      </c>
      <c r="AA30" s="3">
        <f t="shared" si="0"/>
        <v>1</v>
      </c>
      <c r="AB30" s="3">
        <v>1</v>
      </c>
      <c r="AC30" s="3">
        <v>1</v>
      </c>
      <c r="AD30" s="188" t="s">
        <v>340</v>
      </c>
    </row>
    <row r="31" spans="1:30" ht="12.75">
      <c r="A31" s="3" t="s">
        <v>60</v>
      </c>
      <c r="B31" s="14">
        <v>17</v>
      </c>
      <c r="C31" s="15">
        <v>2008</v>
      </c>
      <c r="E31" s="14">
        <v>7.5</v>
      </c>
      <c r="F31" s="15">
        <v>2008</v>
      </c>
      <c r="H31" s="3" t="s">
        <v>60</v>
      </c>
      <c r="I31" s="3">
        <v>1</v>
      </c>
      <c r="J31" s="14">
        <v>17</v>
      </c>
      <c r="K31" s="14"/>
      <c r="L31" s="14"/>
      <c r="M31" s="15">
        <v>2008</v>
      </c>
      <c r="N31" s="120"/>
      <c r="O31" s="76"/>
      <c r="P31" s="14">
        <v>4.9</v>
      </c>
      <c r="Q31" s="172"/>
      <c r="R31" s="172"/>
      <c r="S31" s="171">
        <v>2008</v>
      </c>
      <c r="T31" s="228" t="s">
        <v>336</v>
      </c>
      <c r="U31" s="172"/>
      <c r="V31" s="172">
        <v>6.5</v>
      </c>
      <c r="W31" s="172"/>
      <c r="X31" s="172"/>
      <c r="Y31" s="184" t="s">
        <v>337</v>
      </c>
      <c r="Z31" s="15">
        <v>2008</v>
      </c>
      <c r="AA31" s="3">
        <f t="shared" si="0"/>
        <v>1</v>
      </c>
      <c r="AB31" s="3">
        <v>1</v>
      </c>
      <c r="AC31" s="3">
        <v>1</v>
      </c>
      <c r="AD31" s="188" t="s">
        <v>340</v>
      </c>
    </row>
    <row r="32" spans="1:29" ht="12.75">
      <c r="A32" s="3" t="s">
        <v>61</v>
      </c>
      <c r="B32" s="14">
        <v>17.7</v>
      </c>
      <c r="C32" s="15">
        <v>2008</v>
      </c>
      <c r="E32" s="14">
        <v>10.5</v>
      </c>
      <c r="F32" s="15">
        <v>2008</v>
      </c>
      <c r="H32" s="3" t="s">
        <v>61</v>
      </c>
      <c r="I32" s="3">
        <v>1</v>
      </c>
      <c r="J32" s="14">
        <v>17.7</v>
      </c>
      <c r="K32" s="14"/>
      <c r="L32" s="14"/>
      <c r="M32" s="15">
        <v>2008</v>
      </c>
      <c r="N32" s="120" t="s">
        <v>396</v>
      </c>
      <c r="O32" s="76"/>
      <c r="P32" s="14">
        <v>10.5</v>
      </c>
      <c r="Q32" s="172"/>
      <c r="R32" s="172"/>
      <c r="S32" s="171"/>
      <c r="T32" s="172"/>
      <c r="U32" s="172"/>
      <c r="V32" s="172"/>
      <c r="W32" s="172"/>
      <c r="X32" s="172"/>
      <c r="Y32" s="172"/>
      <c r="Z32" s="15">
        <v>2008</v>
      </c>
      <c r="AA32" s="3">
        <f t="shared" si="0"/>
        <v>1</v>
      </c>
      <c r="AB32" s="3">
        <v>1</v>
      </c>
      <c r="AC32" s="3">
        <v>1</v>
      </c>
    </row>
    <row r="33" spans="1:30" ht="56.25">
      <c r="A33" s="3" t="s">
        <v>63</v>
      </c>
      <c r="B33" s="14">
        <v>9.5</v>
      </c>
      <c r="C33" s="15">
        <v>2004</v>
      </c>
      <c r="E33" s="14">
        <v>9.1</v>
      </c>
      <c r="F33" s="15">
        <v>2004</v>
      </c>
      <c r="H33" s="3" t="s">
        <v>63</v>
      </c>
      <c r="I33" s="3">
        <v>1</v>
      </c>
      <c r="J33" s="14">
        <v>7.7</v>
      </c>
      <c r="K33" s="14"/>
      <c r="L33" s="14"/>
      <c r="M33" s="15">
        <v>2010</v>
      </c>
      <c r="N33" s="120" t="s">
        <v>248</v>
      </c>
      <c r="O33" s="76"/>
      <c r="P33" s="14">
        <v>6.3</v>
      </c>
      <c r="Q33" s="172"/>
      <c r="R33" s="172"/>
      <c r="S33" s="171">
        <v>2010</v>
      </c>
      <c r="T33" s="231" t="s">
        <v>336</v>
      </c>
      <c r="U33" s="172"/>
      <c r="V33" s="172">
        <v>8.8</v>
      </c>
      <c r="W33" s="172"/>
      <c r="X33" s="172"/>
      <c r="Y33" s="231" t="s">
        <v>337</v>
      </c>
      <c r="Z33" s="15">
        <v>2010</v>
      </c>
      <c r="AA33" s="3">
        <f t="shared" si="0"/>
        <v>1</v>
      </c>
      <c r="AB33" s="3">
        <v>1</v>
      </c>
      <c r="AC33" s="3">
        <v>1</v>
      </c>
      <c r="AD33" s="164" t="s">
        <v>425</v>
      </c>
    </row>
    <row r="34" spans="1:30" ht="12.75">
      <c r="A34" s="3" t="s">
        <v>68</v>
      </c>
      <c r="B34" s="14">
        <v>12</v>
      </c>
      <c r="C34" s="15">
        <v>2002</v>
      </c>
      <c r="E34" s="14">
        <v>8.4</v>
      </c>
      <c r="F34" s="15">
        <v>2002</v>
      </c>
      <c r="H34" s="3" t="s">
        <v>68</v>
      </c>
      <c r="J34" s="14">
        <v>12</v>
      </c>
      <c r="K34" s="14"/>
      <c r="L34" s="14"/>
      <c r="M34" s="15">
        <v>2002</v>
      </c>
      <c r="N34" s="120"/>
      <c r="O34" s="76"/>
      <c r="P34" s="14">
        <v>6.6</v>
      </c>
      <c r="Q34" s="172"/>
      <c r="R34" s="172"/>
      <c r="S34" s="171">
        <v>2003</v>
      </c>
      <c r="T34" s="231" t="s">
        <v>336</v>
      </c>
      <c r="U34" s="172"/>
      <c r="V34" s="172">
        <v>12.6</v>
      </c>
      <c r="W34" s="172"/>
      <c r="X34" s="172"/>
      <c r="Y34" s="231" t="s">
        <v>337</v>
      </c>
      <c r="Z34" s="15">
        <v>2003</v>
      </c>
      <c r="AA34" s="3">
        <f t="shared" si="0"/>
        <v>1</v>
      </c>
      <c r="AB34" s="3">
        <v>1</v>
      </c>
      <c r="AD34" s="188" t="s">
        <v>340</v>
      </c>
    </row>
    <row r="35" spans="1:30" ht="12.75">
      <c r="A35" s="3" t="s">
        <v>70</v>
      </c>
      <c r="B35" s="14" t="s">
        <v>179</v>
      </c>
      <c r="C35" s="15" t="s">
        <v>176</v>
      </c>
      <c r="E35" s="14">
        <v>27.7</v>
      </c>
      <c r="F35" s="15">
        <v>2004</v>
      </c>
      <c r="H35" s="3" t="s">
        <v>70</v>
      </c>
      <c r="I35" s="3">
        <v>1</v>
      </c>
      <c r="J35" s="14">
        <v>32.693355233937</v>
      </c>
      <c r="K35" s="14">
        <v>61.66360870093022</v>
      </c>
      <c r="L35" s="14">
        <v>8.038492933044722</v>
      </c>
      <c r="M35" s="15">
        <v>2008</v>
      </c>
      <c r="N35" s="120" t="s">
        <v>246</v>
      </c>
      <c r="O35" s="76"/>
      <c r="P35" s="14">
        <v>25.248183525144434</v>
      </c>
      <c r="Q35" s="172">
        <v>39.268961925644305</v>
      </c>
      <c r="R35" s="172">
        <v>11.106713007567578</v>
      </c>
      <c r="S35" s="171">
        <v>2008</v>
      </c>
      <c r="T35" s="228" t="s">
        <v>336</v>
      </c>
      <c r="U35" s="172"/>
      <c r="V35" s="172">
        <v>48.458924791149094</v>
      </c>
      <c r="W35" s="172">
        <v>49.757751863771226</v>
      </c>
      <c r="X35" s="172">
        <v>44.3336351423107</v>
      </c>
      <c r="Y35" s="228" t="s">
        <v>337</v>
      </c>
      <c r="Z35" s="15">
        <v>2008</v>
      </c>
      <c r="AA35" s="3">
        <v>1</v>
      </c>
      <c r="AB35" s="3">
        <v>1</v>
      </c>
      <c r="AC35" s="3">
        <v>1</v>
      </c>
      <c r="AD35" s="188" t="s">
        <v>408</v>
      </c>
    </row>
    <row r="36" spans="1:28" ht="12.75">
      <c r="A36" s="3" t="s">
        <v>75</v>
      </c>
      <c r="B36" s="14">
        <v>3</v>
      </c>
      <c r="C36" s="15">
        <v>2003</v>
      </c>
      <c r="E36" s="14">
        <v>2.9</v>
      </c>
      <c r="F36" s="15">
        <v>2003</v>
      </c>
      <c r="H36" s="3" t="s">
        <v>75</v>
      </c>
      <c r="J36" s="14">
        <v>3</v>
      </c>
      <c r="K36" s="14"/>
      <c r="L36" s="14"/>
      <c r="M36" s="15">
        <v>2003</v>
      </c>
      <c r="N36" s="120" t="s">
        <v>246</v>
      </c>
      <c r="O36" s="76"/>
      <c r="P36" s="14">
        <v>0.8</v>
      </c>
      <c r="Q36" s="172"/>
      <c r="R36" s="172"/>
      <c r="S36" s="171">
        <v>2003</v>
      </c>
      <c r="T36" s="231" t="s">
        <v>336</v>
      </c>
      <c r="U36" s="172"/>
      <c r="V36" s="172">
        <v>1</v>
      </c>
      <c r="W36" s="172"/>
      <c r="X36" s="172"/>
      <c r="Y36" s="231" t="s">
        <v>337</v>
      </c>
      <c r="Z36" s="15">
        <v>2003</v>
      </c>
      <c r="AA36" s="3">
        <f t="shared" si="0"/>
        <v>1</v>
      </c>
      <c r="AB36" s="3">
        <v>1</v>
      </c>
    </row>
    <row r="37" spans="1:30" ht="12.75">
      <c r="A37" s="3" t="s">
        <v>78</v>
      </c>
      <c r="B37" s="14">
        <v>3.8</v>
      </c>
      <c r="C37" s="15">
        <v>2004</v>
      </c>
      <c r="E37" s="14">
        <v>9.2</v>
      </c>
      <c r="F37" s="15">
        <v>2004</v>
      </c>
      <c r="H37" s="3" t="s">
        <v>78</v>
      </c>
      <c r="I37" s="3">
        <v>1</v>
      </c>
      <c r="J37" s="14">
        <v>6.6</v>
      </c>
      <c r="K37" s="14">
        <v>11.8</v>
      </c>
      <c r="L37" s="14">
        <v>1.8</v>
      </c>
      <c r="M37" s="15">
        <v>2008</v>
      </c>
      <c r="N37" s="120" t="s">
        <v>246</v>
      </c>
      <c r="O37" s="76"/>
      <c r="P37" s="14">
        <v>6.719126626719913</v>
      </c>
      <c r="Q37" s="172">
        <v>9.401561533026673</v>
      </c>
      <c r="R37" s="172">
        <v>3.943705482869411</v>
      </c>
      <c r="S37" s="171">
        <v>2008</v>
      </c>
      <c r="T37" s="172" t="s">
        <v>336</v>
      </c>
      <c r="U37" s="172"/>
      <c r="V37" s="172">
        <v>9.152588192840115</v>
      </c>
      <c r="W37" s="172">
        <v>12.455153967279983</v>
      </c>
      <c r="X37" s="172">
        <v>5.533508351420662</v>
      </c>
      <c r="Y37" s="172" t="s">
        <v>337</v>
      </c>
      <c r="Z37" s="15">
        <v>2008</v>
      </c>
      <c r="AA37" s="3">
        <f t="shared" si="0"/>
        <v>1</v>
      </c>
      <c r="AB37" s="3">
        <v>1</v>
      </c>
      <c r="AC37" s="3">
        <v>1</v>
      </c>
      <c r="AD37" s="188" t="s">
        <v>340</v>
      </c>
    </row>
    <row r="38" spans="1:30" ht="12.75">
      <c r="A38" s="3" t="s">
        <v>81</v>
      </c>
      <c r="B38" s="14">
        <v>3.1</v>
      </c>
      <c r="C38" s="15">
        <v>2005</v>
      </c>
      <c r="E38" s="14">
        <v>10.8</v>
      </c>
      <c r="F38" s="15">
        <v>2005</v>
      </c>
      <c r="H38" s="3" t="s">
        <v>81</v>
      </c>
      <c r="J38" s="14">
        <v>8.8</v>
      </c>
      <c r="K38" s="14"/>
      <c r="L38" s="14"/>
      <c r="M38" s="15">
        <v>2008</v>
      </c>
      <c r="N38" s="120" t="s">
        <v>248</v>
      </c>
      <c r="O38" s="76"/>
      <c r="P38" s="14">
        <v>11.1</v>
      </c>
      <c r="Q38" s="172"/>
      <c r="R38" s="172"/>
      <c r="S38" s="171">
        <v>2006</v>
      </c>
      <c r="T38" s="195" t="s">
        <v>336</v>
      </c>
      <c r="U38" s="172"/>
      <c r="V38" s="172">
        <v>14.7</v>
      </c>
      <c r="W38" s="172"/>
      <c r="X38" s="172"/>
      <c r="Y38" s="195" t="s">
        <v>337</v>
      </c>
      <c r="Z38" s="15">
        <v>2006</v>
      </c>
      <c r="AA38" s="3">
        <f t="shared" si="0"/>
        <v>1</v>
      </c>
      <c r="AB38" s="3">
        <v>1</v>
      </c>
      <c r="AC38" s="3">
        <v>1</v>
      </c>
      <c r="AD38" s="188" t="s">
        <v>340</v>
      </c>
    </row>
    <row r="39" spans="1:28" ht="12.75">
      <c r="A39" s="3" t="s">
        <v>82</v>
      </c>
      <c r="B39" s="14" t="s">
        <v>179</v>
      </c>
      <c r="C39" s="15" t="s">
        <v>176</v>
      </c>
      <c r="E39" s="14">
        <v>1.5</v>
      </c>
      <c r="F39" s="15">
        <v>2004</v>
      </c>
      <c r="H39" s="3" t="s">
        <v>82</v>
      </c>
      <c r="I39" s="3">
        <v>1</v>
      </c>
      <c r="J39" s="14">
        <v>6.2</v>
      </c>
      <c r="K39" s="14"/>
      <c r="L39" s="14"/>
      <c r="M39" s="15">
        <v>2008</v>
      </c>
      <c r="N39" s="120" t="s">
        <v>246</v>
      </c>
      <c r="O39" s="76"/>
      <c r="P39" s="14">
        <v>1.5</v>
      </c>
      <c r="Q39" s="172"/>
      <c r="R39" s="172"/>
      <c r="S39" s="171"/>
      <c r="T39" s="172"/>
      <c r="U39" s="172"/>
      <c r="V39" s="172"/>
      <c r="W39" s="172"/>
      <c r="X39" s="172"/>
      <c r="Y39" s="172"/>
      <c r="Z39" s="15">
        <v>2004</v>
      </c>
      <c r="AA39" s="3">
        <v>0</v>
      </c>
      <c r="AB39" s="3">
        <v>1</v>
      </c>
    </row>
    <row r="40" spans="1:30" ht="51">
      <c r="A40" s="3" t="s">
        <v>98</v>
      </c>
      <c r="B40" s="14" t="s">
        <v>179</v>
      </c>
      <c r="C40" s="15" t="s">
        <v>176</v>
      </c>
      <c r="E40" s="14">
        <v>6.7</v>
      </c>
      <c r="F40" s="15">
        <v>2005</v>
      </c>
      <c r="H40" s="3" t="s">
        <v>98</v>
      </c>
      <c r="I40" s="3">
        <v>1</v>
      </c>
      <c r="J40" s="14">
        <v>7.9</v>
      </c>
      <c r="K40" s="14"/>
      <c r="L40" s="14"/>
      <c r="M40" s="15">
        <v>2010</v>
      </c>
      <c r="N40" s="120" t="s">
        <v>248</v>
      </c>
      <c r="O40" s="76"/>
      <c r="P40" s="14">
        <v>11.3</v>
      </c>
      <c r="Q40" s="172"/>
      <c r="R40" s="172"/>
      <c r="S40" s="171">
        <v>2009</v>
      </c>
      <c r="T40" s="195" t="s">
        <v>336</v>
      </c>
      <c r="U40" s="172"/>
      <c r="V40" s="172">
        <v>16.3</v>
      </c>
      <c r="W40" s="172"/>
      <c r="X40" s="172"/>
      <c r="Y40" s="195" t="s">
        <v>337</v>
      </c>
      <c r="Z40" s="15">
        <v>2009</v>
      </c>
      <c r="AA40" s="3">
        <v>1</v>
      </c>
      <c r="AB40" s="3">
        <v>1</v>
      </c>
      <c r="AC40" s="3">
        <v>1</v>
      </c>
      <c r="AD40" s="188" t="s">
        <v>393</v>
      </c>
    </row>
    <row r="41" spans="1:30" ht="12.75">
      <c r="A41" s="3" t="s">
        <v>105</v>
      </c>
      <c r="B41" s="14">
        <v>81.6</v>
      </c>
      <c r="C41" s="15">
        <v>2007</v>
      </c>
      <c r="E41" s="14">
        <v>3.6</v>
      </c>
      <c r="F41" s="15">
        <v>2005</v>
      </c>
      <c r="H41" s="3" t="s">
        <v>105</v>
      </c>
      <c r="I41" s="3">
        <v>1</v>
      </c>
      <c r="J41" s="14">
        <v>100</v>
      </c>
      <c r="K41" s="14"/>
      <c r="L41" s="14"/>
      <c r="M41" s="15">
        <v>2010</v>
      </c>
      <c r="N41" s="120" t="s">
        <v>255</v>
      </c>
      <c r="O41" s="76"/>
      <c r="P41" s="14">
        <v>3.1</v>
      </c>
      <c r="Q41" s="172"/>
      <c r="R41" s="172"/>
      <c r="S41" s="171">
        <v>2005</v>
      </c>
      <c r="T41" s="231" t="s">
        <v>336</v>
      </c>
      <c r="U41" s="172"/>
      <c r="V41" s="172">
        <v>4.2</v>
      </c>
      <c r="W41" s="172"/>
      <c r="X41" s="172"/>
      <c r="Y41" s="231" t="s">
        <v>337</v>
      </c>
      <c r="Z41" s="15">
        <v>2005</v>
      </c>
      <c r="AA41" s="3">
        <v>1</v>
      </c>
      <c r="AB41" s="3">
        <v>1</v>
      </c>
      <c r="AD41" s="188" t="s">
        <v>340</v>
      </c>
    </row>
    <row r="42" spans="1:30" ht="12.75">
      <c r="A42" s="3" t="s">
        <v>106</v>
      </c>
      <c r="B42" s="14" t="s">
        <v>179</v>
      </c>
      <c r="C42" s="15" t="s">
        <v>176</v>
      </c>
      <c r="E42" s="14">
        <v>38.1</v>
      </c>
      <c r="F42" s="15">
        <v>2003</v>
      </c>
      <c r="H42" s="3" t="s">
        <v>106</v>
      </c>
      <c r="J42" s="14">
        <v>43.3</v>
      </c>
      <c r="K42" s="14"/>
      <c r="L42" s="14"/>
      <c r="M42" s="15">
        <v>2006</v>
      </c>
      <c r="N42" s="120" t="s">
        <v>247</v>
      </c>
      <c r="O42" s="76"/>
      <c r="P42" s="14">
        <v>11.162552953591929</v>
      </c>
      <c r="Q42" s="172">
        <v>18.474547429755575</v>
      </c>
      <c r="R42" s="172">
        <v>3.536634592083901</v>
      </c>
      <c r="S42" s="171">
        <v>2008</v>
      </c>
      <c r="T42" s="228" t="s">
        <v>336</v>
      </c>
      <c r="U42" s="172"/>
      <c r="V42" s="172">
        <v>19.562114594658293</v>
      </c>
      <c r="W42" s="172">
        <v>22.94183347551829</v>
      </c>
      <c r="X42" s="172">
        <v>10.852244958215891</v>
      </c>
      <c r="Y42" s="228" t="s">
        <v>337</v>
      </c>
      <c r="Z42" s="15">
        <v>2008</v>
      </c>
      <c r="AA42" s="3">
        <v>1</v>
      </c>
      <c r="AB42" s="3">
        <v>1</v>
      </c>
      <c r="AC42" s="3">
        <v>1</v>
      </c>
      <c r="AD42" s="188" t="s">
        <v>405</v>
      </c>
    </row>
    <row r="43" spans="1:30" ht="102">
      <c r="A43" s="3"/>
      <c r="B43" s="118"/>
      <c r="C43" s="117"/>
      <c r="D43" s="117"/>
      <c r="E43" s="118"/>
      <c r="F43" s="117"/>
      <c r="H43" s="3" t="s">
        <v>205</v>
      </c>
      <c r="I43" s="3">
        <v>1</v>
      </c>
      <c r="J43" s="118">
        <v>5.7</v>
      </c>
      <c r="K43" s="118"/>
      <c r="L43" s="118"/>
      <c r="M43" s="117">
        <v>2010</v>
      </c>
      <c r="N43" s="120" t="s">
        <v>246</v>
      </c>
      <c r="O43" s="117"/>
      <c r="P43" s="118">
        <v>5.6</v>
      </c>
      <c r="Q43" s="172"/>
      <c r="R43" s="172"/>
      <c r="S43" s="171">
        <v>2010</v>
      </c>
      <c r="T43" s="195" t="s">
        <v>336</v>
      </c>
      <c r="U43" s="172"/>
      <c r="V43" s="172">
        <v>6.1</v>
      </c>
      <c r="W43" s="172"/>
      <c r="X43" s="172"/>
      <c r="Y43" s="195" t="s">
        <v>337</v>
      </c>
      <c r="Z43" s="117">
        <v>2010</v>
      </c>
      <c r="AA43" s="3">
        <v>1</v>
      </c>
      <c r="AB43" s="3">
        <v>0</v>
      </c>
      <c r="AC43" s="3">
        <v>1</v>
      </c>
      <c r="AD43" s="188" t="s">
        <v>397</v>
      </c>
    </row>
    <row r="44" spans="1:30" ht="38.25">
      <c r="A44" s="3"/>
      <c r="B44" s="197"/>
      <c r="C44" s="196"/>
      <c r="D44" s="196"/>
      <c r="E44" s="197"/>
      <c r="F44" s="196"/>
      <c r="H44" s="3" t="s">
        <v>398</v>
      </c>
      <c r="I44" s="3">
        <v>1</v>
      </c>
      <c r="J44" s="197">
        <v>4.1</v>
      </c>
      <c r="K44" s="197"/>
      <c r="L44" s="197"/>
      <c r="M44" s="196">
        <v>2010</v>
      </c>
      <c r="N44" s="120" t="s">
        <v>246</v>
      </c>
      <c r="O44" s="196"/>
      <c r="P44" s="197">
        <v>0</v>
      </c>
      <c r="Q44" s="197"/>
      <c r="R44" s="197"/>
      <c r="S44" s="196">
        <v>2011</v>
      </c>
      <c r="T44" s="197" t="s">
        <v>336</v>
      </c>
      <c r="U44" s="197"/>
      <c r="V44" s="197">
        <v>0</v>
      </c>
      <c r="W44" s="197"/>
      <c r="X44" s="197"/>
      <c r="Y44" s="197" t="s">
        <v>337</v>
      </c>
      <c r="Z44" s="196">
        <v>2011</v>
      </c>
      <c r="AA44" s="3">
        <v>1</v>
      </c>
      <c r="AB44" s="3">
        <v>1</v>
      </c>
      <c r="AC44" s="3">
        <v>1</v>
      </c>
      <c r="AD44" s="188" t="s">
        <v>399</v>
      </c>
    </row>
    <row r="45" spans="1:30" ht="51">
      <c r="A45" s="3" t="s">
        <v>112</v>
      </c>
      <c r="B45" s="14" t="s">
        <v>179</v>
      </c>
      <c r="C45" s="15" t="s">
        <v>176</v>
      </c>
      <c r="E45" s="14">
        <v>4</v>
      </c>
      <c r="F45" s="15"/>
      <c r="H45" s="3" t="s">
        <v>112</v>
      </c>
      <c r="J45" s="14" t="s">
        <v>179</v>
      </c>
      <c r="K45" s="14"/>
      <c r="L45" s="14"/>
      <c r="M45" s="15" t="s">
        <v>176</v>
      </c>
      <c r="N45" s="120" t="s">
        <v>256</v>
      </c>
      <c r="O45" s="76"/>
      <c r="P45" s="14">
        <v>4.6</v>
      </c>
      <c r="Q45" s="172"/>
      <c r="R45" s="172"/>
      <c r="S45" s="171">
        <v>2002</v>
      </c>
      <c r="T45" s="231" t="s">
        <v>336</v>
      </c>
      <c r="U45" s="172"/>
      <c r="V45" s="172">
        <v>8.6</v>
      </c>
      <c r="W45" s="172"/>
      <c r="X45" s="172"/>
      <c r="Y45" s="231" t="s">
        <v>337</v>
      </c>
      <c r="Z45" s="15">
        <v>2002</v>
      </c>
      <c r="AA45" s="3">
        <v>0</v>
      </c>
      <c r="AB45" s="3">
        <v>1</v>
      </c>
      <c r="AD45" s="188" t="s">
        <v>431</v>
      </c>
    </row>
    <row r="46" spans="1:28" ht="12.75">
      <c r="A46" s="3" t="s">
        <v>115</v>
      </c>
      <c r="B46" s="14">
        <v>9.3</v>
      </c>
      <c r="C46" s="15">
        <v>2002</v>
      </c>
      <c r="E46" s="14">
        <v>9.4</v>
      </c>
      <c r="F46" s="15">
        <v>2000</v>
      </c>
      <c r="H46" s="3" t="s">
        <v>115</v>
      </c>
      <c r="J46" s="14">
        <v>9.3</v>
      </c>
      <c r="K46" s="14"/>
      <c r="L46" s="14"/>
      <c r="M46" s="15">
        <v>2002</v>
      </c>
      <c r="N46" s="120" t="s">
        <v>245</v>
      </c>
      <c r="O46" s="76"/>
      <c r="P46" s="14">
        <v>9.4</v>
      </c>
      <c r="Q46" s="172"/>
      <c r="R46" s="172"/>
      <c r="S46" s="171"/>
      <c r="T46" s="172"/>
      <c r="U46" s="172"/>
      <c r="V46" s="172"/>
      <c r="W46" s="172"/>
      <c r="X46" s="172"/>
      <c r="Y46" s="172"/>
      <c r="Z46" s="15">
        <v>2000</v>
      </c>
      <c r="AA46" s="3">
        <v>1</v>
      </c>
      <c r="AB46" s="3">
        <v>1</v>
      </c>
    </row>
    <row r="47" spans="1:30" ht="38.25">
      <c r="A47" s="3" t="s">
        <v>116</v>
      </c>
      <c r="B47" s="14">
        <v>100</v>
      </c>
      <c r="C47" s="15">
        <v>2008</v>
      </c>
      <c r="E47" s="14">
        <v>33.6</v>
      </c>
      <c r="F47" s="15">
        <v>2000</v>
      </c>
      <c r="H47" s="3" t="s">
        <v>116</v>
      </c>
      <c r="I47" s="3">
        <v>1</v>
      </c>
      <c r="J47" s="14">
        <v>100</v>
      </c>
      <c r="K47" s="14"/>
      <c r="L47" s="14"/>
      <c r="M47" s="15">
        <v>2010</v>
      </c>
      <c r="N47" s="120" t="s">
        <v>246</v>
      </c>
      <c r="O47" s="76"/>
      <c r="P47" s="14">
        <v>39.7</v>
      </c>
      <c r="Q47" s="172"/>
      <c r="R47" s="172"/>
      <c r="S47" s="171">
        <v>2010</v>
      </c>
      <c r="T47" s="172" t="s">
        <v>336</v>
      </c>
      <c r="U47" s="172"/>
      <c r="V47" s="172">
        <v>60.9</v>
      </c>
      <c r="W47" s="172"/>
      <c r="X47" s="172"/>
      <c r="Y47" s="172" t="s">
        <v>337</v>
      </c>
      <c r="Z47" s="15">
        <v>2010</v>
      </c>
      <c r="AA47" s="3">
        <v>1</v>
      </c>
      <c r="AB47" s="3">
        <v>1</v>
      </c>
      <c r="AC47" s="3">
        <v>1</v>
      </c>
      <c r="AD47" s="188" t="s">
        <v>357</v>
      </c>
    </row>
    <row r="48" spans="1:30" ht="12.75">
      <c r="A48" s="3" t="s">
        <v>120</v>
      </c>
      <c r="B48" s="14">
        <v>16</v>
      </c>
      <c r="C48" s="15">
        <v>2003</v>
      </c>
      <c r="E48" s="14">
        <v>16.8</v>
      </c>
      <c r="F48" s="15">
        <v>2003</v>
      </c>
      <c r="H48" s="3" t="s">
        <v>120</v>
      </c>
      <c r="I48" s="3">
        <v>1</v>
      </c>
      <c r="J48" s="14">
        <v>39.8</v>
      </c>
      <c r="K48" s="14"/>
      <c r="L48" s="14"/>
      <c r="M48" s="15">
        <v>2009</v>
      </c>
      <c r="N48" s="120" t="s">
        <v>246</v>
      </c>
      <c r="O48" s="76"/>
      <c r="P48" s="14">
        <v>16.7</v>
      </c>
      <c r="Q48" s="172"/>
      <c r="R48" s="172"/>
      <c r="S48" s="171">
        <v>2009</v>
      </c>
      <c r="T48" s="172" t="s">
        <v>336</v>
      </c>
      <c r="U48" s="172"/>
      <c r="V48" s="172">
        <v>30.9</v>
      </c>
      <c r="W48" s="172"/>
      <c r="X48" s="172"/>
      <c r="Y48" s="172" t="s">
        <v>337</v>
      </c>
      <c r="Z48" s="15">
        <v>2009</v>
      </c>
      <c r="AA48" s="3">
        <v>1</v>
      </c>
      <c r="AB48" s="3">
        <v>1</v>
      </c>
      <c r="AC48" s="3">
        <v>1</v>
      </c>
      <c r="AD48" s="188" t="s">
        <v>340</v>
      </c>
    </row>
    <row r="49" spans="1:30" ht="12.75">
      <c r="A49" s="3" t="s">
        <v>121</v>
      </c>
      <c r="B49" s="14">
        <v>19.9</v>
      </c>
      <c r="C49" s="15">
        <v>2006</v>
      </c>
      <c r="E49" s="14">
        <v>1.7</v>
      </c>
      <c r="F49" s="15">
        <v>2006</v>
      </c>
      <c r="H49" s="3" t="s">
        <v>121</v>
      </c>
      <c r="I49" s="3">
        <v>1</v>
      </c>
      <c r="J49" s="14">
        <v>17.3</v>
      </c>
      <c r="K49" s="14">
        <v>20</v>
      </c>
      <c r="L49" s="14">
        <v>15.9</v>
      </c>
      <c r="M49" s="15">
        <v>2011</v>
      </c>
      <c r="N49" s="120" t="s">
        <v>245</v>
      </c>
      <c r="O49" s="76"/>
      <c r="P49" s="14">
        <v>3.8</v>
      </c>
      <c r="Q49" s="172"/>
      <c r="R49" s="172"/>
      <c r="S49" s="171">
        <v>2008</v>
      </c>
      <c r="T49" s="197" t="s">
        <v>336</v>
      </c>
      <c r="U49" s="172"/>
      <c r="V49" s="172">
        <v>4.2</v>
      </c>
      <c r="W49" s="172"/>
      <c r="X49" s="172"/>
      <c r="Y49" s="197" t="s">
        <v>337</v>
      </c>
      <c r="Z49" s="15">
        <v>2008</v>
      </c>
      <c r="AA49" s="3">
        <v>1</v>
      </c>
      <c r="AB49" s="3">
        <v>1</v>
      </c>
      <c r="AC49" s="3">
        <v>1</v>
      </c>
      <c r="AD49" s="188" t="s">
        <v>400</v>
      </c>
    </row>
    <row r="50" spans="1:30" ht="12.75">
      <c r="A50" s="3" t="s">
        <v>122</v>
      </c>
      <c r="B50" s="14">
        <v>86.6</v>
      </c>
      <c r="C50" s="15">
        <v>2008</v>
      </c>
      <c r="E50" s="14">
        <v>6.1</v>
      </c>
      <c r="F50" s="15">
        <v>2008</v>
      </c>
      <c r="H50" s="3" t="s">
        <v>122</v>
      </c>
      <c r="I50" s="3">
        <v>1</v>
      </c>
      <c r="J50" s="14">
        <v>85</v>
      </c>
      <c r="K50" s="14"/>
      <c r="L50" s="14"/>
      <c r="M50" s="15">
        <v>2010</v>
      </c>
      <c r="N50" s="120" t="s">
        <v>246</v>
      </c>
      <c r="O50" s="76"/>
      <c r="P50" s="14">
        <v>5.6</v>
      </c>
      <c r="Q50" s="172"/>
      <c r="R50" s="172"/>
      <c r="S50" s="171">
        <v>2008</v>
      </c>
      <c r="T50" s="172" t="s">
        <v>336</v>
      </c>
      <c r="U50" s="172"/>
      <c r="V50" s="172">
        <v>8.2</v>
      </c>
      <c r="W50" s="172"/>
      <c r="X50" s="172"/>
      <c r="Y50" s="172" t="s">
        <v>337</v>
      </c>
      <c r="Z50" s="15">
        <v>2008</v>
      </c>
      <c r="AA50" s="3">
        <v>1</v>
      </c>
      <c r="AB50" s="3">
        <v>1</v>
      </c>
      <c r="AC50" s="3">
        <v>1</v>
      </c>
      <c r="AD50" s="188" t="s">
        <v>401</v>
      </c>
    </row>
    <row r="51" spans="1:30" ht="25.5">
      <c r="A51" s="3" t="s">
        <v>127</v>
      </c>
      <c r="B51" s="14">
        <v>5.2</v>
      </c>
      <c r="C51" s="15">
        <v>2006</v>
      </c>
      <c r="E51" s="14">
        <v>1.2</v>
      </c>
      <c r="F51" s="15">
        <v>2005</v>
      </c>
      <c r="H51" s="3" t="s">
        <v>127</v>
      </c>
      <c r="I51" s="3">
        <v>1</v>
      </c>
      <c r="J51" s="14">
        <v>6.1</v>
      </c>
      <c r="K51" s="14"/>
      <c r="L51" s="14"/>
      <c r="M51" s="15">
        <v>2007</v>
      </c>
      <c r="N51" s="120" t="s">
        <v>246</v>
      </c>
      <c r="O51" s="76"/>
      <c r="P51" s="14">
        <v>1.2607813704841069</v>
      </c>
      <c r="Q51" s="172">
        <v>1.9</v>
      </c>
      <c r="R51" s="172">
        <v>0.7</v>
      </c>
      <c r="S51" s="171">
        <v>2006</v>
      </c>
      <c r="T51" s="172" t="s">
        <v>336</v>
      </c>
      <c r="U51" s="172"/>
      <c r="V51" s="172">
        <v>1.9</v>
      </c>
      <c r="W51" s="172">
        <v>2</v>
      </c>
      <c r="X51" s="172">
        <v>1.6</v>
      </c>
      <c r="Y51" s="172" t="s">
        <v>337</v>
      </c>
      <c r="Z51" s="15">
        <v>2006</v>
      </c>
      <c r="AA51" s="3">
        <v>1</v>
      </c>
      <c r="AB51" s="3">
        <v>1</v>
      </c>
      <c r="AC51" s="3">
        <v>1</v>
      </c>
      <c r="AD51" s="188" t="s">
        <v>419</v>
      </c>
    </row>
    <row r="52" spans="1:30" ht="25.5">
      <c r="A52" s="3" t="s">
        <v>128</v>
      </c>
      <c r="B52" s="14" t="s">
        <v>179</v>
      </c>
      <c r="C52" s="15" t="s">
        <v>176</v>
      </c>
      <c r="E52" s="14">
        <v>1.2</v>
      </c>
      <c r="F52" s="15">
        <v>2005</v>
      </c>
      <c r="H52" s="3" t="s">
        <v>128</v>
      </c>
      <c r="J52" s="14" t="s">
        <v>179</v>
      </c>
      <c r="K52" s="14"/>
      <c r="L52" s="14"/>
      <c r="M52" s="15" t="s">
        <v>176</v>
      </c>
      <c r="N52" s="120"/>
      <c r="O52" s="76"/>
      <c r="P52" s="14">
        <v>5.330464257179079</v>
      </c>
      <c r="Q52" s="172">
        <v>7.563687552879833</v>
      </c>
      <c r="R52" s="172">
        <v>3.052364073302975</v>
      </c>
      <c r="S52" s="171">
        <v>2010</v>
      </c>
      <c r="T52" s="231" t="s">
        <v>336</v>
      </c>
      <c r="U52" s="172"/>
      <c r="V52" s="172">
        <v>9.040283971097363</v>
      </c>
      <c r="W52" s="172">
        <v>11.340158303917459</v>
      </c>
      <c r="X52" s="172">
        <v>5.976445479635687</v>
      </c>
      <c r="Y52" s="231" t="s">
        <v>337</v>
      </c>
      <c r="Z52" s="15">
        <v>2010</v>
      </c>
      <c r="AA52" s="3">
        <v>0</v>
      </c>
      <c r="AB52" s="3">
        <v>1</v>
      </c>
      <c r="AC52" s="3">
        <v>1</v>
      </c>
      <c r="AD52" s="188" t="s">
        <v>420</v>
      </c>
    </row>
    <row r="53" spans="1:30" ht="12.75">
      <c r="A53" s="3" t="s">
        <v>138</v>
      </c>
      <c r="B53" s="14">
        <v>12.1</v>
      </c>
      <c r="C53" s="15">
        <v>2004</v>
      </c>
      <c r="E53" s="14">
        <v>4.1</v>
      </c>
      <c r="F53" s="15">
        <v>2004</v>
      </c>
      <c r="H53" s="3" t="s">
        <v>138</v>
      </c>
      <c r="I53" s="3">
        <v>1</v>
      </c>
      <c r="J53" s="14">
        <v>4.7</v>
      </c>
      <c r="K53" s="14"/>
      <c r="L53" s="14"/>
      <c r="M53" s="15">
        <v>2004</v>
      </c>
      <c r="N53" s="120" t="s">
        <v>248</v>
      </c>
      <c r="O53" s="76"/>
      <c r="P53" s="14">
        <v>3.821250587565825</v>
      </c>
      <c r="Q53" s="172">
        <v>5.727638538971962</v>
      </c>
      <c r="R53" s="172">
        <v>2.011289223149541</v>
      </c>
      <c r="S53" s="171">
        <v>2009</v>
      </c>
      <c r="T53" s="231" t="s">
        <v>336</v>
      </c>
      <c r="U53" s="172"/>
      <c r="V53" s="172">
        <v>4.3</v>
      </c>
      <c r="W53" s="172">
        <v>6.5</v>
      </c>
      <c r="X53" s="172">
        <v>2.2</v>
      </c>
      <c r="Y53" s="231" t="s">
        <v>337</v>
      </c>
      <c r="Z53" s="15">
        <v>2009</v>
      </c>
      <c r="AA53" s="3">
        <v>1</v>
      </c>
      <c r="AB53" s="3">
        <v>1</v>
      </c>
      <c r="AC53" s="3">
        <v>1</v>
      </c>
      <c r="AD53" s="188" t="s">
        <v>340</v>
      </c>
    </row>
    <row r="54" spans="1:30" ht="12.75">
      <c r="A54" s="3"/>
      <c r="B54" s="79"/>
      <c r="C54" s="78"/>
      <c r="D54" s="78"/>
      <c r="E54" s="79"/>
      <c r="F54" s="78"/>
      <c r="H54" s="3" t="s">
        <v>220</v>
      </c>
      <c r="I54" s="3">
        <v>1</v>
      </c>
      <c r="J54" s="79">
        <v>41.8</v>
      </c>
      <c r="K54" s="79"/>
      <c r="L54" s="79"/>
      <c r="M54" s="78">
        <v>2010</v>
      </c>
      <c r="N54" s="120" t="s">
        <v>259</v>
      </c>
      <c r="O54" s="78"/>
      <c r="P54" s="79">
        <v>10.4</v>
      </c>
      <c r="Q54" s="172"/>
      <c r="R54" s="172"/>
      <c r="S54" s="171">
        <v>2010</v>
      </c>
      <c r="T54" s="172" t="s">
        <v>336</v>
      </c>
      <c r="U54" s="172"/>
      <c r="V54" s="172">
        <v>16.4</v>
      </c>
      <c r="W54" s="172"/>
      <c r="X54" s="172"/>
      <c r="Y54" s="172" t="s">
        <v>337</v>
      </c>
      <c r="Z54" s="78">
        <v>2010</v>
      </c>
      <c r="AA54" s="3">
        <v>1</v>
      </c>
      <c r="AB54" s="3">
        <v>1</v>
      </c>
      <c r="AC54" s="3">
        <v>1</v>
      </c>
      <c r="AD54" s="188" t="s">
        <v>351</v>
      </c>
    </row>
    <row r="55" spans="1:28" ht="12.75">
      <c r="A55" s="3" t="s">
        <v>144</v>
      </c>
      <c r="B55" s="14">
        <v>10</v>
      </c>
      <c r="C55" s="15">
        <v>2006</v>
      </c>
      <c r="E55" s="14">
        <v>4.5</v>
      </c>
      <c r="F55" s="15">
        <v>2004</v>
      </c>
      <c r="H55" s="3" t="s">
        <v>144</v>
      </c>
      <c r="I55" s="3">
        <v>1</v>
      </c>
      <c r="J55" s="14">
        <v>12.4</v>
      </c>
      <c r="K55" s="14">
        <v>23.7</v>
      </c>
      <c r="L55" s="14">
        <v>2.2</v>
      </c>
      <c r="M55" s="15">
        <v>2006</v>
      </c>
      <c r="N55" s="120" t="s">
        <v>248</v>
      </c>
      <c r="O55" s="76"/>
      <c r="P55" s="14">
        <v>4.5</v>
      </c>
      <c r="Q55" s="172"/>
      <c r="R55" s="172"/>
      <c r="S55" s="171"/>
      <c r="T55" s="172"/>
      <c r="U55" s="172"/>
      <c r="V55" s="172"/>
      <c r="W55" s="172"/>
      <c r="X55" s="172"/>
      <c r="Y55" s="172"/>
      <c r="Z55" s="15">
        <v>2004</v>
      </c>
      <c r="AA55" s="3">
        <v>1</v>
      </c>
      <c r="AB55" s="3">
        <v>1</v>
      </c>
    </row>
    <row r="56" spans="1:27" ht="12.75">
      <c r="A56" s="3"/>
      <c r="B56" s="83"/>
      <c r="C56" s="82"/>
      <c r="D56" s="82"/>
      <c r="E56" s="83"/>
      <c r="F56" s="82"/>
      <c r="H56" s="3" t="s">
        <v>223</v>
      </c>
      <c r="I56" s="3">
        <v>1</v>
      </c>
      <c r="J56" s="83">
        <v>100</v>
      </c>
      <c r="K56" s="83"/>
      <c r="L56" s="83"/>
      <c r="M56" s="82">
        <v>2010</v>
      </c>
      <c r="N56" s="120" t="s">
        <v>260</v>
      </c>
      <c r="O56" s="82"/>
      <c r="P56" s="83"/>
      <c r="Q56" s="172"/>
      <c r="R56" s="172"/>
      <c r="S56" s="171"/>
      <c r="T56" s="172"/>
      <c r="U56" s="172"/>
      <c r="V56" s="172"/>
      <c r="W56" s="172"/>
      <c r="X56" s="172"/>
      <c r="Y56" s="172"/>
      <c r="Z56" s="82"/>
      <c r="AA56" s="3">
        <v>1</v>
      </c>
    </row>
    <row r="57" spans="1:30" ht="12.75">
      <c r="A57" s="3" t="s">
        <v>146</v>
      </c>
      <c r="B57" s="14">
        <v>0.2</v>
      </c>
      <c r="C57" s="15">
        <v>2005</v>
      </c>
      <c r="E57" s="14">
        <v>3.8</v>
      </c>
      <c r="F57" s="15">
        <v>2005</v>
      </c>
      <c r="H57" s="3" t="s">
        <v>146</v>
      </c>
      <c r="I57" s="3">
        <v>1</v>
      </c>
      <c r="J57" s="14">
        <v>0.9</v>
      </c>
      <c r="K57" s="14"/>
      <c r="L57" s="14"/>
      <c r="M57" s="15">
        <v>2007</v>
      </c>
      <c r="N57" s="120" t="s">
        <v>246</v>
      </c>
      <c r="O57" s="76"/>
      <c r="P57" s="14">
        <v>4.6</v>
      </c>
      <c r="Q57" s="172"/>
      <c r="R57" s="172"/>
      <c r="S57" s="171">
        <v>2007</v>
      </c>
      <c r="T57" s="195" t="s">
        <v>336</v>
      </c>
      <c r="U57" s="172"/>
      <c r="V57" s="172">
        <v>6.6</v>
      </c>
      <c r="W57" s="172"/>
      <c r="X57" s="172"/>
      <c r="Y57" s="195" t="s">
        <v>337</v>
      </c>
      <c r="Z57" s="15">
        <v>2007</v>
      </c>
      <c r="AA57" s="3">
        <v>1</v>
      </c>
      <c r="AB57" s="3">
        <v>1</v>
      </c>
      <c r="AC57" s="3">
        <v>1</v>
      </c>
      <c r="AD57" s="188" t="s">
        <v>395</v>
      </c>
    </row>
    <row r="58" spans="1:30" ht="38.25">
      <c r="A58" s="3" t="s">
        <v>150</v>
      </c>
      <c r="B58" s="14">
        <v>76.4</v>
      </c>
      <c r="C58" s="15">
        <v>2007</v>
      </c>
      <c r="E58" s="14" t="s">
        <v>179</v>
      </c>
      <c r="F58" s="15" t="s">
        <v>176</v>
      </c>
      <c r="H58" s="3" t="s">
        <v>150</v>
      </c>
      <c r="I58" s="3">
        <v>1</v>
      </c>
      <c r="J58" s="14">
        <v>70.4</v>
      </c>
      <c r="K58" s="14">
        <v>62.83934546156077</v>
      </c>
      <c r="L58" s="14">
        <v>75.19186560774119</v>
      </c>
      <c r="M58" s="15">
        <v>2011</v>
      </c>
      <c r="N58" s="120" t="s">
        <v>246</v>
      </c>
      <c r="O58" s="76"/>
      <c r="P58" s="14">
        <v>3.5</v>
      </c>
      <c r="Q58" s="172"/>
      <c r="R58" s="172"/>
      <c r="S58" s="171">
        <v>2010</v>
      </c>
      <c r="T58" s="197" t="s">
        <v>336</v>
      </c>
      <c r="U58" s="172"/>
      <c r="V58" s="172">
        <v>6.3</v>
      </c>
      <c r="W58" s="172"/>
      <c r="X58" s="172"/>
      <c r="Y58" s="197" t="s">
        <v>337</v>
      </c>
      <c r="Z58" s="15">
        <v>2010</v>
      </c>
      <c r="AA58" s="3">
        <v>1</v>
      </c>
      <c r="AB58" s="3">
        <v>1</v>
      </c>
      <c r="AC58" s="3">
        <v>1</v>
      </c>
      <c r="AD58" s="188" t="s">
        <v>402</v>
      </c>
    </row>
    <row r="59" spans="1:30" ht="12.75">
      <c r="A59" s="3" t="s">
        <v>153</v>
      </c>
      <c r="B59" s="14">
        <v>3.8</v>
      </c>
      <c r="C59" s="15">
        <v>2005</v>
      </c>
      <c r="E59" s="14">
        <v>2.9</v>
      </c>
      <c r="F59" s="15">
        <v>2005</v>
      </c>
      <c r="H59" s="3" t="s">
        <v>153</v>
      </c>
      <c r="J59" s="14">
        <v>4.6</v>
      </c>
      <c r="K59" s="14"/>
      <c r="L59" s="14"/>
      <c r="M59" s="15">
        <v>2010</v>
      </c>
      <c r="N59" s="120" t="s">
        <v>246</v>
      </c>
      <c r="O59" s="76"/>
      <c r="P59" s="14">
        <v>2.8</v>
      </c>
      <c r="Q59" s="172"/>
      <c r="R59" s="172"/>
      <c r="S59" s="194">
        <v>2008</v>
      </c>
      <c r="T59" s="195" t="s">
        <v>336</v>
      </c>
      <c r="U59" s="172"/>
      <c r="V59" s="172">
        <v>4.9</v>
      </c>
      <c r="W59" s="172"/>
      <c r="X59" s="172"/>
      <c r="Y59" s="195" t="s">
        <v>337</v>
      </c>
      <c r="Z59" s="15">
        <v>2008</v>
      </c>
      <c r="AA59" s="3">
        <v>1</v>
      </c>
      <c r="AB59" s="3">
        <v>1</v>
      </c>
      <c r="AC59" s="3">
        <v>1</v>
      </c>
      <c r="AD59" s="188" t="s">
        <v>340</v>
      </c>
    </row>
    <row r="60" spans="1:30" ht="38.25">
      <c r="A60" s="3"/>
      <c r="B60" s="118"/>
      <c r="C60" s="117"/>
      <c r="D60" s="117"/>
      <c r="E60" s="118"/>
      <c r="F60" s="117"/>
      <c r="H60" s="3" t="s">
        <v>262</v>
      </c>
      <c r="J60" s="118">
        <v>96.3</v>
      </c>
      <c r="K60" s="118"/>
      <c r="L60" s="118"/>
      <c r="M60" s="117">
        <v>2010</v>
      </c>
      <c r="N60" s="120" t="s">
        <v>246</v>
      </c>
      <c r="O60" s="117"/>
      <c r="P60" s="118">
        <v>15.2</v>
      </c>
      <c r="Q60" s="172"/>
      <c r="R60" s="172"/>
      <c r="S60" s="171">
        <v>2010</v>
      </c>
      <c r="T60" s="195" t="s">
        <v>336</v>
      </c>
      <c r="U60" s="172"/>
      <c r="V60" s="172">
        <v>25.5</v>
      </c>
      <c r="W60" s="172"/>
      <c r="X60" s="172"/>
      <c r="Y60" s="195" t="s">
        <v>337</v>
      </c>
      <c r="Z60" s="117">
        <v>2010</v>
      </c>
      <c r="AA60" s="3">
        <v>1</v>
      </c>
      <c r="AB60" s="3">
        <v>1</v>
      </c>
      <c r="AC60" s="3">
        <v>1</v>
      </c>
      <c r="AD60" s="188" t="s">
        <v>394</v>
      </c>
    </row>
    <row r="61" spans="1:30" ht="12.75">
      <c r="A61" s="3" t="s">
        <v>158</v>
      </c>
      <c r="B61" s="14">
        <v>3.2</v>
      </c>
      <c r="C61" s="15">
        <v>2008</v>
      </c>
      <c r="E61" s="14">
        <v>3.3</v>
      </c>
      <c r="F61" s="15">
        <v>2007</v>
      </c>
      <c r="H61" s="3" t="s">
        <v>158</v>
      </c>
      <c r="I61" s="3">
        <v>1</v>
      </c>
      <c r="J61" s="14">
        <v>3.2</v>
      </c>
      <c r="K61" s="14"/>
      <c r="L61" s="14"/>
      <c r="M61" s="15">
        <v>2008</v>
      </c>
      <c r="N61" s="120" t="s">
        <v>246</v>
      </c>
      <c r="O61" s="76"/>
      <c r="P61" s="14">
        <v>3.08755186835808</v>
      </c>
      <c r="Q61" s="172">
        <v>4.2</v>
      </c>
      <c r="R61" s="172">
        <v>1.9</v>
      </c>
      <c r="S61" s="171">
        <v>2007</v>
      </c>
      <c r="T61" s="195" t="s">
        <v>336</v>
      </c>
      <c r="U61" s="172"/>
      <c r="V61" s="172">
        <v>3.2622494552413737</v>
      </c>
      <c r="W61" s="172">
        <v>4.5</v>
      </c>
      <c r="X61" s="172">
        <v>2.1</v>
      </c>
      <c r="Y61" s="195" t="s">
        <v>337</v>
      </c>
      <c r="Z61" s="15">
        <v>2007</v>
      </c>
      <c r="AA61" s="3">
        <v>1</v>
      </c>
      <c r="AB61" s="3">
        <v>1</v>
      </c>
      <c r="AC61" s="3">
        <v>1</v>
      </c>
      <c r="AD61" s="188" t="s">
        <v>340</v>
      </c>
    </row>
    <row r="62" spans="1:30" ht="12.75">
      <c r="A62" s="3" t="s">
        <v>161</v>
      </c>
      <c r="B62" s="14">
        <v>3.1</v>
      </c>
      <c r="C62" s="15">
        <v>2003</v>
      </c>
      <c r="E62" s="14">
        <v>5.7</v>
      </c>
      <c r="F62" s="15">
        <v>2003</v>
      </c>
      <c r="H62" s="3" t="s">
        <v>161</v>
      </c>
      <c r="I62" s="3">
        <v>1</v>
      </c>
      <c r="J62" s="14">
        <v>10.9</v>
      </c>
      <c r="K62" s="14"/>
      <c r="L62" s="14"/>
      <c r="M62" s="15">
        <v>2009</v>
      </c>
      <c r="N62" s="120" t="s">
        <v>246</v>
      </c>
      <c r="O62" s="76"/>
      <c r="P62" s="14">
        <v>3.1</v>
      </c>
      <c r="Q62" s="172"/>
      <c r="R62" s="172"/>
      <c r="S62" s="171">
        <v>2009</v>
      </c>
      <c r="T62" s="172" t="s">
        <v>336</v>
      </c>
      <c r="U62" s="172"/>
      <c r="V62" s="172">
        <v>3.7</v>
      </c>
      <c r="W62" s="172"/>
      <c r="X62" s="172"/>
      <c r="Y62" s="172" t="s">
        <v>337</v>
      </c>
      <c r="Z62" s="15">
        <v>2009</v>
      </c>
      <c r="AA62" s="3">
        <v>1</v>
      </c>
      <c r="AB62" s="3">
        <v>1</v>
      </c>
      <c r="AC62" s="3">
        <v>1</v>
      </c>
      <c r="AD62" s="188" t="s">
        <v>340</v>
      </c>
    </row>
    <row r="63" spans="1:30" ht="25.5">
      <c r="A63" s="3" t="s">
        <v>164</v>
      </c>
      <c r="B63" s="14">
        <v>55.1</v>
      </c>
      <c r="C63" s="15">
        <v>2006</v>
      </c>
      <c r="E63" s="14">
        <v>34.5</v>
      </c>
      <c r="F63" s="15">
        <v>2005</v>
      </c>
      <c r="H63" s="3" t="s">
        <v>164</v>
      </c>
      <c r="I63" s="3">
        <v>1</v>
      </c>
      <c r="J63" s="14">
        <v>68.8</v>
      </c>
      <c r="K63" s="14"/>
      <c r="L63" s="14"/>
      <c r="M63" s="15">
        <v>2006</v>
      </c>
      <c r="N63" s="120" t="s">
        <v>246</v>
      </c>
      <c r="O63" s="76"/>
      <c r="P63" s="14">
        <v>28.6</v>
      </c>
      <c r="Q63" s="172"/>
      <c r="R63" s="172"/>
      <c r="S63" s="171">
        <v>2008</v>
      </c>
      <c r="T63" s="172" t="s">
        <v>336</v>
      </c>
      <c r="U63" s="172"/>
      <c r="V63" s="172">
        <v>55.6</v>
      </c>
      <c r="W63" s="172"/>
      <c r="X63" s="172"/>
      <c r="Y63" s="172" t="s">
        <v>337</v>
      </c>
      <c r="Z63" s="15">
        <v>2008</v>
      </c>
      <c r="AA63" s="3">
        <v>1</v>
      </c>
      <c r="AB63" s="3">
        <v>1</v>
      </c>
      <c r="AC63" s="3">
        <v>1</v>
      </c>
      <c r="AD63" s="188" t="s">
        <v>348</v>
      </c>
    </row>
    <row r="64" spans="1:30" ht="30.75" customHeight="1">
      <c r="A64" s="3" t="s">
        <v>167</v>
      </c>
      <c r="B64" s="14">
        <v>0.9</v>
      </c>
      <c r="C64" s="15">
        <v>2004</v>
      </c>
      <c r="E64" s="14">
        <v>9.3</v>
      </c>
      <c r="F64" s="15">
        <v>2004</v>
      </c>
      <c r="H64" s="3" t="s">
        <v>167</v>
      </c>
      <c r="I64" s="3">
        <v>1</v>
      </c>
      <c r="J64" s="14">
        <v>4.2</v>
      </c>
      <c r="K64" s="14"/>
      <c r="L64" s="14"/>
      <c r="M64" s="15">
        <v>2006</v>
      </c>
      <c r="N64" s="120" t="s">
        <v>248</v>
      </c>
      <c r="O64" s="76"/>
      <c r="P64" s="14">
        <v>3.7881450507074614</v>
      </c>
      <c r="Q64" s="172">
        <v>3.424611641595036</v>
      </c>
      <c r="R64" s="172">
        <v>4.150014956222732</v>
      </c>
      <c r="S64" s="171">
        <v>2007</v>
      </c>
      <c r="T64" s="172" t="s">
        <v>336</v>
      </c>
      <c r="U64" s="172"/>
      <c r="V64" s="172">
        <v>4.608431211154868</v>
      </c>
      <c r="W64" s="172">
        <v>4.108548834568713</v>
      </c>
      <c r="X64" s="172">
        <v>5.120152354455514</v>
      </c>
      <c r="Y64" s="172" t="s">
        <v>337</v>
      </c>
      <c r="Z64" s="15">
        <v>2007</v>
      </c>
      <c r="AA64" s="3">
        <v>1</v>
      </c>
      <c r="AB64" s="3">
        <v>1</v>
      </c>
      <c r="AC64" s="3">
        <v>1</v>
      </c>
      <c r="AD64" s="188" t="s">
        <v>413</v>
      </c>
    </row>
    <row r="65" spans="1:30" ht="12.75">
      <c r="A65" s="3" t="s">
        <v>174</v>
      </c>
      <c r="B65" s="14">
        <v>7.7</v>
      </c>
      <c r="C65" s="15">
        <v>2006</v>
      </c>
      <c r="E65" s="14">
        <v>8.8</v>
      </c>
      <c r="F65" s="15">
        <v>2005</v>
      </c>
      <c r="H65" s="3" t="s">
        <v>174</v>
      </c>
      <c r="I65" s="3">
        <v>1</v>
      </c>
      <c r="J65" s="14">
        <v>7.7</v>
      </c>
      <c r="K65" s="14"/>
      <c r="L65" s="14"/>
      <c r="M65" s="15">
        <v>2008</v>
      </c>
      <c r="N65" s="120" t="s">
        <v>248</v>
      </c>
      <c r="O65" s="76"/>
      <c r="P65" s="14">
        <v>8.816305800684992</v>
      </c>
      <c r="Q65" s="172">
        <v>12.089334432830864</v>
      </c>
      <c r="R65" s="172">
        <v>5.505378527676611</v>
      </c>
      <c r="S65" s="171">
        <v>2010</v>
      </c>
      <c r="T65" s="172" t="s">
        <v>336</v>
      </c>
      <c r="U65" s="172"/>
      <c r="V65" s="172">
        <v>10.460498380488357</v>
      </c>
      <c r="W65" s="172">
        <v>13.384533388082174</v>
      </c>
      <c r="X65" s="172">
        <v>7.042768213354314</v>
      </c>
      <c r="Y65" s="172" t="s">
        <v>337</v>
      </c>
      <c r="Z65" s="15">
        <v>2010</v>
      </c>
      <c r="AA65" s="3">
        <v>1</v>
      </c>
      <c r="AB65" s="3">
        <v>1</v>
      </c>
      <c r="AD65" s="188" t="s">
        <v>414</v>
      </c>
    </row>
    <row r="66" spans="1:30" ht="38.25">
      <c r="A66" s="3" t="s">
        <v>175</v>
      </c>
      <c r="B66" s="14">
        <v>6.2</v>
      </c>
      <c r="C66" s="15">
        <v>2006</v>
      </c>
      <c r="E66" s="14">
        <v>14.5</v>
      </c>
      <c r="F66" s="15">
        <v>2006</v>
      </c>
      <c r="H66" s="3" t="s">
        <v>175</v>
      </c>
      <c r="J66" s="14">
        <v>6.2</v>
      </c>
      <c r="K66" s="14"/>
      <c r="L66" s="14"/>
      <c r="M66" s="15">
        <v>2006</v>
      </c>
      <c r="N66" s="120" t="s">
        <v>246</v>
      </c>
      <c r="O66" s="76"/>
      <c r="P66" s="14">
        <v>17</v>
      </c>
      <c r="Q66" s="172"/>
      <c r="R66" s="172"/>
      <c r="S66" s="171">
        <v>2009</v>
      </c>
      <c r="T66" s="195" t="s">
        <v>336</v>
      </c>
      <c r="U66" s="172"/>
      <c r="V66" s="172">
        <v>18.3</v>
      </c>
      <c r="W66" s="172"/>
      <c r="X66" s="172"/>
      <c r="Y66" s="195" t="s">
        <v>337</v>
      </c>
      <c r="Z66" s="15">
        <v>2009</v>
      </c>
      <c r="AA66" s="3">
        <v>1</v>
      </c>
      <c r="AB66" s="3">
        <v>1</v>
      </c>
      <c r="AC66" s="3">
        <v>1</v>
      </c>
      <c r="AD66" s="188" t="s">
        <v>403</v>
      </c>
    </row>
    <row r="67" spans="1:28" ht="12.75">
      <c r="A67" s="3"/>
      <c r="B67" s="14"/>
      <c r="E67" s="14"/>
      <c r="F67" s="15"/>
      <c r="I67" s="3">
        <f>SUM(I22:I66)</f>
        <v>35</v>
      </c>
      <c r="J67" s="14"/>
      <c r="K67" s="14"/>
      <c r="L67" s="14"/>
      <c r="M67" s="15"/>
      <c r="N67" s="120"/>
      <c r="O67" s="76"/>
      <c r="P67" s="14"/>
      <c r="Q67" s="172"/>
      <c r="R67" s="172"/>
      <c r="S67" s="171"/>
      <c r="T67" s="172"/>
      <c r="U67" s="172"/>
      <c r="V67" s="172"/>
      <c r="W67" s="172"/>
      <c r="X67" s="172"/>
      <c r="Y67" s="172"/>
      <c r="Z67" s="15"/>
      <c r="AA67" s="3">
        <f>SUM(AA22:AA66)</f>
        <v>42</v>
      </c>
      <c r="AB67" s="3">
        <f>SUM(AB22:AB66)</f>
        <v>43</v>
      </c>
    </row>
    <row r="68" spans="1:30" s="13" customFormat="1" ht="13.5">
      <c r="A68" s="46" t="s">
        <v>182</v>
      </c>
      <c r="B68" s="49"/>
      <c r="C68" s="48"/>
      <c r="D68" s="48"/>
      <c r="E68" s="49"/>
      <c r="F68" s="48"/>
      <c r="H68" s="144" t="s">
        <v>182</v>
      </c>
      <c r="I68" s="138"/>
      <c r="J68" s="140" t="s">
        <v>215</v>
      </c>
      <c r="K68" s="140" t="s">
        <v>203</v>
      </c>
      <c r="L68" s="140" t="s">
        <v>204</v>
      </c>
      <c r="M68" s="141" t="s">
        <v>177</v>
      </c>
      <c r="N68" s="141" t="s">
        <v>264</v>
      </c>
      <c r="O68" s="142"/>
      <c r="P68" s="143"/>
      <c r="Q68" s="143"/>
      <c r="R68" s="143"/>
      <c r="S68" s="179"/>
      <c r="T68" s="143"/>
      <c r="U68" s="143"/>
      <c r="V68" s="143"/>
      <c r="W68" s="143"/>
      <c r="X68" s="143"/>
      <c r="Y68" s="143"/>
      <c r="Z68" s="139"/>
      <c r="AD68" s="188"/>
    </row>
    <row r="69" spans="1:28" ht="12.75">
      <c r="A69" s="3" t="s">
        <v>35</v>
      </c>
      <c r="B69" s="14" t="s">
        <v>179</v>
      </c>
      <c r="C69" s="15" t="s">
        <v>176</v>
      </c>
      <c r="E69" s="14">
        <v>2.2</v>
      </c>
      <c r="F69" s="15">
        <v>2005</v>
      </c>
      <c r="H69" s="3" t="s">
        <v>35</v>
      </c>
      <c r="J69" s="14" t="s">
        <v>179</v>
      </c>
      <c r="K69" s="14"/>
      <c r="L69" s="14"/>
      <c r="M69" s="15" t="s">
        <v>176</v>
      </c>
      <c r="N69" s="120"/>
      <c r="O69" s="76"/>
      <c r="P69" s="14">
        <v>2.2</v>
      </c>
      <c r="Q69" s="172"/>
      <c r="R69" s="172"/>
      <c r="S69" s="171"/>
      <c r="T69" s="172"/>
      <c r="U69" s="172"/>
      <c r="V69" s="172"/>
      <c r="W69" s="172"/>
      <c r="X69" s="172"/>
      <c r="Y69" s="172"/>
      <c r="Z69" s="15">
        <v>2005</v>
      </c>
      <c r="AA69" s="3">
        <v>0</v>
      </c>
      <c r="AB69" s="3">
        <v>1</v>
      </c>
    </row>
    <row r="70" spans="1:28" ht="12.75">
      <c r="A70" s="3" t="s">
        <v>39</v>
      </c>
      <c r="B70" s="14">
        <v>93.1</v>
      </c>
      <c r="C70" s="15">
        <v>2006</v>
      </c>
      <c r="E70" s="14">
        <v>24.5</v>
      </c>
      <c r="F70" s="15">
        <v>2004</v>
      </c>
      <c r="H70" s="3" t="s">
        <v>39</v>
      </c>
      <c r="I70" s="3">
        <v>1</v>
      </c>
      <c r="J70" s="14">
        <v>82.4</v>
      </c>
      <c r="K70" s="14"/>
      <c r="L70" s="14"/>
      <c r="M70" s="15">
        <v>2010</v>
      </c>
      <c r="N70" s="120"/>
      <c r="O70" s="76"/>
      <c r="P70" s="14">
        <v>23.9</v>
      </c>
      <c r="Q70" s="172"/>
      <c r="R70" s="172"/>
      <c r="S70" s="171">
        <v>2004</v>
      </c>
      <c r="T70" s="185" t="s">
        <v>336</v>
      </c>
      <c r="U70" s="172"/>
      <c r="V70" s="172">
        <v>33.1</v>
      </c>
      <c r="W70" s="172"/>
      <c r="X70" s="172"/>
      <c r="Y70" s="185" t="s">
        <v>337</v>
      </c>
      <c r="Z70" s="15">
        <v>2004</v>
      </c>
      <c r="AA70" s="3">
        <v>1</v>
      </c>
      <c r="AB70" s="3">
        <v>1</v>
      </c>
    </row>
    <row r="71" spans="1:28" ht="12.75">
      <c r="A71" s="3" t="s">
        <v>42</v>
      </c>
      <c r="B71" s="14">
        <v>97.9</v>
      </c>
      <c r="C71" s="15">
        <v>2003</v>
      </c>
      <c r="E71" s="14">
        <v>23</v>
      </c>
      <c r="F71" s="15">
        <v>2003</v>
      </c>
      <c r="H71" s="3" t="s">
        <v>42</v>
      </c>
      <c r="I71" s="3">
        <v>1</v>
      </c>
      <c r="J71" s="14">
        <v>86.53677269594453</v>
      </c>
      <c r="K71" s="14">
        <v>88.23748670106927</v>
      </c>
      <c r="L71" s="14">
        <v>85.64183338585491</v>
      </c>
      <c r="M71" s="15">
        <v>2011</v>
      </c>
      <c r="N71" s="120" t="s">
        <v>244</v>
      </c>
      <c r="O71" s="76"/>
      <c r="P71" s="14">
        <v>23</v>
      </c>
      <c r="Q71" s="172"/>
      <c r="R71" s="172"/>
      <c r="S71" s="171"/>
      <c r="T71" s="172"/>
      <c r="U71" s="172"/>
      <c r="V71" s="172"/>
      <c r="W71" s="172"/>
      <c r="X71" s="172"/>
      <c r="Y71" s="172"/>
      <c r="Z71" s="15">
        <v>2003</v>
      </c>
      <c r="AA71" s="3">
        <v>1</v>
      </c>
      <c r="AB71" s="3">
        <v>1</v>
      </c>
    </row>
    <row r="72" spans="1:28" ht="12.75">
      <c r="A72" s="3" t="s">
        <v>43</v>
      </c>
      <c r="B72" s="14">
        <v>36.5</v>
      </c>
      <c r="C72" s="15">
        <v>2006</v>
      </c>
      <c r="E72" s="14">
        <v>13.8</v>
      </c>
      <c r="F72" s="15">
        <v>2005</v>
      </c>
      <c r="H72" s="3" t="s">
        <v>43</v>
      </c>
      <c r="J72" s="14">
        <v>36.5</v>
      </c>
      <c r="K72" s="14"/>
      <c r="L72" s="14"/>
      <c r="M72" s="15">
        <v>2006</v>
      </c>
      <c r="N72" s="120"/>
      <c r="O72" s="76"/>
      <c r="P72" s="14">
        <v>13.8</v>
      </c>
      <c r="Q72" s="172"/>
      <c r="R72" s="172"/>
      <c r="S72" s="171"/>
      <c r="T72" s="172"/>
      <c r="U72" s="172"/>
      <c r="V72" s="172"/>
      <c r="W72" s="172"/>
      <c r="X72" s="172"/>
      <c r="Y72" s="172"/>
      <c r="Z72" s="15">
        <v>2005</v>
      </c>
      <c r="AA72" s="3">
        <v>1</v>
      </c>
      <c r="AB72" s="3">
        <v>1</v>
      </c>
    </row>
    <row r="73" spans="1:28" ht="12.75">
      <c r="A73" s="3" t="s">
        <v>44</v>
      </c>
      <c r="B73" s="14">
        <v>17.9</v>
      </c>
      <c r="C73" s="15">
        <v>2004</v>
      </c>
      <c r="E73" s="14">
        <v>2.3</v>
      </c>
      <c r="F73" s="15">
        <v>2004</v>
      </c>
      <c r="H73" s="3" t="s">
        <v>44</v>
      </c>
      <c r="I73" s="3">
        <v>1</v>
      </c>
      <c r="J73" s="14">
        <v>26.1</v>
      </c>
      <c r="K73" s="14"/>
      <c r="L73" s="14"/>
      <c r="M73" s="15">
        <v>2010</v>
      </c>
      <c r="N73" s="120"/>
      <c r="O73" s="76"/>
      <c r="P73" s="14">
        <v>2.3</v>
      </c>
      <c r="Q73" s="172"/>
      <c r="R73" s="172"/>
      <c r="S73" s="171"/>
      <c r="T73" s="172"/>
      <c r="U73" s="172"/>
      <c r="V73" s="172"/>
      <c r="W73" s="172"/>
      <c r="X73" s="172"/>
      <c r="Y73" s="172"/>
      <c r="Z73" s="15">
        <v>2004</v>
      </c>
      <c r="AA73" s="3">
        <v>1</v>
      </c>
      <c r="AB73" s="3">
        <v>1</v>
      </c>
    </row>
    <row r="74" spans="1:30" ht="12.75">
      <c r="A74" s="3" t="s">
        <v>48</v>
      </c>
      <c r="B74" s="14">
        <v>0.5</v>
      </c>
      <c r="C74" s="15">
        <v>2005</v>
      </c>
      <c r="E74" s="14">
        <v>7</v>
      </c>
      <c r="F74" s="15">
        <v>2004</v>
      </c>
      <c r="H74" s="3" t="s">
        <v>48</v>
      </c>
      <c r="I74" s="3">
        <v>1</v>
      </c>
      <c r="J74" s="14">
        <v>2.2</v>
      </c>
      <c r="K74" s="14"/>
      <c r="L74" s="14"/>
      <c r="M74" s="15">
        <v>2009</v>
      </c>
      <c r="N74" s="120"/>
      <c r="O74" s="76"/>
      <c r="P74" s="14">
        <v>8.9</v>
      </c>
      <c r="Q74" s="172"/>
      <c r="R74" s="172"/>
      <c r="S74" s="171">
        <v>2010</v>
      </c>
      <c r="T74" s="172" t="s">
        <v>336</v>
      </c>
      <c r="U74" s="172"/>
      <c r="V74" s="172">
        <v>11.6</v>
      </c>
      <c r="W74" s="172"/>
      <c r="X74" s="172"/>
      <c r="Y74" s="172" t="s">
        <v>337</v>
      </c>
      <c r="Z74" s="15">
        <v>2010</v>
      </c>
      <c r="AA74" s="3">
        <v>1</v>
      </c>
      <c r="AB74" s="3">
        <v>1</v>
      </c>
      <c r="AC74" s="3">
        <v>1</v>
      </c>
      <c r="AD74" s="188" t="s">
        <v>340</v>
      </c>
    </row>
    <row r="75" spans="1:30" ht="12.75">
      <c r="A75" s="3" t="s">
        <v>53</v>
      </c>
      <c r="B75" s="14">
        <v>3</v>
      </c>
      <c r="C75" s="15">
        <v>2005</v>
      </c>
      <c r="E75" s="14" t="s">
        <v>179</v>
      </c>
      <c r="F75" s="15" t="s">
        <v>176</v>
      </c>
      <c r="H75" s="3" t="s">
        <v>53</v>
      </c>
      <c r="I75" s="3">
        <v>1</v>
      </c>
      <c r="J75" s="14">
        <v>5</v>
      </c>
      <c r="K75" s="14">
        <v>4.6</v>
      </c>
      <c r="L75" s="14">
        <v>0.8</v>
      </c>
      <c r="M75" s="15">
        <v>2010</v>
      </c>
      <c r="N75" s="120" t="s">
        <v>248</v>
      </c>
      <c r="O75" s="76"/>
      <c r="P75" s="14">
        <v>0</v>
      </c>
      <c r="Q75" s="172">
        <v>0</v>
      </c>
      <c r="R75" s="172">
        <v>0</v>
      </c>
      <c r="S75" s="171">
        <v>2010</v>
      </c>
      <c r="T75" s="172" t="s">
        <v>336</v>
      </c>
      <c r="U75" s="172"/>
      <c r="V75" s="172">
        <v>0</v>
      </c>
      <c r="W75" s="172">
        <v>0</v>
      </c>
      <c r="X75" s="172">
        <v>0</v>
      </c>
      <c r="Y75" s="172" t="s">
        <v>337</v>
      </c>
      <c r="Z75" s="15">
        <v>2010</v>
      </c>
      <c r="AA75" s="3">
        <v>1</v>
      </c>
      <c r="AB75" s="3">
        <v>1</v>
      </c>
      <c r="AC75" s="3">
        <v>1</v>
      </c>
      <c r="AD75" s="188" t="s">
        <v>214</v>
      </c>
    </row>
    <row r="76" spans="1:30" ht="12.75">
      <c r="A76" s="3" t="s">
        <v>58</v>
      </c>
      <c r="B76" s="14">
        <v>33.4</v>
      </c>
      <c r="C76" s="15">
        <v>2007</v>
      </c>
      <c r="E76" s="14">
        <v>22.6</v>
      </c>
      <c r="F76" s="15">
        <v>2006</v>
      </c>
      <c r="H76" s="3" t="s">
        <v>58</v>
      </c>
      <c r="I76" s="3">
        <v>1</v>
      </c>
      <c r="J76" s="14">
        <v>44.6</v>
      </c>
      <c r="K76" s="14"/>
      <c r="L76" s="14"/>
      <c r="M76" s="15">
        <v>2009</v>
      </c>
      <c r="N76" s="120" t="s">
        <v>246</v>
      </c>
      <c r="O76" s="76"/>
      <c r="P76" s="14">
        <v>26</v>
      </c>
      <c r="Q76" s="172"/>
      <c r="R76" s="172"/>
      <c r="S76" s="171">
        <v>2009</v>
      </c>
      <c r="T76" s="172" t="s">
        <v>336</v>
      </c>
      <c r="U76" s="172"/>
      <c r="V76" s="172">
        <v>31.5</v>
      </c>
      <c r="W76" s="172"/>
      <c r="X76" s="172"/>
      <c r="Y76" s="172" t="s">
        <v>337</v>
      </c>
      <c r="Z76" s="15">
        <v>2009</v>
      </c>
      <c r="AA76" s="3">
        <v>1</v>
      </c>
      <c r="AB76" s="3">
        <v>1</v>
      </c>
      <c r="AC76" s="3">
        <v>1</v>
      </c>
      <c r="AD76" s="188" t="s">
        <v>347</v>
      </c>
    </row>
    <row r="77" spans="1:28" ht="12.75">
      <c r="A77" s="3" t="s">
        <v>76</v>
      </c>
      <c r="B77" s="14" t="s">
        <v>179</v>
      </c>
      <c r="C77" s="15" t="s">
        <v>176</v>
      </c>
      <c r="E77" s="14">
        <v>22.7</v>
      </c>
      <c r="F77" s="15">
        <v>2004</v>
      </c>
      <c r="H77" s="3" t="s">
        <v>76</v>
      </c>
      <c r="I77" s="3">
        <v>1</v>
      </c>
      <c r="J77" s="14">
        <v>89.6</v>
      </c>
      <c r="K77" s="14"/>
      <c r="L77" s="14"/>
      <c r="M77" s="15">
        <v>2010</v>
      </c>
      <c r="N77" s="120" t="s">
        <v>250</v>
      </c>
      <c r="O77" s="76"/>
      <c r="P77" s="14">
        <v>22.7</v>
      </c>
      <c r="Q77" s="172"/>
      <c r="R77" s="172"/>
      <c r="S77" s="171"/>
      <c r="T77" s="172"/>
      <c r="U77" s="172"/>
      <c r="V77" s="172"/>
      <c r="W77" s="172"/>
      <c r="X77" s="172"/>
      <c r="Y77" s="172"/>
      <c r="Z77" s="15">
        <v>2004</v>
      </c>
      <c r="AA77" s="3">
        <v>1</v>
      </c>
      <c r="AB77" s="3">
        <v>1</v>
      </c>
    </row>
    <row r="78" spans="1:28" ht="12.75">
      <c r="A78" s="16" t="s">
        <v>84</v>
      </c>
      <c r="B78" s="14">
        <v>71.7</v>
      </c>
      <c r="C78" s="15">
        <v>2007</v>
      </c>
      <c r="E78" s="14" t="s">
        <v>179</v>
      </c>
      <c r="F78" s="15" t="s">
        <v>176</v>
      </c>
      <c r="H78" s="16" t="s">
        <v>84</v>
      </c>
      <c r="I78" s="16">
        <v>1</v>
      </c>
      <c r="J78" s="14">
        <v>72.9</v>
      </c>
      <c r="K78" s="14"/>
      <c r="L78" s="14"/>
      <c r="M78" s="15">
        <v>2009</v>
      </c>
      <c r="N78" s="120" t="s">
        <v>243</v>
      </c>
      <c r="O78" s="76"/>
      <c r="P78" s="14" t="s">
        <v>179</v>
      </c>
      <c r="Q78" s="172"/>
      <c r="R78" s="172"/>
      <c r="S78" s="171"/>
      <c r="T78" s="172"/>
      <c r="U78" s="172"/>
      <c r="V78" s="172"/>
      <c r="W78" s="172"/>
      <c r="X78" s="172"/>
      <c r="Y78" s="172"/>
      <c r="Z78" s="15" t="s">
        <v>176</v>
      </c>
      <c r="AA78" s="3">
        <v>1</v>
      </c>
      <c r="AB78" s="3">
        <v>0</v>
      </c>
    </row>
    <row r="79" spans="1:30" ht="12.75">
      <c r="A79" s="3" t="s">
        <v>87</v>
      </c>
      <c r="B79" s="14">
        <v>24</v>
      </c>
      <c r="C79" s="15">
        <v>2005</v>
      </c>
      <c r="E79" s="14">
        <v>6.4</v>
      </c>
      <c r="F79" s="15">
        <v>2006</v>
      </c>
      <c r="H79" s="3" t="s">
        <v>87</v>
      </c>
      <c r="J79" s="14">
        <v>34.6</v>
      </c>
      <c r="K79" s="14"/>
      <c r="L79" s="14"/>
      <c r="M79" s="15">
        <v>2010</v>
      </c>
      <c r="N79" s="120" t="s">
        <v>433</v>
      </c>
      <c r="O79" s="76"/>
      <c r="P79" s="14">
        <v>16.4</v>
      </c>
      <c r="Q79" s="172">
        <v>26.7</v>
      </c>
      <c r="R79" s="172">
        <v>5.6</v>
      </c>
      <c r="S79" s="171">
        <v>2010</v>
      </c>
      <c r="T79" s="172" t="s">
        <v>336</v>
      </c>
      <c r="U79" s="172"/>
      <c r="V79" s="172"/>
      <c r="W79" s="172"/>
      <c r="X79" s="172"/>
      <c r="Y79" s="172"/>
      <c r="Z79" s="15">
        <v>2010</v>
      </c>
      <c r="AA79" s="3">
        <v>1</v>
      </c>
      <c r="AB79" s="3">
        <v>1</v>
      </c>
      <c r="AC79" s="3">
        <v>1</v>
      </c>
      <c r="AD79" s="188" t="s">
        <v>346</v>
      </c>
    </row>
    <row r="80" spans="1:30" ht="12.75">
      <c r="A80" s="3" t="s">
        <v>88</v>
      </c>
      <c r="B80" s="14">
        <v>22.9</v>
      </c>
      <c r="C80" s="15">
        <v>2003</v>
      </c>
      <c r="E80" s="14">
        <v>14.1</v>
      </c>
      <c r="F80" s="15">
        <v>2003</v>
      </c>
      <c r="H80" s="3" t="s">
        <v>88</v>
      </c>
      <c r="J80" s="14">
        <v>22.9</v>
      </c>
      <c r="K80" s="14"/>
      <c r="L80" s="14"/>
      <c r="M80" s="15">
        <v>2003</v>
      </c>
      <c r="N80" s="120"/>
      <c r="O80" s="76"/>
      <c r="P80" s="14">
        <v>22</v>
      </c>
      <c r="Q80" s="172"/>
      <c r="R80" s="172"/>
      <c r="S80" s="171">
        <v>2009</v>
      </c>
      <c r="T80" s="174" t="s">
        <v>336</v>
      </c>
      <c r="U80" s="172"/>
      <c r="V80" s="172">
        <v>30.1</v>
      </c>
      <c r="W80" s="172"/>
      <c r="X80" s="172"/>
      <c r="Y80" s="174" t="s">
        <v>337</v>
      </c>
      <c r="Z80" s="15">
        <v>2009</v>
      </c>
      <c r="AA80" s="3">
        <v>1</v>
      </c>
      <c r="AB80" s="3">
        <v>1</v>
      </c>
      <c r="AC80" s="3">
        <v>1</v>
      </c>
      <c r="AD80" s="188" t="s">
        <v>365</v>
      </c>
    </row>
    <row r="81" spans="1:30" ht="12.75">
      <c r="A81" s="16" t="s">
        <v>89</v>
      </c>
      <c r="B81" s="14">
        <v>22</v>
      </c>
      <c r="C81" s="15">
        <v>2006</v>
      </c>
      <c r="E81" s="14">
        <v>20</v>
      </c>
      <c r="F81" s="15">
        <v>2000</v>
      </c>
      <c r="H81" s="16" t="s">
        <v>89</v>
      </c>
      <c r="I81" s="16"/>
      <c r="J81" s="14">
        <v>22</v>
      </c>
      <c r="K81" s="14"/>
      <c r="L81" s="14"/>
      <c r="M81" s="15">
        <v>2006</v>
      </c>
      <c r="N81" s="120"/>
      <c r="O81" s="76"/>
      <c r="P81" s="14">
        <v>15.3</v>
      </c>
      <c r="Q81" s="172"/>
      <c r="R81" s="172"/>
      <c r="S81" s="171">
        <v>2005</v>
      </c>
      <c r="T81" s="174" t="s">
        <v>336</v>
      </c>
      <c r="U81" s="172"/>
      <c r="V81" s="172">
        <v>30.1</v>
      </c>
      <c r="W81" s="172"/>
      <c r="X81" s="172"/>
      <c r="Y81" s="174" t="s">
        <v>337</v>
      </c>
      <c r="Z81" s="15">
        <v>2005</v>
      </c>
      <c r="AA81" s="3">
        <v>1</v>
      </c>
      <c r="AB81" s="3">
        <v>1</v>
      </c>
      <c r="AC81" s="3">
        <v>1</v>
      </c>
      <c r="AD81" s="188" t="s">
        <v>366</v>
      </c>
    </row>
    <row r="82" spans="1:30" ht="51">
      <c r="A82" s="3" t="s">
        <v>90</v>
      </c>
      <c r="B82" s="14">
        <v>79.5</v>
      </c>
      <c r="C82" s="15">
        <v>2004</v>
      </c>
      <c r="E82" s="14">
        <v>6.9</v>
      </c>
      <c r="F82" s="15">
        <v>2004</v>
      </c>
      <c r="H82" s="3" t="s">
        <v>90</v>
      </c>
      <c r="I82" s="3">
        <v>1</v>
      </c>
      <c r="J82" s="14">
        <v>56</v>
      </c>
      <c r="K82" s="14"/>
      <c r="L82" s="14"/>
      <c r="M82" s="15">
        <v>2007</v>
      </c>
      <c r="N82" s="120" t="s">
        <v>410</v>
      </c>
      <c r="O82" s="76"/>
      <c r="P82" s="14">
        <v>18.9</v>
      </c>
      <c r="Q82" s="172"/>
      <c r="R82" s="172"/>
      <c r="S82" s="171">
        <v>2007</v>
      </c>
      <c r="T82" s="228" t="s">
        <v>336</v>
      </c>
      <c r="U82" s="172"/>
      <c r="V82" s="172">
        <v>43.2</v>
      </c>
      <c r="W82" s="172"/>
      <c r="X82" s="172"/>
      <c r="Y82" s="228" t="s">
        <v>337</v>
      </c>
      <c r="Z82" s="15">
        <v>2007</v>
      </c>
      <c r="AA82" s="3">
        <v>1</v>
      </c>
      <c r="AB82" s="3">
        <v>1</v>
      </c>
      <c r="AC82" s="3">
        <v>1</v>
      </c>
      <c r="AD82" s="188" t="s">
        <v>409</v>
      </c>
    </row>
    <row r="83" spans="1:30" ht="38.25">
      <c r="A83" s="3" t="s">
        <v>92</v>
      </c>
      <c r="B83" s="14">
        <v>89.1</v>
      </c>
      <c r="C83" s="15">
        <v>2008</v>
      </c>
      <c r="E83" s="14">
        <v>66.8</v>
      </c>
      <c r="F83" s="15">
        <v>2006</v>
      </c>
      <c r="H83" s="3" t="s">
        <v>92</v>
      </c>
      <c r="I83" s="3">
        <v>1</v>
      </c>
      <c r="J83" s="14">
        <v>75</v>
      </c>
      <c r="K83" s="14"/>
      <c r="L83" s="14"/>
      <c r="M83" s="15">
        <v>2009</v>
      </c>
      <c r="N83" s="120" t="s">
        <v>252</v>
      </c>
      <c r="O83" s="76"/>
      <c r="P83" s="14">
        <v>68.8</v>
      </c>
      <c r="Q83" s="172"/>
      <c r="R83" s="172"/>
      <c r="S83" s="171">
        <v>2008</v>
      </c>
      <c r="T83" s="172" t="s">
        <v>336</v>
      </c>
      <c r="U83" s="172"/>
      <c r="V83" s="172">
        <v>100</v>
      </c>
      <c r="W83" s="172"/>
      <c r="X83" s="172"/>
      <c r="Y83" s="172" t="s">
        <v>337</v>
      </c>
      <c r="Z83" s="15">
        <v>2008</v>
      </c>
      <c r="AA83" s="3">
        <v>1</v>
      </c>
      <c r="AB83" s="3">
        <v>1</v>
      </c>
      <c r="AC83" s="3">
        <v>1</v>
      </c>
      <c r="AD83" s="188" t="s">
        <v>300</v>
      </c>
    </row>
    <row r="84" spans="1:30" ht="25.5">
      <c r="A84" s="3" t="s">
        <v>95</v>
      </c>
      <c r="B84" s="14">
        <v>67.9</v>
      </c>
      <c r="C84" s="15">
        <v>2005</v>
      </c>
      <c r="E84" s="14">
        <v>75</v>
      </c>
      <c r="F84" s="15">
        <v>2005</v>
      </c>
      <c r="H84" s="3" t="s">
        <v>95</v>
      </c>
      <c r="I84" s="3">
        <v>1</v>
      </c>
      <c r="J84" s="14">
        <v>80.3</v>
      </c>
      <c r="K84" s="14"/>
      <c r="L84" s="14"/>
      <c r="M84" s="15">
        <v>2008</v>
      </c>
      <c r="N84" s="120" t="s">
        <v>243</v>
      </c>
      <c r="O84" s="76"/>
      <c r="P84" s="14">
        <v>84.9</v>
      </c>
      <c r="Q84" s="172"/>
      <c r="R84" s="172"/>
      <c r="S84" s="171">
        <v>2010</v>
      </c>
      <c r="T84" s="172" t="s">
        <v>336</v>
      </c>
      <c r="U84" s="172"/>
      <c r="V84" s="172">
        <v>100</v>
      </c>
      <c r="W84" s="172"/>
      <c r="X84" s="172"/>
      <c r="Y84" s="172" t="s">
        <v>337</v>
      </c>
      <c r="Z84" s="15">
        <v>2010</v>
      </c>
      <c r="AA84" s="3">
        <v>1</v>
      </c>
      <c r="AB84" s="3">
        <v>1</v>
      </c>
      <c r="AC84" s="3">
        <v>1</v>
      </c>
      <c r="AD84" s="188" t="s">
        <v>355</v>
      </c>
    </row>
    <row r="85" spans="1:30" ht="12.75">
      <c r="A85" s="3" t="s">
        <v>96</v>
      </c>
      <c r="B85" s="14">
        <v>42.9</v>
      </c>
      <c r="C85" s="15">
        <v>2008</v>
      </c>
      <c r="E85" s="14">
        <v>21.2</v>
      </c>
      <c r="F85" s="15">
        <v>2007</v>
      </c>
      <c r="H85" s="3" t="s">
        <v>96</v>
      </c>
      <c r="I85" s="3">
        <v>1</v>
      </c>
      <c r="J85" s="14">
        <v>42.9</v>
      </c>
      <c r="K85" s="14"/>
      <c r="L85" s="14"/>
      <c r="M85" s="15">
        <v>2008</v>
      </c>
      <c r="N85" s="120"/>
      <c r="O85" s="76"/>
      <c r="P85" s="14">
        <v>23</v>
      </c>
      <c r="Q85" s="172">
        <v>33</v>
      </c>
      <c r="R85" s="172">
        <v>12</v>
      </c>
      <c r="S85" s="171">
        <v>2008</v>
      </c>
      <c r="T85" s="172" t="s">
        <v>336</v>
      </c>
      <c r="U85" s="172"/>
      <c r="V85" s="172">
        <v>52.4</v>
      </c>
      <c r="W85" s="172">
        <v>47.3</v>
      </c>
      <c r="X85" s="172">
        <v>77</v>
      </c>
      <c r="Y85" s="172" t="s">
        <v>337</v>
      </c>
      <c r="Z85" s="15">
        <v>2008</v>
      </c>
      <c r="AA85" s="3">
        <v>1</v>
      </c>
      <c r="AB85" s="3">
        <v>1</v>
      </c>
      <c r="AC85" s="3">
        <v>1</v>
      </c>
      <c r="AD85" s="188" t="s">
        <v>356</v>
      </c>
    </row>
    <row r="86" spans="1:30" ht="63.75">
      <c r="A86" s="3" t="s">
        <v>97</v>
      </c>
      <c r="B86" s="14">
        <v>76</v>
      </c>
      <c r="C86" s="15">
        <v>2004</v>
      </c>
      <c r="E86" s="14">
        <v>61.8</v>
      </c>
      <c r="F86" s="15">
        <v>2003</v>
      </c>
      <c r="H86" s="3" t="s">
        <v>97</v>
      </c>
      <c r="I86" s="3">
        <v>1</v>
      </c>
      <c r="J86" s="14">
        <v>91.6</v>
      </c>
      <c r="K86" s="14"/>
      <c r="L86" s="14"/>
      <c r="M86" s="15">
        <v>2010</v>
      </c>
      <c r="N86" s="120" t="s">
        <v>253</v>
      </c>
      <c r="O86" s="76"/>
      <c r="P86" s="14">
        <v>73.8</v>
      </c>
      <c r="Q86" s="172"/>
      <c r="R86" s="172"/>
      <c r="S86" s="171">
        <v>2011</v>
      </c>
      <c r="T86" s="231" t="s">
        <v>336</v>
      </c>
      <c r="U86" s="172"/>
      <c r="V86" s="172">
        <v>94.1</v>
      </c>
      <c r="W86" s="172"/>
      <c r="X86" s="172"/>
      <c r="Y86" s="231" t="s">
        <v>337</v>
      </c>
      <c r="Z86" s="15">
        <v>2011</v>
      </c>
      <c r="AA86" s="3">
        <v>1</v>
      </c>
      <c r="AB86" s="3">
        <v>1</v>
      </c>
      <c r="AC86" s="3">
        <v>1</v>
      </c>
      <c r="AD86" s="188" t="s">
        <v>426</v>
      </c>
    </row>
    <row r="87" spans="1:30" ht="12.75">
      <c r="A87" s="3" t="s">
        <v>99</v>
      </c>
      <c r="B87" s="14">
        <v>33.5</v>
      </c>
      <c r="C87" s="15">
        <v>2004</v>
      </c>
      <c r="E87" s="14">
        <v>55</v>
      </c>
      <c r="F87" s="15">
        <v>2005</v>
      </c>
      <c r="H87" s="3" t="s">
        <v>99</v>
      </c>
      <c r="J87" s="14">
        <v>77.6</v>
      </c>
      <c r="K87" s="14"/>
      <c r="L87" s="14"/>
      <c r="M87" s="15">
        <v>2010</v>
      </c>
      <c r="N87" s="120" t="s">
        <v>246</v>
      </c>
      <c r="O87" s="76"/>
      <c r="P87" s="14">
        <v>53.7</v>
      </c>
      <c r="Q87" s="172"/>
      <c r="R87" s="172"/>
      <c r="S87" s="171">
        <v>2009</v>
      </c>
      <c r="T87" s="235" t="s">
        <v>336</v>
      </c>
      <c r="U87" s="172"/>
      <c r="V87" s="172">
        <v>77.8</v>
      </c>
      <c r="W87" s="172"/>
      <c r="X87" s="172"/>
      <c r="Y87" s="235" t="s">
        <v>337</v>
      </c>
      <c r="Z87" s="15">
        <v>2009</v>
      </c>
      <c r="AA87" s="3">
        <v>1</v>
      </c>
      <c r="AB87" s="3">
        <v>1</v>
      </c>
      <c r="AC87" s="3">
        <v>1</v>
      </c>
      <c r="AD87" s="188" t="s">
        <v>432</v>
      </c>
    </row>
    <row r="88" spans="1:30" ht="12.75">
      <c r="A88" s="3" t="s">
        <v>100</v>
      </c>
      <c r="B88" s="14">
        <v>43.1</v>
      </c>
      <c r="C88" s="15">
        <v>2006</v>
      </c>
      <c r="E88" s="14">
        <v>11.2</v>
      </c>
      <c r="F88" s="15">
        <v>2006</v>
      </c>
      <c r="H88" s="3" t="s">
        <v>100</v>
      </c>
      <c r="I88" s="3">
        <v>1</v>
      </c>
      <c r="J88" s="14">
        <v>27.3</v>
      </c>
      <c r="K88" s="14"/>
      <c r="L88" s="14"/>
      <c r="M88" s="15">
        <v>2008</v>
      </c>
      <c r="N88" s="120" t="s">
        <v>254</v>
      </c>
      <c r="O88" s="76"/>
      <c r="P88" s="14">
        <v>13.369280267903424</v>
      </c>
      <c r="Q88" s="172">
        <v>9.933211376349442</v>
      </c>
      <c r="R88" s="172">
        <v>19.074569677825068</v>
      </c>
      <c r="S88" s="171">
        <v>2008</v>
      </c>
      <c r="T88" s="174" t="s">
        <v>336</v>
      </c>
      <c r="U88" s="172"/>
      <c r="V88" s="172">
        <v>19.192962630348696</v>
      </c>
      <c r="W88" s="172">
        <v>11.687450470647379</v>
      </c>
      <c r="X88" s="172">
        <v>43.157288347135086</v>
      </c>
      <c r="Y88" s="174" t="s">
        <v>337</v>
      </c>
      <c r="Z88" s="15">
        <v>2008</v>
      </c>
      <c r="AA88" s="3">
        <v>1</v>
      </c>
      <c r="AB88" s="3">
        <v>1</v>
      </c>
      <c r="AC88" s="3">
        <v>1</v>
      </c>
      <c r="AD88" s="188" t="s">
        <v>345</v>
      </c>
    </row>
    <row r="89" spans="1:28" ht="12.75">
      <c r="A89" s="3" t="s">
        <v>101</v>
      </c>
      <c r="B89" s="14">
        <v>100</v>
      </c>
      <c r="C89" s="15">
        <v>2005</v>
      </c>
      <c r="E89" s="14">
        <v>28.9</v>
      </c>
      <c r="F89" s="15">
        <v>2006</v>
      </c>
      <c r="H89" s="3" t="s">
        <v>101</v>
      </c>
      <c r="I89" s="3">
        <v>1</v>
      </c>
      <c r="J89" s="14">
        <v>100</v>
      </c>
      <c r="K89" s="14"/>
      <c r="L89" s="14"/>
      <c r="M89" s="15">
        <v>2010</v>
      </c>
      <c r="N89" s="120" t="s">
        <v>253</v>
      </c>
      <c r="O89" s="76"/>
      <c r="P89" s="14">
        <v>28.9</v>
      </c>
      <c r="Q89" s="172"/>
      <c r="R89" s="172"/>
      <c r="S89" s="171">
        <v>2006</v>
      </c>
      <c r="T89" s="235" t="s">
        <v>336</v>
      </c>
      <c r="U89" s="172"/>
      <c r="V89" s="172">
        <v>40.6</v>
      </c>
      <c r="W89" s="172"/>
      <c r="X89" s="172"/>
      <c r="Y89" s="235" t="s">
        <v>337</v>
      </c>
      <c r="Z89" s="15">
        <v>2006</v>
      </c>
      <c r="AA89" s="3">
        <v>1</v>
      </c>
      <c r="AB89" s="3">
        <v>1</v>
      </c>
    </row>
    <row r="90" spans="1:30" ht="12.75">
      <c r="A90" s="16" t="s">
        <v>102</v>
      </c>
      <c r="B90" s="14">
        <v>6</v>
      </c>
      <c r="C90" s="15">
        <v>2005</v>
      </c>
      <c r="E90" s="14">
        <v>0.7</v>
      </c>
      <c r="F90" s="15">
        <v>2004</v>
      </c>
      <c r="H90" s="16" t="s">
        <v>102</v>
      </c>
      <c r="I90" s="16">
        <v>1</v>
      </c>
      <c r="J90" s="14">
        <v>5.6</v>
      </c>
      <c r="K90" s="14"/>
      <c r="L90" s="14"/>
      <c r="M90" s="15">
        <v>2010</v>
      </c>
      <c r="N90" s="120" t="s">
        <v>246</v>
      </c>
      <c r="O90" s="76"/>
      <c r="P90" s="14">
        <v>1.2</v>
      </c>
      <c r="Q90" s="172"/>
      <c r="R90" s="172"/>
      <c r="S90" s="171">
        <v>2008</v>
      </c>
      <c r="T90" s="174" t="s">
        <v>336</v>
      </c>
      <c r="U90" s="172"/>
      <c r="V90" s="172">
        <v>1.4</v>
      </c>
      <c r="W90" s="172"/>
      <c r="X90" s="172"/>
      <c r="Y90" s="174" t="s">
        <v>337</v>
      </c>
      <c r="Z90" s="15">
        <v>2008</v>
      </c>
      <c r="AA90" s="3">
        <v>1</v>
      </c>
      <c r="AB90" s="3">
        <v>1</v>
      </c>
      <c r="AC90" s="3">
        <v>1</v>
      </c>
      <c r="AD90" s="188" t="s">
        <v>361</v>
      </c>
    </row>
    <row r="91" spans="1:30" ht="12.75">
      <c r="A91" s="3" t="s">
        <v>104</v>
      </c>
      <c r="B91" s="14">
        <v>23.1</v>
      </c>
      <c r="C91" s="15">
        <v>2003</v>
      </c>
      <c r="E91" s="14">
        <v>19.9</v>
      </c>
      <c r="F91" s="15">
        <v>2003</v>
      </c>
      <c r="H91" s="3" t="s">
        <v>104</v>
      </c>
      <c r="J91" s="14">
        <v>23.1</v>
      </c>
      <c r="K91" s="14"/>
      <c r="L91" s="14"/>
      <c r="M91" s="15">
        <v>2003</v>
      </c>
      <c r="N91" s="120"/>
      <c r="O91" s="76"/>
      <c r="P91" s="228">
        <v>11.7</v>
      </c>
      <c r="Q91" s="228"/>
      <c r="R91" s="228"/>
      <c r="S91" s="227">
        <v>2009</v>
      </c>
      <c r="T91" s="228" t="s">
        <v>336</v>
      </c>
      <c r="U91" s="228"/>
      <c r="V91" s="228">
        <v>23.2</v>
      </c>
      <c r="W91" s="228"/>
      <c r="X91" s="228"/>
      <c r="Y91" s="228" t="s">
        <v>337</v>
      </c>
      <c r="Z91" s="227">
        <v>2009</v>
      </c>
      <c r="AA91" s="3">
        <v>1</v>
      </c>
      <c r="AB91" s="3">
        <v>1</v>
      </c>
      <c r="AC91" s="3">
        <v>1</v>
      </c>
      <c r="AD91" s="188" t="s">
        <v>406</v>
      </c>
    </row>
    <row r="92" spans="1:28" ht="12.75">
      <c r="A92" s="3" t="s">
        <v>110</v>
      </c>
      <c r="B92" s="14">
        <v>37.3</v>
      </c>
      <c r="C92" s="15">
        <v>2004</v>
      </c>
      <c r="E92" s="14">
        <v>63.8</v>
      </c>
      <c r="F92" s="15">
        <v>2003</v>
      </c>
      <c r="H92" s="3" t="s">
        <v>110</v>
      </c>
      <c r="J92" s="14">
        <v>37.3</v>
      </c>
      <c r="K92" s="14"/>
      <c r="L92" s="14"/>
      <c r="M92" s="15">
        <v>2004</v>
      </c>
      <c r="N92" s="120"/>
      <c r="O92" s="76"/>
      <c r="P92" s="14">
        <v>31.490498851459996</v>
      </c>
      <c r="Q92" s="172">
        <v>36.299374782519614</v>
      </c>
      <c r="R92" s="172">
        <v>26.556897523161123</v>
      </c>
      <c r="S92" s="171">
        <v>2007</v>
      </c>
      <c r="T92" s="228" t="s">
        <v>336</v>
      </c>
      <c r="U92" s="172"/>
      <c r="V92" s="172">
        <v>48.00774156046608</v>
      </c>
      <c r="W92" s="172">
        <v>43.42986241470284</v>
      </c>
      <c r="X92" s="172">
        <v>56.33494420518087</v>
      </c>
      <c r="Y92" s="228" t="s">
        <v>337</v>
      </c>
      <c r="Z92" s="15">
        <v>2007</v>
      </c>
      <c r="AA92" s="3">
        <v>1</v>
      </c>
      <c r="AB92" s="3">
        <v>1</v>
      </c>
    </row>
    <row r="93" spans="1:28" ht="12.75">
      <c r="A93" s="3" t="s">
        <v>111</v>
      </c>
      <c r="B93" s="14">
        <v>27</v>
      </c>
      <c r="C93" s="15">
        <v>2005</v>
      </c>
      <c r="E93" s="14">
        <v>14.1</v>
      </c>
      <c r="F93" s="15">
        <v>2005</v>
      </c>
      <c r="H93" s="3" t="s">
        <v>111</v>
      </c>
      <c r="J93" s="14">
        <v>27</v>
      </c>
      <c r="K93" s="14"/>
      <c r="L93" s="14"/>
      <c r="M93" s="15">
        <v>2005</v>
      </c>
      <c r="N93" s="120"/>
      <c r="O93" s="76"/>
      <c r="P93" s="14">
        <v>14.1</v>
      </c>
      <c r="Q93" s="172"/>
      <c r="R93" s="172"/>
      <c r="S93" s="171"/>
      <c r="T93" s="172"/>
      <c r="U93" s="172"/>
      <c r="V93" s="172"/>
      <c r="W93" s="172"/>
      <c r="X93" s="172"/>
      <c r="Y93" s="172"/>
      <c r="Z93" s="15">
        <v>2005</v>
      </c>
      <c r="AA93" s="3">
        <v>1</v>
      </c>
      <c r="AB93" s="3">
        <v>1</v>
      </c>
    </row>
    <row r="94" spans="1:30" ht="12.75">
      <c r="A94" s="3" t="s">
        <v>118</v>
      </c>
      <c r="B94" s="14">
        <v>59.7</v>
      </c>
      <c r="C94" s="15">
        <v>2004</v>
      </c>
      <c r="E94" s="14" t="s">
        <v>179</v>
      </c>
      <c r="F94" s="15" t="s">
        <v>176</v>
      </c>
      <c r="H94" s="3" t="s">
        <v>118</v>
      </c>
      <c r="J94" s="14">
        <v>90</v>
      </c>
      <c r="K94" s="14"/>
      <c r="L94" s="14"/>
      <c r="M94" s="15">
        <v>2004</v>
      </c>
      <c r="N94" s="120"/>
      <c r="O94" s="76"/>
      <c r="P94" s="14">
        <v>8</v>
      </c>
      <c r="Q94" s="172"/>
      <c r="R94" s="172"/>
      <c r="S94" s="171">
        <v>2011</v>
      </c>
      <c r="T94" s="174" t="s">
        <v>336</v>
      </c>
      <c r="U94" s="172"/>
      <c r="V94" s="172">
        <v>12.7</v>
      </c>
      <c r="W94" s="172"/>
      <c r="X94" s="172"/>
      <c r="Y94" s="174" t="s">
        <v>337</v>
      </c>
      <c r="Z94" s="15">
        <v>2011</v>
      </c>
      <c r="AA94" s="3">
        <v>1</v>
      </c>
      <c r="AB94" s="3">
        <v>1</v>
      </c>
      <c r="AC94" s="3">
        <v>1</v>
      </c>
      <c r="AD94" s="188" t="s">
        <v>364</v>
      </c>
    </row>
    <row r="95" spans="1:30" ht="12.75">
      <c r="A95" s="3" t="s">
        <v>124</v>
      </c>
      <c r="B95" s="14">
        <v>67.1</v>
      </c>
      <c r="C95" s="15">
        <v>2003</v>
      </c>
      <c r="E95" s="14">
        <v>1.4</v>
      </c>
      <c r="F95" s="15">
        <v>2003</v>
      </c>
      <c r="H95" s="3" t="s">
        <v>124</v>
      </c>
      <c r="I95" s="3">
        <v>1</v>
      </c>
      <c r="J95" s="14">
        <v>62.5</v>
      </c>
      <c r="K95" s="14"/>
      <c r="L95" s="14"/>
      <c r="M95" s="15">
        <v>2010</v>
      </c>
      <c r="N95" s="120"/>
      <c r="O95" s="76"/>
      <c r="P95" s="14">
        <v>3.9</v>
      </c>
      <c r="Q95" s="172">
        <v>6.5</v>
      </c>
      <c r="R95" s="172">
        <v>1.5</v>
      </c>
      <c r="S95" s="171">
        <v>2009</v>
      </c>
      <c r="T95" s="174" t="s">
        <v>336</v>
      </c>
      <c r="U95" s="172"/>
      <c r="V95" s="172">
        <v>3.8</v>
      </c>
      <c r="W95" s="172">
        <v>6.5</v>
      </c>
      <c r="X95" s="172">
        <v>1.5</v>
      </c>
      <c r="Y95" s="174" t="s">
        <v>337</v>
      </c>
      <c r="Z95" s="15">
        <v>2009</v>
      </c>
      <c r="AA95" s="3">
        <v>1</v>
      </c>
      <c r="AB95" s="3">
        <v>1</v>
      </c>
      <c r="AC95" s="3">
        <v>1</v>
      </c>
      <c r="AD95" s="188" t="s">
        <v>362</v>
      </c>
    </row>
    <row r="96" spans="1:30" ht="12.75">
      <c r="A96" s="3" t="s">
        <v>130</v>
      </c>
      <c r="B96" s="14">
        <v>3.5</v>
      </c>
      <c r="C96" s="15">
        <v>2008</v>
      </c>
      <c r="E96" s="14">
        <v>8.3</v>
      </c>
      <c r="F96" s="15">
        <v>2007</v>
      </c>
      <c r="H96" s="3" t="s">
        <v>130</v>
      </c>
      <c r="I96" s="3">
        <v>1</v>
      </c>
      <c r="J96" s="14">
        <v>24.7</v>
      </c>
      <c r="K96" s="14"/>
      <c r="L96" s="14"/>
      <c r="M96" s="15">
        <v>2010</v>
      </c>
      <c r="N96" s="120" t="s">
        <v>245</v>
      </c>
      <c r="O96" s="76"/>
      <c r="P96" s="14">
        <v>14.8</v>
      </c>
      <c r="Q96" s="172"/>
      <c r="R96" s="172"/>
      <c r="S96" s="171">
        <v>2010</v>
      </c>
      <c r="T96" s="172" t="s">
        <v>336</v>
      </c>
      <c r="U96" s="172"/>
      <c r="V96" s="172">
        <v>23.7</v>
      </c>
      <c r="W96" s="172"/>
      <c r="X96" s="172"/>
      <c r="Y96" s="172" t="s">
        <v>337</v>
      </c>
      <c r="Z96" s="15">
        <v>2010</v>
      </c>
      <c r="AA96" s="3">
        <v>1</v>
      </c>
      <c r="AB96" s="3">
        <v>1</v>
      </c>
      <c r="AC96" s="3">
        <v>1</v>
      </c>
      <c r="AD96" s="188" t="s">
        <v>358</v>
      </c>
    </row>
    <row r="97" spans="1:30" ht="25.5">
      <c r="A97" s="3" t="s">
        <v>131</v>
      </c>
      <c r="B97" s="14">
        <v>25.7</v>
      </c>
      <c r="C97" s="15">
        <v>2004</v>
      </c>
      <c r="E97" s="14">
        <v>4</v>
      </c>
      <c r="F97" s="15">
        <v>2004</v>
      </c>
      <c r="H97" s="3" t="s">
        <v>131</v>
      </c>
      <c r="I97" s="3">
        <v>1</v>
      </c>
      <c r="J97" s="14">
        <v>2.3</v>
      </c>
      <c r="K97" s="14"/>
      <c r="L97" s="14"/>
      <c r="M97" s="15">
        <v>2010</v>
      </c>
      <c r="N97" s="120" t="s">
        <v>245</v>
      </c>
      <c r="O97" s="76"/>
      <c r="P97" s="14">
        <v>3.1</v>
      </c>
      <c r="Q97" s="172"/>
      <c r="R97" s="172"/>
      <c r="S97" s="171">
        <v>2009</v>
      </c>
      <c r="T97" s="174" t="s">
        <v>336</v>
      </c>
      <c r="U97" s="172"/>
      <c r="V97" s="172">
        <v>5.4</v>
      </c>
      <c r="W97" s="172"/>
      <c r="X97" s="172"/>
      <c r="Y97" s="174" t="s">
        <v>337</v>
      </c>
      <c r="Z97" s="15">
        <v>2009</v>
      </c>
      <c r="AA97" s="3">
        <v>1</v>
      </c>
      <c r="AB97" s="3">
        <v>1</v>
      </c>
      <c r="AC97" s="3">
        <v>1</v>
      </c>
      <c r="AD97" s="188" t="s">
        <v>363</v>
      </c>
    </row>
    <row r="98" spans="1:30" ht="38.25">
      <c r="A98" s="3" t="s">
        <v>133</v>
      </c>
      <c r="B98" s="14">
        <v>16.9</v>
      </c>
      <c r="C98" s="15">
        <v>2005</v>
      </c>
      <c r="E98" s="14">
        <v>54.7</v>
      </c>
      <c r="F98" s="15">
        <v>2003</v>
      </c>
      <c r="H98" s="3" t="s">
        <v>133</v>
      </c>
      <c r="I98" s="3">
        <v>1</v>
      </c>
      <c r="J98" s="14">
        <v>27</v>
      </c>
      <c r="K98" s="14"/>
      <c r="L98" s="14"/>
      <c r="M98" s="15">
        <v>2010</v>
      </c>
      <c r="N98" s="120" t="s">
        <v>246</v>
      </c>
      <c r="O98" s="76"/>
      <c r="P98" s="14">
        <v>51.5</v>
      </c>
      <c r="Q98" s="172"/>
      <c r="R98" s="172"/>
      <c r="S98" s="171">
        <v>2011</v>
      </c>
      <c r="T98" s="228" t="s">
        <v>336</v>
      </c>
      <c r="U98" s="172"/>
      <c r="V98" s="172">
        <v>75.3</v>
      </c>
      <c r="W98" s="172"/>
      <c r="X98" s="172"/>
      <c r="Y98" s="228" t="s">
        <v>337</v>
      </c>
      <c r="Z98" s="15">
        <v>2011</v>
      </c>
      <c r="AA98" s="3">
        <v>1</v>
      </c>
      <c r="AB98" s="3">
        <v>1</v>
      </c>
      <c r="AC98" s="3">
        <v>1</v>
      </c>
      <c r="AD98" s="188" t="s">
        <v>407</v>
      </c>
    </row>
    <row r="99" spans="1:30" ht="12.75">
      <c r="A99" s="3" t="s">
        <v>143</v>
      </c>
      <c r="B99" s="14" t="s">
        <v>179</v>
      </c>
      <c r="C99" s="15" t="s">
        <v>176</v>
      </c>
      <c r="E99" s="14">
        <v>20.7</v>
      </c>
      <c r="F99" s="15">
        <v>2007</v>
      </c>
      <c r="H99" s="3" t="s">
        <v>143</v>
      </c>
      <c r="J99" s="14" t="s">
        <v>179</v>
      </c>
      <c r="K99" s="14"/>
      <c r="L99" s="14"/>
      <c r="M99" s="15" t="s">
        <v>176</v>
      </c>
      <c r="N99" s="120"/>
      <c r="O99" s="76"/>
      <c r="P99" s="14">
        <v>26.15752272113077</v>
      </c>
      <c r="Q99" s="172">
        <v>43.791192368318626</v>
      </c>
      <c r="R99" s="172">
        <v>2.1046429997535947</v>
      </c>
      <c r="S99" s="171">
        <v>2010</v>
      </c>
      <c r="T99" s="172" t="s">
        <v>336</v>
      </c>
      <c r="U99" s="172"/>
      <c r="V99" s="172">
        <v>50.10395345413329</v>
      </c>
      <c r="W99" s="172">
        <v>56.83877089869873</v>
      </c>
      <c r="X99" s="172">
        <v>11.484087734850545</v>
      </c>
      <c r="Y99" s="172" t="s">
        <v>337</v>
      </c>
      <c r="Z99" s="15">
        <v>2010</v>
      </c>
      <c r="AA99" s="3">
        <v>1</v>
      </c>
      <c r="AB99" s="3">
        <v>1</v>
      </c>
      <c r="AC99" s="3">
        <v>1</v>
      </c>
      <c r="AD99" s="188" t="s">
        <v>352</v>
      </c>
    </row>
    <row r="100" spans="1:28" ht="12.75">
      <c r="A100" s="3" t="s">
        <v>147</v>
      </c>
      <c r="B100" s="14" t="s">
        <v>179</v>
      </c>
      <c r="C100" s="15" t="s">
        <v>176</v>
      </c>
      <c r="E100" s="14" t="s">
        <v>179</v>
      </c>
      <c r="F100" s="15" t="s">
        <v>176</v>
      </c>
      <c r="H100" s="3" t="s">
        <v>147</v>
      </c>
      <c r="I100" s="3">
        <v>1</v>
      </c>
      <c r="J100" s="14">
        <v>0</v>
      </c>
      <c r="K100" s="14"/>
      <c r="L100" s="14"/>
      <c r="M100" s="15" t="s">
        <v>176</v>
      </c>
      <c r="N100" s="120"/>
      <c r="O100" s="76"/>
      <c r="P100" s="14" t="s">
        <v>179</v>
      </c>
      <c r="Q100" s="172"/>
      <c r="R100" s="172"/>
      <c r="S100" s="171"/>
      <c r="T100" s="172"/>
      <c r="U100" s="172"/>
      <c r="V100" s="172"/>
      <c r="W100" s="172"/>
      <c r="X100" s="172"/>
      <c r="Y100" s="172"/>
      <c r="Z100" s="15" t="s">
        <v>176</v>
      </c>
      <c r="AA100" s="3">
        <v>1</v>
      </c>
      <c r="AB100" s="3">
        <v>0</v>
      </c>
    </row>
    <row r="101" spans="1:30" ht="12.75">
      <c r="A101" s="3" t="s">
        <v>152</v>
      </c>
      <c r="B101" s="14">
        <v>24.6</v>
      </c>
      <c r="C101" s="15">
        <v>2005</v>
      </c>
      <c r="E101" s="14">
        <v>22.2</v>
      </c>
      <c r="F101" s="15">
        <v>2004</v>
      </c>
      <c r="H101" s="3" t="s">
        <v>152</v>
      </c>
      <c r="I101" s="3">
        <v>1</v>
      </c>
      <c r="J101" s="14">
        <v>22.4</v>
      </c>
      <c r="K101" s="14"/>
      <c r="L101" s="14"/>
      <c r="M101" s="15">
        <v>2010</v>
      </c>
      <c r="N101" s="120" t="s">
        <v>261</v>
      </c>
      <c r="O101" s="76"/>
      <c r="P101" s="14">
        <v>10.5</v>
      </c>
      <c r="Q101" s="172"/>
      <c r="R101" s="172"/>
      <c r="S101" s="171">
        <v>2008</v>
      </c>
      <c r="T101" s="231" t="s">
        <v>336</v>
      </c>
      <c r="U101" s="172"/>
      <c r="V101" s="172">
        <v>16.8</v>
      </c>
      <c r="W101" s="172"/>
      <c r="X101" s="172"/>
      <c r="Y101" s="231" t="s">
        <v>337</v>
      </c>
      <c r="Z101" s="15">
        <v>2008</v>
      </c>
      <c r="AA101" s="3">
        <v>1</v>
      </c>
      <c r="AB101" s="3">
        <v>1</v>
      </c>
      <c r="AD101" s="188" t="s">
        <v>421</v>
      </c>
    </row>
    <row r="102" spans="1:30" ht="12.75">
      <c r="A102" s="3" t="s">
        <v>156</v>
      </c>
      <c r="B102" s="14">
        <v>30.5</v>
      </c>
      <c r="C102" s="15">
        <v>2005</v>
      </c>
      <c r="E102" s="14">
        <v>35</v>
      </c>
      <c r="F102" s="15">
        <v>2005</v>
      </c>
      <c r="H102" s="3" t="s">
        <v>156</v>
      </c>
      <c r="I102" s="3">
        <v>1</v>
      </c>
      <c r="J102" s="14">
        <v>16.7</v>
      </c>
      <c r="K102" s="14"/>
      <c r="L102" s="14"/>
      <c r="M102" s="15">
        <v>2006</v>
      </c>
      <c r="N102" s="120" t="s">
        <v>263</v>
      </c>
      <c r="O102" s="76"/>
      <c r="P102" s="14">
        <v>13.4</v>
      </c>
      <c r="Q102" s="172"/>
      <c r="R102" s="172"/>
      <c r="S102" s="171">
        <v>2008</v>
      </c>
      <c r="T102" s="172" t="s">
        <v>336</v>
      </c>
      <c r="U102" s="172"/>
      <c r="V102" s="172">
        <v>28.4</v>
      </c>
      <c r="W102" s="172"/>
      <c r="X102" s="172"/>
      <c r="Y102" s="172" t="s">
        <v>337</v>
      </c>
      <c r="Z102" s="15">
        <v>2008</v>
      </c>
      <c r="AA102" s="3">
        <v>1</v>
      </c>
      <c r="AB102" s="3">
        <v>1</v>
      </c>
      <c r="AC102" s="3">
        <v>1</v>
      </c>
      <c r="AD102" s="188" t="s">
        <v>345</v>
      </c>
    </row>
    <row r="103" spans="1:30" s="27" customFormat="1" ht="51">
      <c r="A103" s="27" t="s">
        <v>197</v>
      </c>
      <c r="B103" s="28" t="s">
        <v>179</v>
      </c>
      <c r="C103" s="29" t="s">
        <v>176</v>
      </c>
      <c r="D103" s="29"/>
      <c r="E103" s="28">
        <v>50.8</v>
      </c>
      <c r="F103" s="29">
        <v>2005</v>
      </c>
      <c r="H103" s="27" t="s">
        <v>197</v>
      </c>
      <c r="J103" s="28" t="s">
        <v>179</v>
      </c>
      <c r="K103" s="28"/>
      <c r="L103" s="28"/>
      <c r="M103" s="29" t="s">
        <v>176</v>
      </c>
      <c r="N103" s="120"/>
      <c r="O103" s="29"/>
      <c r="P103" s="28">
        <v>55.11819733571755</v>
      </c>
      <c r="Q103" s="28">
        <v>53.94396039300283</v>
      </c>
      <c r="R103" s="28">
        <v>56.30085430465365</v>
      </c>
      <c r="S103" s="29">
        <v>2010</v>
      </c>
      <c r="T103" s="28" t="s">
        <v>336</v>
      </c>
      <c r="U103" s="28"/>
      <c r="V103" s="28">
        <v>84.89257452574526</v>
      </c>
      <c r="W103" s="28">
        <v>73.93671385865144</v>
      </c>
      <c r="X103" s="28">
        <v>99.05713175109727</v>
      </c>
      <c r="Y103" s="28" t="s">
        <v>337</v>
      </c>
      <c r="Z103" s="29">
        <v>2010</v>
      </c>
      <c r="AA103" s="27">
        <v>1</v>
      </c>
      <c r="AB103" s="27">
        <v>1</v>
      </c>
      <c r="AC103" s="27">
        <v>1</v>
      </c>
      <c r="AD103" s="188" t="s">
        <v>411</v>
      </c>
    </row>
    <row r="104" spans="1:28" ht="12.75">
      <c r="A104" s="3" t="s">
        <v>157</v>
      </c>
      <c r="B104" s="14">
        <v>89.6</v>
      </c>
      <c r="C104" s="15">
        <v>2004</v>
      </c>
      <c r="E104" s="14" t="s">
        <v>179</v>
      </c>
      <c r="F104" s="15" t="s">
        <v>176</v>
      </c>
      <c r="H104" s="3" t="s">
        <v>157</v>
      </c>
      <c r="I104" s="3">
        <v>1</v>
      </c>
      <c r="J104" s="14">
        <v>78.9</v>
      </c>
      <c r="K104" s="14">
        <v>92.15165191163213</v>
      </c>
      <c r="L104" s="14">
        <v>71.70592011035033</v>
      </c>
      <c r="M104" s="15">
        <v>2010</v>
      </c>
      <c r="N104" s="120" t="s">
        <v>263</v>
      </c>
      <c r="O104" s="76"/>
      <c r="P104" s="14" t="s">
        <v>179</v>
      </c>
      <c r="Q104" s="172"/>
      <c r="R104" s="172"/>
      <c r="S104" s="171"/>
      <c r="T104" s="172"/>
      <c r="U104" s="172"/>
      <c r="V104" s="172"/>
      <c r="W104" s="172"/>
      <c r="X104" s="172"/>
      <c r="Y104" s="172"/>
      <c r="Z104" s="15" t="s">
        <v>176</v>
      </c>
      <c r="AA104" s="3">
        <v>1</v>
      </c>
      <c r="AB104" s="3">
        <v>0</v>
      </c>
    </row>
    <row r="105" spans="1:30" ht="12.75">
      <c r="A105" s="3" t="s">
        <v>159</v>
      </c>
      <c r="B105" s="14">
        <v>20.3</v>
      </c>
      <c r="C105" s="15">
        <v>2007</v>
      </c>
      <c r="E105" s="14">
        <v>21.3</v>
      </c>
      <c r="F105" s="15">
        <v>2006</v>
      </c>
      <c r="H105" s="3" t="s">
        <v>159</v>
      </c>
      <c r="J105" s="14">
        <v>20.3</v>
      </c>
      <c r="K105" s="14"/>
      <c r="L105" s="14"/>
      <c r="M105" s="15">
        <v>2007</v>
      </c>
      <c r="N105" s="120"/>
      <c r="O105" s="76"/>
      <c r="P105" s="14">
        <v>18.1</v>
      </c>
      <c r="Q105" s="172"/>
      <c r="R105" s="172"/>
      <c r="S105" s="171">
        <v>2010</v>
      </c>
      <c r="T105" s="172" t="s">
        <v>336</v>
      </c>
      <c r="U105" s="172"/>
      <c r="V105" s="172">
        <v>22.4</v>
      </c>
      <c r="W105" s="172"/>
      <c r="X105" s="172"/>
      <c r="Y105" s="172" t="s">
        <v>337</v>
      </c>
      <c r="Z105" s="15">
        <v>2010</v>
      </c>
      <c r="AA105" s="3">
        <v>1</v>
      </c>
      <c r="AB105" s="3">
        <v>1</v>
      </c>
      <c r="AC105" s="3">
        <v>1</v>
      </c>
      <c r="AD105" s="188" t="s">
        <v>345</v>
      </c>
    </row>
    <row r="106" spans="1:30" ht="12.75">
      <c r="A106" s="3" t="s">
        <v>160</v>
      </c>
      <c r="B106" s="14" t="s">
        <v>179</v>
      </c>
      <c r="C106" s="15" t="s">
        <v>176</v>
      </c>
      <c r="E106" s="14" t="s">
        <v>179</v>
      </c>
      <c r="F106" s="15" t="s">
        <v>176</v>
      </c>
      <c r="H106" s="3" t="s">
        <v>160</v>
      </c>
      <c r="I106" s="3">
        <v>1</v>
      </c>
      <c r="J106" s="14">
        <v>100</v>
      </c>
      <c r="K106" s="14"/>
      <c r="L106" s="14"/>
      <c r="M106" s="15" t="s">
        <v>176</v>
      </c>
      <c r="N106" s="120"/>
      <c r="O106" s="76"/>
      <c r="P106" s="14">
        <v>0</v>
      </c>
      <c r="Q106" s="172">
        <v>0</v>
      </c>
      <c r="R106" s="172">
        <v>0</v>
      </c>
      <c r="S106" s="171">
        <v>2011</v>
      </c>
      <c r="T106" s="172" t="s">
        <v>336</v>
      </c>
      <c r="U106" s="172"/>
      <c r="V106" s="172">
        <v>0</v>
      </c>
      <c r="W106" s="172">
        <v>0</v>
      </c>
      <c r="X106" s="172">
        <v>0</v>
      </c>
      <c r="Y106" s="172" t="s">
        <v>337</v>
      </c>
      <c r="Z106" s="15">
        <v>2011</v>
      </c>
      <c r="AA106" s="3">
        <v>1</v>
      </c>
      <c r="AB106" s="3">
        <v>1</v>
      </c>
      <c r="AC106" s="3">
        <v>1</v>
      </c>
      <c r="AD106" s="188" t="s">
        <v>345</v>
      </c>
    </row>
    <row r="107" spans="1:28" ht="12.75">
      <c r="A107" s="3" t="s">
        <v>171</v>
      </c>
      <c r="B107" s="14">
        <v>100</v>
      </c>
      <c r="C107" s="15">
        <v>2005</v>
      </c>
      <c r="E107" s="14" t="s">
        <v>179</v>
      </c>
      <c r="F107" s="15" t="s">
        <v>176</v>
      </c>
      <c r="H107" s="3" t="s">
        <v>171</v>
      </c>
      <c r="I107" s="3">
        <v>1</v>
      </c>
      <c r="J107" s="14">
        <v>98.1</v>
      </c>
      <c r="K107" s="14"/>
      <c r="L107" s="14"/>
      <c r="M107" s="15">
        <v>2010</v>
      </c>
      <c r="N107" s="120" t="s">
        <v>245</v>
      </c>
      <c r="O107" s="76"/>
      <c r="P107" s="14" t="s">
        <v>179</v>
      </c>
      <c r="Q107" s="172"/>
      <c r="R107" s="172"/>
      <c r="S107" s="171"/>
      <c r="T107" s="172"/>
      <c r="U107" s="172"/>
      <c r="V107" s="172"/>
      <c r="W107" s="172"/>
      <c r="X107" s="172"/>
      <c r="Y107" s="172"/>
      <c r="Z107" s="15" t="s">
        <v>176</v>
      </c>
      <c r="AA107" s="3">
        <v>1</v>
      </c>
      <c r="AB107" s="3">
        <v>0</v>
      </c>
    </row>
    <row r="108" spans="1:30" ht="12.75">
      <c r="A108" s="3" t="s">
        <v>173</v>
      </c>
      <c r="B108" s="14">
        <v>33.5</v>
      </c>
      <c r="C108" s="15">
        <v>2004</v>
      </c>
      <c r="E108" s="14">
        <v>12.4</v>
      </c>
      <c r="F108" s="15">
        <v>2007</v>
      </c>
      <c r="H108" s="3" t="s">
        <v>173</v>
      </c>
      <c r="I108" s="3">
        <v>1</v>
      </c>
      <c r="J108" s="14">
        <v>25.7</v>
      </c>
      <c r="K108" s="14"/>
      <c r="L108" s="14"/>
      <c r="M108" s="15">
        <v>2010</v>
      </c>
      <c r="N108" s="120"/>
      <c r="O108" s="76"/>
      <c r="P108" s="14">
        <v>17.3</v>
      </c>
      <c r="Q108" s="172">
        <v>17.7</v>
      </c>
      <c r="R108" s="172">
        <v>16.8</v>
      </c>
      <c r="S108" s="171">
        <v>2010</v>
      </c>
      <c r="T108" s="172" t="s">
        <v>336</v>
      </c>
      <c r="U108" s="172"/>
      <c r="V108" s="172">
        <v>20.684193897824223</v>
      </c>
      <c r="W108" s="172">
        <v>20.407830914272083</v>
      </c>
      <c r="X108" s="172">
        <v>20.977473863439755</v>
      </c>
      <c r="Y108" s="172" t="s">
        <v>337</v>
      </c>
      <c r="Z108" s="15">
        <v>2010</v>
      </c>
      <c r="AA108" s="3">
        <v>1</v>
      </c>
      <c r="AB108" s="3">
        <v>1</v>
      </c>
      <c r="AC108" s="3">
        <v>1</v>
      </c>
      <c r="AD108" s="188" t="s">
        <v>345</v>
      </c>
    </row>
    <row r="109" spans="1:30" ht="25.5">
      <c r="A109" s="16" t="s">
        <v>25</v>
      </c>
      <c r="B109" s="14">
        <v>19.2</v>
      </c>
      <c r="C109" s="15">
        <v>2004</v>
      </c>
      <c r="E109" s="14">
        <v>5.8</v>
      </c>
      <c r="F109" s="15">
        <v>2006</v>
      </c>
      <c r="H109" s="16" t="s">
        <v>25</v>
      </c>
      <c r="I109" s="16">
        <v>1</v>
      </c>
      <c r="J109" s="14">
        <v>15.626417405164739</v>
      </c>
      <c r="K109" s="14">
        <v>38.254625186964226</v>
      </c>
      <c r="L109" s="14">
        <v>0.5092222658263159</v>
      </c>
      <c r="M109" s="15">
        <v>2005</v>
      </c>
      <c r="N109" s="120" t="s">
        <v>245</v>
      </c>
      <c r="O109" s="76"/>
      <c r="P109" s="14">
        <v>2.314124571007153</v>
      </c>
      <c r="Q109" s="172">
        <v>4.231317558872211</v>
      </c>
      <c r="R109" s="172">
        <v>0.39767926593256675</v>
      </c>
      <c r="S109" s="171">
        <v>2009</v>
      </c>
      <c r="T109" s="185" t="s">
        <v>336</v>
      </c>
      <c r="U109" s="172"/>
      <c r="V109" s="172">
        <v>4.600141736595423</v>
      </c>
      <c r="W109" s="172">
        <v>5.6607832082917735</v>
      </c>
      <c r="X109" s="172">
        <v>1.5370718266641619</v>
      </c>
      <c r="Y109" s="185" t="s">
        <v>337</v>
      </c>
      <c r="Z109" s="15">
        <v>2009</v>
      </c>
      <c r="AA109" s="3">
        <v>1</v>
      </c>
      <c r="AB109" s="3">
        <v>1</v>
      </c>
      <c r="AC109" s="3">
        <v>1</v>
      </c>
      <c r="AD109" s="188" t="s">
        <v>372</v>
      </c>
    </row>
    <row r="110" spans="1:28" ht="12.75">
      <c r="A110" s="16"/>
      <c r="B110" s="14"/>
      <c r="E110" s="14"/>
      <c r="F110" s="15"/>
      <c r="H110" s="16"/>
      <c r="I110" s="16">
        <f>SUM(I69:I109)</f>
        <v>28</v>
      </c>
      <c r="J110" s="14"/>
      <c r="K110" s="14"/>
      <c r="L110" s="14"/>
      <c r="M110" s="15"/>
      <c r="N110" s="120"/>
      <c r="O110" s="76"/>
      <c r="P110" s="14"/>
      <c r="Q110" s="172"/>
      <c r="R110" s="172"/>
      <c r="S110" s="171"/>
      <c r="T110" s="172"/>
      <c r="U110" s="172"/>
      <c r="V110" s="172"/>
      <c r="W110" s="172"/>
      <c r="X110" s="172"/>
      <c r="Y110" s="172"/>
      <c r="Z110" s="15"/>
      <c r="AA110" s="3">
        <f>SUM(AA69:AA109)</f>
        <v>40</v>
      </c>
      <c r="AB110" s="3">
        <f>SUM(AB69:AB109)</f>
        <v>37</v>
      </c>
    </row>
    <row r="111" spans="1:30" s="13" customFormat="1" ht="13.5">
      <c r="A111" s="50" t="s">
        <v>183</v>
      </c>
      <c r="B111" s="49"/>
      <c r="C111" s="48"/>
      <c r="D111" s="48"/>
      <c r="E111" s="49"/>
      <c r="F111" s="48"/>
      <c r="H111" s="144" t="s">
        <v>183</v>
      </c>
      <c r="I111" s="138"/>
      <c r="J111" s="140" t="s">
        <v>215</v>
      </c>
      <c r="K111" s="140" t="s">
        <v>203</v>
      </c>
      <c r="L111" s="140" t="s">
        <v>204</v>
      </c>
      <c r="M111" s="141" t="s">
        <v>177</v>
      </c>
      <c r="N111" s="141" t="s">
        <v>264</v>
      </c>
      <c r="O111" s="142"/>
      <c r="P111" s="143"/>
      <c r="Q111" s="143"/>
      <c r="R111" s="143"/>
      <c r="S111" s="179"/>
      <c r="T111" s="143"/>
      <c r="U111" s="143"/>
      <c r="V111" s="143"/>
      <c r="W111" s="143"/>
      <c r="X111" s="143"/>
      <c r="Y111" s="143"/>
      <c r="Z111" s="139"/>
      <c r="AD111" s="188"/>
    </row>
    <row r="112" spans="1:30" ht="12.75">
      <c r="A112" s="3" t="s">
        <v>36</v>
      </c>
      <c r="B112" s="14">
        <v>100</v>
      </c>
      <c r="C112" s="15">
        <v>2007</v>
      </c>
      <c r="E112" s="14">
        <v>33</v>
      </c>
      <c r="F112" s="15">
        <v>2004</v>
      </c>
      <c r="H112" s="3" t="s">
        <v>36</v>
      </c>
      <c r="I112" s="3">
        <v>1</v>
      </c>
      <c r="J112" s="14">
        <v>86.5</v>
      </c>
      <c r="K112" s="14">
        <v>81.6</v>
      </c>
      <c r="L112" s="14">
        <v>93.6</v>
      </c>
      <c r="M112" s="15">
        <v>2008</v>
      </c>
      <c r="N112" s="120"/>
      <c r="O112" s="76"/>
      <c r="P112" s="14">
        <v>29.8</v>
      </c>
      <c r="Q112" s="172"/>
      <c r="R112" s="172"/>
      <c r="S112" s="171">
        <v>2006</v>
      </c>
      <c r="T112" s="229" t="s">
        <v>336</v>
      </c>
      <c r="U112" s="172"/>
      <c r="V112" s="172">
        <v>43.3</v>
      </c>
      <c r="W112" s="172"/>
      <c r="X112" s="172"/>
      <c r="Y112" s="229" t="s">
        <v>337</v>
      </c>
      <c r="Z112" s="15">
        <v>2006</v>
      </c>
      <c r="AA112" s="3">
        <v>1</v>
      </c>
      <c r="AB112" s="3">
        <v>1</v>
      </c>
      <c r="AC112" s="3">
        <v>1</v>
      </c>
      <c r="AD112" s="188" t="s">
        <v>412</v>
      </c>
    </row>
    <row r="113" spans="1:30" ht="38.25">
      <c r="A113" s="3" t="s">
        <v>41</v>
      </c>
      <c r="B113" s="14">
        <v>93.1</v>
      </c>
      <c r="C113" s="15">
        <v>2006</v>
      </c>
      <c r="E113" s="14">
        <v>68.7</v>
      </c>
      <c r="F113" s="15">
        <v>2005</v>
      </c>
      <c r="H113" s="3" t="s">
        <v>41</v>
      </c>
      <c r="I113" s="3">
        <v>1</v>
      </c>
      <c r="J113" s="14">
        <v>100</v>
      </c>
      <c r="K113" s="14">
        <v>100</v>
      </c>
      <c r="L113" s="14">
        <v>100</v>
      </c>
      <c r="M113" s="15">
        <v>2010</v>
      </c>
      <c r="N113" s="120"/>
      <c r="O113" s="76"/>
      <c r="P113" s="14">
        <v>74</v>
      </c>
      <c r="Q113" s="172"/>
      <c r="R113" s="172"/>
      <c r="S113" s="171">
        <v>2010</v>
      </c>
      <c r="T113" s="185" t="s">
        <v>336</v>
      </c>
      <c r="U113" s="172"/>
      <c r="V113" s="172">
        <v>97</v>
      </c>
      <c r="W113" s="172"/>
      <c r="X113" s="172"/>
      <c r="Y113" s="185" t="s">
        <v>337</v>
      </c>
      <c r="Z113" s="15">
        <v>2010</v>
      </c>
      <c r="AA113" s="3">
        <v>1</v>
      </c>
      <c r="AB113" s="3">
        <v>1</v>
      </c>
      <c r="AC113" s="3">
        <v>1</v>
      </c>
      <c r="AD113" s="188" t="s">
        <v>374</v>
      </c>
    </row>
    <row r="114" spans="1:30" ht="12.75">
      <c r="A114" s="3"/>
      <c r="B114" s="14"/>
      <c r="E114" s="14"/>
      <c r="F114" s="15"/>
      <c r="H114" s="3" t="s">
        <v>207</v>
      </c>
      <c r="I114" s="3">
        <v>1</v>
      </c>
      <c r="J114" s="14">
        <v>44</v>
      </c>
      <c r="K114" s="14">
        <v>29.1</v>
      </c>
      <c r="L114" s="14">
        <v>57.4</v>
      </c>
      <c r="M114" s="15">
        <v>2010</v>
      </c>
      <c r="N114" s="120"/>
      <c r="O114" s="76"/>
      <c r="P114" s="14">
        <v>43.99033378643709</v>
      </c>
      <c r="Q114" s="172">
        <v>29.094498217014774</v>
      </c>
      <c r="R114" s="172">
        <v>57.4334808344348</v>
      </c>
      <c r="S114" s="171">
        <v>2010</v>
      </c>
      <c r="T114" s="172" t="s">
        <v>336</v>
      </c>
      <c r="U114" s="172"/>
      <c r="V114" s="172">
        <v>66.5690748015891</v>
      </c>
      <c r="W114" s="172">
        <v>41.594971234399395</v>
      </c>
      <c r="X114" s="172">
        <v>91.92906211039377</v>
      </c>
      <c r="Y114" s="172" t="s">
        <v>337</v>
      </c>
      <c r="Z114" s="15">
        <v>2010</v>
      </c>
      <c r="AA114" s="3">
        <v>1</v>
      </c>
      <c r="AB114" s="3">
        <v>1</v>
      </c>
      <c r="AC114" s="3">
        <v>1</v>
      </c>
      <c r="AD114" s="188" t="s">
        <v>354</v>
      </c>
    </row>
    <row r="115" spans="1:30" ht="38.25">
      <c r="A115" s="3" t="s">
        <v>45</v>
      </c>
      <c r="B115" s="14">
        <v>81.4</v>
      </c>
      <c r="C115" s="15">
        <v>2006</v>
      </c>
      <c r="E115" s="14">
        <v>61.6</v>
      </c>
      <c r="F115" s="15">
        <v>2005</v>
      </c>
      <c r="H115" s="3" t="s">
        <v>45</v>
      </c>
      <c r="I115" s="3">
        <v>1</v>
      </c>
      <c r="J115" s="14">
        <v>87.7</v>
      </c>
      <c r="K115" s="14">
        <v>100</v>
      </c>
      <c r="L115" s="14">
        <v>66.1</v>
      </c>
      <c r="M115" s="15">
        <v>2008</v>
      </c>
      <c r="N115" s="120"/>
      <c r="O115" s="76"/>
      <c r="P115" s="14">
        <v>64.5</v>
      </c>
      <c r="Q115" s="172"/>
      <c r="R115" s="172"/>
      <c r="S115" s="171">
        <v>2010</v>
      </c>
      <c r="T115" s="185" t="s">
        <v>336</v>
      </c>
      <c r="U115" s="172"/>
      <c r="V115" s="172">
        <v>94.4</v>
      </c>
      <c r="W115" s="172"/>
      <c r="X115" s="172"/>
      <c r="Y115" s="185" t="s">
        <v>337</v>
      </c>
      <c r="Z115" s="15">
        <v>2010</v>
      </c>
      <c r="AA115" s="3">
        <v>1</v>
      </c>
      <c r="AB115" s="3">
        <v>1</v>
      </c>
      <c r="AC115" s="3">
        <v>1</v>
      </c>
      <c r="AD115" s="188" t="s">
        <v>374</v>
      </c>
    </row>
    <row r="116" spans="1:30" ht="25.5">
      <c r="A116" s="3"/>
      <c r="B116" s="71"/>
      <c r="C116" s="70"/>
      <c r="D116" s="70"/>
      <c r="E116" s="71"/>
      <c r="F116" s="70"/>
      <c r="H116" s="3" t="s">
        <v>211</v>
      </c>
      <c r="I116" s="3">
        <v>1</v>
      </c>
      <c r="J116" s="71">
        <v>30</v>
      </c>
      <c r="K116" s="71"/>
      <c r="L116" s="71"/>
      <c r="M116" s="70">
        <v>2006</v>
      </c>
      <c r="N116" s="120"/>
      <c r="O116" s="76"/>
      <c r="P116" s="71">
        <v>24.4</v>
      </c>
      <c r="Q116" s="172"/>
      <c r="R116" s="172"/>
      <c r="S116" s="171">
        <v>2008</v>
      </c>
      <c r="T116" s="231" t="s">
        <v>336</v>
      </c>
      <c r="U116" s="172"/>
      <c r="V116" s="172">
        <v>44.6</v>
      </c>
      <c r="W116" s="172"/>
      <c r="X116" s="172"/>
      <c r="Y116" s="231" t="s">
        <v>337</v>
      </c>
      <c r="Z116" s="70">
        <v>2008</v>
      </c>
      <c r="AA116" s="3">
        <v>1</v>
      </c>
      <c r="AB116" s="3">
        <v>0</v>
      </c>
      <c r="AC116" s="3">
        <v>1</v>
      </c>
      <c r="AD116" s="188" t="s">
        <v>424</v>
      </c>
    </row>
    <row r="117" spans="1:31" ht="12.75">
      <c r="A117" s="3" t="s">
        <v>50</v>
      </c>
      <c r="B117" s="14">
        <v>95.7</v>
      </c>
      <c r="C117" s="15">
        <v>2006</v>
      </c>
      <c r="E117" s="14">
        <v>57.4</v>
      </c>
      <c r="F117" s="15">
        <v>2006</v>
      </c>
      <c r="H117" s="3" t="s">
        <v>50</v>
      </c>
      <c r="I117" s="3">
        <v>1</v>
      </c>
      <c r="J117" s="14">
        <v>89.6</v>
      </c>
      <c r="K117" s="14">
        <v>80.1</v>
      </c>
      <c r="L117" s="14">
        <v>95.1</v>
      </c>
      <c r="M117" s="15">
        <v>2008</v>
      </c>
      <c r="N117" s="120"/>
      <c r="O117" s="76">
        <v>1</v>
      </c>
      <c r="P117" s="14">
        <v>54.362076894793255</v>
      </c>
      <c r="Q117" s="172">
        <v>57.17528428818692</v>
      </c>
      <c r="R117" s="172">
        <v>51.58104963741389</v>
      </c>
      <c r="S117" s="171">
        <v>2009</v>
      </c>
      <c r="T117" s="172" t="s">
        <v>336</v>
      </c>
      <c r="U117" s="172"/>
      <c r="V117" s="172">
        <v>79.1932130153835</v>
      </c>
      <c r="W117" s="172">
        <v>77.20807518077419</v>
      </c>
      <c r="X117" s="172">
        <v>81.489092433232</v>
      </c>
      <c r="Y117" s="172" t="s">
        <v>337</v>
      </c>
      <c r="Z117" s="15">
        <v>2009</v>
      </c>
      <c r="AA117" s="3">
        <v>1</v>
      </c>
      <c r="AB117" s="3">
        <v>1</v>
      </c>
      <c r="AC117" s="3">
        <v>1</v>
      </c>
      <c r="AD117" s="188" t="s">
        <v>219</v>
      </c>
      <c r="AE117" s="3" t="s">
        <v>213</v>
      </c>
    </row>
    <row r="118" spans="1:30" ht="12.75">
      <c r="A118" s="3" t="s">
        <v>64</v>
      </c>
      <c r="B118" s="14">
        <v>100</v>
      </c>
      <c r="C118" s="15">
        <v>2005</v>
      </c>
      <c r="E118" s="14">
        <v>50.2</v>
      </c>
      <c r="F118" s="15">
        <v>2005</v>
      </c>
      <c r="H118" s="3" t="s">
        <v>64</v>
      </c>
      <c r="I118" s="3">
        <v>1</v>
      </c>
      <c r="J118" s="14">
        <v>100</v>
      </c>
      <c r="K118" s="14"/>
      <c r="L118" s="14"/>
      <c r="M118" s="15">
        <v>2010</v>
      </c>
      <c r="N118" s="120" t="s">
        <v>250</v>
      </c>
      <c r="O118" s="76"/>
      <c r="P118" s="14">
        <v>50.83032222564201</v>
      </c>
      <c r="Q118" s="172">
        <v>54.894728113928224</v>
      </c>
      <c r="R118" s="172">
        <v>46.785012629806346</v>
      </c>
      <c r="S118" s="171">
        <v>2010</v>
      </c>
      <c r="T118" s="184" t="s">
        <v>336</v>
      </c>
      <c r="U118" s="172"/>
      <c r="V118" s="172">
        <v>77.28241586570286</v>
      </c>
      <c r="W118" s="172">
        <v>77.03210573968884</v>
      </c>
      <c r="X118" s="172">
        <v>77.57682761824107</v>
      </c>
      <c r="Y118" s="184" t="s">
        <v>337</v>
      </c>
      <c r="Z118" s="15">
        <v>2010</v>
      </c>
      <c r="AA118" s="3">
        <v>1</v>
      </c>
      <c r="AB118" s="3">
        <v>1</v>
      </c>
      <c r="AC118" s="3">
        <v>1</v>
      </c>
      <c r="AD118" s="188" t="s">
        <v>370</v>
      </c>
    </row>
    <row r="119" spans="1:30" ht="46.5" customHeight="1">
      <c r="A119" s="3" t="s">
        <v>65</v>
      </c>
      <c r="B119" s="14">
        <v>81.5</v>
      </c>
      <c r="C119" s="15">
        <v>2006</v>
      </c>
      <c r="E119" s="14">
        <v>77.9</v>
      </c>
      <c r="F119" s="15">
        <v>2006</v>
      </c>
      <c r="H119" s="3" t="s">
        <v>65</v>
      </c>
      <c r="I119" s="3">
        <v>1</v>
      </c>
      <c r="J119" s="14">
        <v>74.2</v>
      </c>
      <c r="K119" s="14">
        <v>100</v>
      </c>
      <c r="L119" s="14">
        <v>45.1</v>
      </c>
      <c r="M119" s="15">
        <v>2008</v>
      </c>
      <c r="N119" s="120"/>
      <c r="O119" s="76"/>
      <c r="P119" s="14">
        <v>58.0540724898579</v>
      </c>
      <c r="Q119" s="172">
        <v>58.95461543164656</v>
      </c>
      <c r="R119" s="172">
        <v>57.08434113015416</v>
      </c>
      <c r="S119" s="171">
        <v>2010</v>
      </c>
      <c r="T119" s="184" t="s">
        <v>336</v>
      </c>
      <c r="U119" s="172"/>
      <c r="V119" s="172">
        <v>77.52796387063633</v>
      </c>
      <c r="W119" s="172">
        <v>72.31938798285151</v>
      </c>
      <c r="X119" s="172">
        <v>84.27837458843295</v>
      </c>
      <c r="Y119" s="184" t="s">
        <v>337</v>
      </c>
      <c r="Z119" s="15">
        <v>2010</v>
      </c>
      <c r="AA119" s="3">
        <v>1</v>
      </c>
      <c r="AB119" s="3">
        <v>1</v>
      </c>
      <c r="AC119" s="182">
        <v>1</v>
      </c>
      <c r="AD119" s="188" t="s">
        <v>371</v>
      </c>
    </row>
    <row r="120" spans="1:30" ht="51">
      <c r="A120" s="3" t="s">
        <v>66</v>
      </c>
      <c r="B120" s="14">
        <v>100</v>
      </c>
      <c r="C120" s="15">
        <v>2006</v>
      </c>
      <c r="E120" s="14">
        <v>67.2</v>
      </c>
      <c r="F120" s="15">
        <v>2006</v>
      </c>
      <c r="H120" s="3" t="s">
        <v>66</v>
      </c>
      <c r="I120" s="3">
        <v>1</v>
      </c>
      <c r="J120" s="14">
        <v>95.3</v>
      </c>
      <c r="K120" s="14">
        <v>85</v>
      </c>
      <c r="L120" s="14">
        <v>100</v>
      </c>
      <c r="M120" s="15">
        <v>2008</v>
      </c>
      <c r="N120" s="120"/>
      <c r="O120" s="76">
        <v>1</v>
      </c>
      <c r="P120" s="14">
        <v>67.7</v>
      </c>
      <c r="Q120" s="172"/>
      <c r="R120" s="172"/>
      <c r="S120" s="171">
        <v>2010</v>
      </c>
      <c r="T120" s="185" t="s">
        <v>336</v>
      </c>
      <c r="U120" s="172"/>
      <c r="V120" s="172">
        <v>95.7</v>
      </c>
      <c r="W120" s="172"/>
      <c r="X120" s="172"/>
      <c r="Y120" s="185" t="s">
        <v>337</v>
      </c>
      <c r="Z120" s="15">
        <v>2010</v>
      </c>
      <c r="AA120" s="3">
        <v>1</v>
      </c>
      <c r="AB120" s="3">
        <v>1</v>
      </c>
      <c r="AC120" s="3">
        <v>1</v>
      </c>
      <c r="AD120" s="188" t="s">
        <v>375</v>
      </c>
    </row>
    <row r="121" spans="1:30" ht="38.25">
      <c r="A121" s="3" t="s">
        <v>67</v>
      </c>
      <c r="B121" s="14">
        <v>100</v>
      </c>
      <c r="C121" s="15">
        <v>2006</v>
      </c>
      <c r="E121" s="14">
        <v>75</v>
      </c>
      <c r="F121" s="15">
        <v>2005</v>
      </c>
      <c r="H121" s="3" t="s">
        <v>67</v>
      </c>
      <c r="I121" s="3">
        <v>1</v>
      </c>
      <c r="J121" s="14">
        <v>99.13490852073517</v>
      </c>
      <c r="K121" s="14">
        <v>98.34469147699107</v>
      </c>
      <c r="L121" s="14">
        <v>99.77850978971637</v>
      </c>
      <c r="M121" s="15">
        <v>2011</v>
      </c>
      <c r="N121" s="120" t="s">
        <v>373</v>
      </c>
      <c r="O121" s="76"/>
      <c r="P121" s="14">
        <v>78.1</v>
      </c>
      <c r="Q121" s="172"/>
      <c r="R121" s="172"/>
      <c r="S121" s="171">
        <v>2010</v>
      </c>
      <c r="T121" s="185" t="s">
        <v>336</v>
      </c>
      <c r="U121" s="172"/>
      <c r="V121" s="172">
        <v>96.6</v>
      </c>
      <c r="W121" s="172"/>
      <c r="X121" s="172"/>
      <c r="Y121" s="185" t="s">
        <v>337</v>
      </c>
      <c r="Z121" s="15">
        <v>2010</v>
      </c>
      <c r="AA121" s="3">
        <v>1</v>
      </c>
      <c r="AB121" s="3">
        <v>1</v>
      </c>
      <c r="AC121" s="3">
        <v>1</v>
      </c>
      <c r="AD121" s="188" t="s">
        <v>374</v>
      </c>
    </row>
    <row r="122" spans="1:30" ht="38.25">
      <c r="A122" s="3" t="s">
        <v>71</v>
      </c>
      <c r="B122" s="14">
        <v>88.24005964</v>
      </c>
      <c r="C122" s="15">
        <v>2006</v>
      </c>
      <c r="E122" s="14">
        <v>68.6</v>
      </c>
      <c r="F122" s="15">
        <v>2004</v>
      </c>
      <c r="H122" s="3" t="s">
        <v>71</v>
      </c>
      <c r="I122" s="3">
        <v>1</v>
      </c>
      <c r="J122" s="14">
        <v>100</v>
      </c>
      <c r="K122" s="14">
        <v>100</v>
      </c>
      <c r="L122" s="14">
        <v>100</v>
      </c>
      <c r="M122" s="15">
        <v>2010</v>
      </c>
      <c r="N122" s="120"/>
      <c r="O122" s="76"/>
      <c r="P122" s="14">
        <v>74.7</v>
      </c>
      <c r="Q122" s="172"/>
      <c r="R122" s="172"/>
      <c r="S122" s="171">
        <v>2010</v>
      </c>
      <c r="T122" s="185" t="s">
        <v>336</v>
      </c>
      <c r="U122" s="172"/>
      <c r="V122" s="172">
        <v>96.7</v>
      </c>
      <c r="W122" s="172"/>
      <c r="X122" s="172"/>
      <c r="Y122" s="185" t="s">
        <v>337</v>
      </c>
      <c r="Z122" s="15">
        <v>2010</v>
      </c>
      <c r="AA122" s="3">
        <v>1</v>
      </c>
      <c r="AB122" s="3">
        <v>1</v>
      </c>
      <c r="AC122" s="3">
        <v>1</v>
      </c>
      <c r="AD122" s="188" t="s">
        <v>374</v>
      </c>
    </row>
    <row r="123" spans="1:30" ht="38.25">
      <c r="A123" s="3" t="s">
        <v>73</v>
      </c>
      <c r="B123" s="14">
        <v>100</v>
      </c>
      <c r="C123" s="15">
        <v>2006</v>
      </c>
      <c r="E123" s="14">
        <v>67.2</v>
      </c>
      <c r="F123" s="15">
        <v>2005</v>
      </c>
      <c r="H123" s="3" t="s">
        <v>73</v>
      </c>
      <c r="I123" s="3">
        <v>1</v>
      </c>
      <c r="J123" s="14">
        <v>94.4</v>
      </c>
      <c r="K123" s="14">
        <v>95.6</v>
      </c>
      <c r="L123" s="14">
        <v>93.6</v>
      </c>
      <c r="M123" s="15">
        <v>2008</v>
      </c>
      <c r="N123" s="120"/>
      <c r="O123" s="76"/>
      <c r="P123" s="14">
        <v>68.5</v>
      </c>
      <c r="Q123" s="172"/>
      <c r="R123" s="172"/>
      <c r="S123" s="171">
        <v>2010</v>
      </c>
      <c r="T123" s="185" t="s">
        <v>336</v>
      </c>
      <c r="U123" s="172"/>
      <c r="V123" s="172">
        <v>90.3</v>
      </c>
      <c r="W123" s="172"/>
      <c r="X123" s="172"/>
      <c r="Y123" s="185" t="s">
        <v>337</v>
      </c>
      <c r="Z123" s="15">
        <v>2010</v>
      </c>
      <c r="AA123" s="3">
        <v>1</v>
      </c>
      <c r="AB123" s="3">
        <v>1</v>
      </c>
      <c r="AC123" s="3">
        <v>1</v>
      </c>
      <c r="AD123" s="188" t="s">
        <v>374</v>
      </c>
    </row>
    <row r="124" spans="1:30" ht="38.25">
      <c r="A124" s="3" t="s">
        <v>74</v>
      </c>
      <c r="B124" s="14">
        <v>100</v>
      </c>
      <c r="C124" s="15">
        <v>2006</v>
      </c>
      <c r="E124" s="14">
        <v>61.4</v>
      </c>
      <c r="F124" s="15">
        <v>2005</v>
      </c>
      <c r="H124" s="3" t="s">
        <v>74</v>
      </c>
      <c r="I124" s="3">
        <v>1</v>
      </c>
      <c r="J124" s="14">
        <v>100</v>
      </c>
      <c r="K124" s="14">
        <v>100</v>
      </c>
      <c r="L124" s="14">
        <v>100</v>
      </c>
      <c r="M124" s="15">
        <v>2008</v>
      </c>
      <c r="N124" s="120"/>
      <c r="O124" s="76"/>
      <c r="P124" s="14">
        <v>63.3</v>
      </c>
      <c r="Q124" s="172"/>
      <c r="R124" s="172"/>
      <c r="S124" s="171">
        <v>2010</v>
      </c>
      <c r="T124" s="185" t="s">
        <v>368</v>
      </c>
      <c r="U124" s="172"/>
      <c r="V124" s="172">
        <v>89.1</v>
      </c>
      <c r="W124" s="172"/>
      <c r="X124" s="172"/>
      <c r="Y124" s="185" t="s">
        <v>337</v>
      </c>
      <c r="Z124" s="15">
        <v>2010</v>
      </c>
      <c r="AA124" s="3">
        <v>1</v>
      </c>
      <c r="AB124" s="3">
        <v>1</v>
      </c>
      <c r="AC124" s="3">
        <v>1</v>
      </c>
      <c r="AD124" s="188" t="s">
        <v>374</v>
      </c>
    </row>
    <row r="125" spans="1:30" ht="38.25">
      <c r="A125" s="3" t="s">
        <v>77</v>
      </c>
      <c r="B125" s="14">
        <v>100</v>
      </c>
      <c r="C125" s="15">
        <v>2006</v>
      </c>
      <c r="E125" s="14">
        <v>65.5</v>
      </c>
      <c r="F125" s="15">
        <v>2005</v>
      </c>
      <c r="H125" s="3" t="s">
        <v>77</v>
      </c>
      <c r="I125" s="3">
        <v>1</v>
      </c>
      <c r="J125" s="14">
        <v>97.5</v>
      </c>
      <c r="K125" s="14">
        <v>100</v>
      </c>
      <c r="L125" s="14">
        <v>92.3</v>
      </c>
      <c r="M125" s="15">
        <v>2008</v>
      </c>
      <c r="N125" s="120"/>
      <c r="O125" s="76"/>
      <c r="P125" s="14">
        <v>64.97645935476181</v>
      </c>
      <c r="Q125" s="172">
        <v>66.2568101313615</v>
      </c>
      <c r="R125" s="172">
        <v>63.66896724726628</v>
      </c>
      <c r="S125" s="171">
        <v>2010</v>
      </c>
      <c r="T125" s="185" t="s">
        <v>368</v>
      </c>
      <c r="U125" s="172"/>
      <c r="V125" s="172">
        <v>83.2913814337824</v>
      </c>
      <c r="W125" s="172">
        <v>78.81207842377418</v>
      </c>
      <c r="X125" s="172">
        <v>88.64548944516417</v>
      </c>
      <c r="Y125" s="185" t="s">
        <v>337</v>
      </c>
      <c r="Z125" s="15">
        <v>2010</v>
      </c>
      <c r="AA125" s="3">
        <v>1</v>
      </c>
      <c r="AB125" s="3">
        <v>1</v>
      </c>
      <c r="AC125" s="3">
        <v>1</v>
      </c>
      <c r="AD125" s="188" t="s">
        <v>374</v>
      </c>
    </row>
    <row r="126" spans="1:30" ht="38.25">
      <c r="A126" s="3" t="s">
        <v>79</v>
      </c>
      <c r="B126" s="14">
        <v>72.51457526</v>
      </c>
      <c r="C126" s="15">
        <v>2006</v>
      </c>
      <c r="E126" s="14">
        <v>58.5</v>
      </c>
      <c r="F126" s="15">
        <v>2005</v>
      </c>
      <c r="H126" s="3" t="s">
        <v>79</v>
      </c>
      <c r="I126" s="3">
        <v>1</v>
      </c>
      <c r="J126" s="14">
        <v>72.1</v>
      </c>
      <c r="K126" s="14">
        <v>100</v>
      </c>
      <c r="L126" s="14">
        <v>48.4</v>
      </c>
      <c r="M126" s="15">
        <v>2008</v>
      </c>
      <c r="N126" s="120"/>
      <c r="O126" s="76"/>
      <c r="P126" s="14">
        <v>62.21017508886605</v>
      </c>
      <c r="Q126" s="172">
        <v>70.2930917675445</v>
      </c>
      <c r="R126" s="172">
        <v>53.92016649717078</v>
      </c>
      <c r="S126" s="171">
        <v>2010</v>
      </c>
      <c r="T126" s="185" t="s">
        <v>336</v>
      </c>
      <c r="U126" s="172"/>
      <c r="V126" s="172">
        <v>89.292462098883</v>
      </c>
      <c r="W126" s="172">
        <v>87.39107611488845</v>
      </c>
      <c r="X126" s="172">
        <v>91.9678130969372</v>
      </c>
      <c r="Y126" s="185" t="s">
        <v>337</v>
      </c>
      <c r="Z126" s="15">
        <v>2010</v>
      </c>
      <c r="AA126" s="3">
        <v>1</v>
      </c>
      <c r="AB126" s="3">
        <v>1</v>
      </c>
      <c r="AC126" s="3">
        <v>1</v>
      </c>
      <c r="AD126" s="188" t="s">
        <v>374</v>
      </c>
    </row>
    <row r="127" spans="1:31" ht="26.25">
      <c r="A127" s="3" t="s">
        <v>85</v>
      </c>
      <c r="B127" s="14">
        <v>84.91118011</v>
      </c>
      <c r="C127" s="15">
        <v>2006</v>
      </c>
      <c r="E127" s="14">
        <v>51.6</v>
      </c>
      <c r="F127" s="15">
        <v>2002</v>
      </c>
      <c r="H127" s="3" t="s">
        <v>85</v>
      </c>
      <c r="I127" s="3">
        <v>1</v>
      </c>
      <c r="J127" s="14">
        <v>80.2</v>
      </c>
      <c r="K127" s="14">
        <v>77.6</v>
      </c>
      <c r="L127" s="14">
        <v>81.8</v>
      </c>
      <c r="M127" s="15">
        <v>2008</v>
      </c>
      <c r="N127" s="120"/>
      <c r="O127" s="76">
        <v>1</v>
      </c>
      <c r="P127" s="14">
        <v>70.9852532455898</v>
      </c>
      <c r="Q127" s="172">
        <v>70.89296321556698</v>
      </c>
      <c r="R127" s="172">
        <v>71.07483256295394</v>
      </c>
      <c r="S127" s="183">
        <v>2009</v>
      </c>
      <c r="T127" s="183" t="s">
        <v>336</v>
      </c>
      <c r="U127" s="172"/>
      <c r="V127" s="172">
        <v>70.9852532455898</v>
      </c>
      <c r="W127" s="172">
        <v>70.89296321556698</v>
      </c>
      <c r="X127" s="172">
        <v>71.07483256295394</v>
      </c>
      <c r="Y127" s="184" t="s">
        <v>337</v>
      </c>
      <c r="Z127" s="15">
        <v>2009</v>
      </c>
      <c r="AA127" s="3">
        <v>1</v>
      </c>
      <c r="AB127" s="3">
        <v>1</v>
      </c>
      <c r="AC127" s="3">
        <v>1</v>
      </c>
      <c r="AD127" s="188" t="s">
        <v>219</v>
      </c>
      <c r="AE127" s="186" t="s">
        <v>369</v>
      </c>
    </row>
    <row r="128" spans="1:28" ht="12.75">
      <c r="A128" s="3" t="s">
        <v>86</v>
      </c>
      <c r="B128" s="14">
        <v>76</v>
      </c>
      <c r="C128" s="15">
        <v>2007</v>
      </c>
      <c r="E128" s="14">
        <v>79.8</v>
      </c>
      <c r="F128" s="15">
        <v>2005</v>
      </c>
      <c r="H128" s="3" t="s">
        <v>86</v>
      </c>
      <c r="I128" s="3">
        <v>1</v>
      </c>
      <c r="J128" s="14">
        <v>88.4</v>
      </c>
      <c r="K128" s="14"/>
      <c r="L128" s="14"/>
      <c r="M128" s="15">
        <v>2008</v>
      </c>
      <c r="N128" s="120" t="s">
        <v>251</v>
      </c>
      <c r="O128" s="76"/>
      <c r="P128" s="14">
        <v>79.8</v>
      </c>
      <c r="Q128" s="172"/>
      <c r="R128" s="172"/>
      <c r="S128" s="171"/>
      <c r="T128" s="172"/>
      <c r="U128" s="172"/>
      <c r="V128" s="172"/>
      <c r="W128" s="172"/>
      <c r="X128" s="172"/>
      <c r="Y128" s="172"/>
      <c r="Z128" s="15">
        <v>2005</v>
      </c>
      <c r="AA128" s="3">
        <v>1</v>
      </c>
      <c r="AB128" s="3">
        <v>1</v>
      </c>
    </row>
    <row r="129" spans="1:30" ht="38.25">
      <c r="A129" s="3" t="s">
        <v>91</v>
      </c>
      <c r="B129" s="14">
        <v>64.66400708</v>
      </c>
      <c r="C129" s="15">
        <v>2006</v>
      </c>
      <c r="E129" s="14">
        <v>63.9</v>
      </c>
      <c r="F129" s="15">
        <v>2005</v>
      </c>
      <c r="H129" s="3" t="s">
        <v>91</v>
      </c>
      <c r="I129" s="3">
        <v>1</v>
      </c>
      <c r="J129" s="14">
        <v>85</v>
      </c>
      <c r="K129" s="14">
        <v>100</v>
      </c>
      <c r="L129" s="14">
        <v>66.1</v>
      </c>
      <c r="M129" s="15">
        <v>2008</v>
      </c>
      <c r="N129" s="120"/>
      <c r="O129" s="76"/>
      <c r="P129" s="14">
        <v>97.5</v>
      </c>
      <c r="Q129" s="172"/>
      <c r="R129" s="172"/>
      <c r="S129" s="171">
        <v>2010</v>
      </c>
      <c r="T129" s="185" t="s">
        <v>336</v>
      </c>
      <c r="U129" s="172"/>
      <c r="V129" s="172">
        <v>137.8</v>
      </c>
      <c r="W129" s="172"/>
      <c r="X129" s="172"/>
      <c r="Y129" s="185" t="s">
        <v>337</v>
      </c>
      <c r="Z129" s="15">
        <v>2010</v>
      </c>
      <c r="AA129" s="3">
        <v>1</v>
      </c>
      <c r="AB129" s="3">
        <v>1</v>
      </c>
      <c r="AC129" s="3">
        <v>1</v>
      </c>
      <c r="AD129" s="188" t="s">
        <v>374</v>
      </c>
    </row>
    <row r="130" spans="1:30" ht="38.25">
      <c r="A130" s="3" t="s">
        <v>93</v>
      </c>
      <c r="B130" s="14">
        <v>82.80809648</v>
      </c>
      <c r="C130" s="15">
        <v>2006</v>
      </c>
      <c r="E130" s="14">
        <v>58.4</v>
      </c>
      <c r="F130" s="15">
        <v>2005</v>
      </c>
      <c r="H130" s="3" t="s">
        <v>93</v>
      </c>
      <c r="I130" s="3">
        <v>1</v>
      </c>
      <c r="J130" s="14">
        <v>68</v>
      </c>
      <c r="K130" s="14">
        <v>70.2</v>
      </c>
      <c r="L130" s="14">
        <v>66.7</v>
      </c>
      <c r="M130" s="15">
        <v>2008</v>
      </c>
      <c r="N130" s="120"/>
      <c r="O130" s="76"/>
      <c r="P130" s="14">
        <v>61</v>
      </c>
      <c r="Q130" s="172"/>
      <c r="R130" s="172"/>
      <c r="S130" s="171">
        <v>2010</v>
      </c>
      <c r="T130" s="185" t="s">
        <v>336</v>
      </c>
      <c r="U130" s="172"/>
      <c r="V130" s="172">
        <v>96.3</v>
      </c>
      <c r="W130" s="172"/>
      <c r="X130" s="172"/>
      <c r="Y130" s="185" t="s">
        <v>337</v>
      </c>
      <c r="Z130" s="15">
        <v>2010</v>
      </c>
      <c r="AA130" s="3">
        <v>1</v>
      </c>
      <c r="AB130" s="3">
        <v>1</v>
      </c>
      <c r="AC130" s="3">
        <v>1</v>
      </c>
      <c r="AD130" s="188" t="s">
        <v>374</v>
      </c>
    </row>
    <row r="131" spans="1:30" ht="38.25">
      <c r="A131" s="3" t="s">
        <v>103</v>
      </c>
      <c r="B131" s="14">
        <v>94.83662445</v>
      </c>
      <c r="C131" s="15">
        <v>2006</v>
      </c>
      <c r="E131" s="14">
        <v>66.5</v>
      </c>
      <c r="F131" s="15">
        <v>2003</v>
      </c>
      <c r="H131" s="3" t="s">
        <v>103</v>
      </c>
      <c r="I131" s="3">
        <v>1</v>
      </c>
      <c r="J131" s="14">
        <v>100</v>
      </c>
      <c r="K131" s="14"/>
      <c r="L131" s="14"/>
      <c r="M131" s="15">
        <v>2008</v>
      </c>
      <c r="N131" s="120"/>
      <c r="O131" s="76"/>
      <c r="P131" s="14">
        <v>80.2</v>
      </c>
      <c r="Q131" s="172"/>
      <c r="R131" s="172"/>
      <c r="S131" s="171">
        <v>2010</v>
      </c>
      <c r="T131" s="185" t="s">
        <v>336</v>
      </c>
      <c r="U131" s="172"/>
      <c r="V131" s="172">
        <v>106.2</v>
      </c>
      <c r="W131" s="172"/>
      <c r="X131" s="172"/>
      <c r="Y131" s="185" t="s">
        <v>337</v>
      </c>
      <c r="Z131" s="15">
        <v>2010</v>
      </c>
      <c r="AA131" s="3">
        <v>1</v>
      </c>
      <c r="AB131" s="3">
        <v>1</v>
      </c>
      <c r="AC131" s="3">
        <v>1</v>
      </c>
      <c r="AD131" s="188" t="s">
        <v>374</v>
      </c>
    </row>
    <row r="132" spans="1:30" ht="38.25">
      <c r="A132" s="3" t="s">
        <v>107</v>
      </c>
      <c r="B132" s="14">
        <v>95.03969332</v>
      </c>
      <c r="C132" s="15">
        <v>2006</v>
      </c>
      <c r="E132" s="14">
        <v>56</v>
      </c>
      <c r="F132" s="15">
        <v>2004</v>
      </c>
      <c r="H132" s="3" t="s">
        <v>107</v>
      </c>
      <c r="I132" s="3">
        <v>1</v>
      </c>
      <c r="J132" s="14">
        <v>99.8</v>
      </c>
      <c r="K132" s="14">
        <v>96.4</v>
      </c>
      <c r="L132" s="14">
        <v>100</v>
      </c>
      <c r="M132" s="15">
        <v>2008</v>
      </c>
      <c r="N132" s="120"/>
      <c r="O132" s="76"/>
      <c r="P132" s="14">
        <v>65.4</v>
      </c>
      <c r="Q132" s="172"/>
      <c r="R132" s="172"/>
      <c r="S132" s="171">
        <v>2010</v>
      </c>
      <c r="T132" s="185" t="s">
        <v>336</v>
      </c>
      <c r="U132" s="172"/>
      <c r="V132" s="172">
        <v>91.1</v>
      </c>
      <c r="W132" s="172"/>
      <c r="X132" s="172"/>
      <c r="Y132" s="185" t="s">
        <v>337</v>
      </c>
      <c r="Z132" s="15">
        <v>2010</v>
      </c>
      <c r="AA132" s="3">
        <v>1</v>
      </c>
      <c r="AB132" s="3">
        <v>1</v>
      </c>
      <c r="AC132" s="3">
        <v>1</v>
      </c>
      <c r="AD132" s="188" t="s">
        <v>374</v>
      </c>
    </row>
    <row r="133" spans="1:28" ht="12.75">
      <c r="A133" s="3" t="s">
        <v>108</v>
      </c>
      <c r="B133" s="14">
        <v>100</v>
      </c>
      <c r="C133" s="15">
        <v>2006</v>
      </c>
      <c r="E133" s="14">
        <v>95.5</v>
      </c>
      <c r="F133" s="15">
        <v>2005</v>
      </c>
      <c r="H133" s="3" t="s">
        <v>108</v>
      </c>
      <c r="I133" s="3">
        <v>1</v>
      </c>
      <c r="J133" s="14">
        <v>80.3</v>
      </c>
      <c r="K133" s="14">
        <v>100</v>
      </c>
      <c r="L133" s="14">
        <v>45.5</v>
      </c>
      <c r="M133" s="15">
        <v>2008</v>
      </c>
      <c r="N133" s="120"/>
      <c r="O133" s="76"/>
      <c r="P133" s="14">
        <v>100</v>
      </c>
      <c r="Q133" s="172"/>
      <c r="R133" s="172"/>
      <c r="S133" s="171">
        <v>2010</v>
      </c>
      <c r="T133" s="229" t="s">
        <v>336</v>
      </c>
      <c r="U133" s="172"/>
      <c r="V133" s="172">
        <v>100</v>
      </c>
      <c r="W133" s="172"/>
      <c r="X133" s="172"/>
      <c r="Y133" s="229" t="s">
        <v>337</v>
      </c>
      <c r="Z133" s="15">
        <v>2010</v>
      </c>
      <c r="AA133" s="3">
        <v>1</v>
      </c>
      <c r="AB133" s="3">
        <v>1</v>
      </c>
    </row>
    <row r="134" spans="1:28" ht="12.75">
      <c r="A134" s="16" t="s">
        <v>109</v>
      </c>
      <c r="B134" s="14">
        <v>55.4</v>
      </c>
      <c r="C134" s="15">
        <v>2003</v>
      </c>
      <c r="E134" s="14">
        <v>38.9</v>
      </c>
      <c r="F134" s="15">
        <v>2000</v>
      </c>
      <c r="H134" s="16" t="s">
        <v>109</v>
      </c>
      <c r="I134" s="16">
        <v>1</v>
      </c>
      <c r="J134" s="14">
        <v>52.1</v>
      </c>
      <c r="K134" s="14"/>
      <c r="L134" s="14"/>
      <c r="M134" s="15">
        <v>2008</v>
      </c>
      <c r="N134" s="120" t="s">
        <v>359</v>
      </c>
      <c r="O134" s="76"/>
      <c r="P134" s="14">
        <v>38.9</v>
      </c>
      <c r="Q134" s="172"/>
      <c r="R134" s="172"/>
      <c r="S134" s="171"/>
      <c r="T134" s="172"/>
      <c r="U134" s="172"/>
      <c r="V134" s="172"/>
      <c r="W134" s="172"/>
      <c r="X134" s="172"/>
      <c r="Y134" s="172"/>
      <c r="Z134" s="15">
        <v>2000</v>
      </c>
      <c r="AA134" s="3">
        <v>1</v>
      </c>
      <c r="AB134" s="3">
        <v>1</v>
      </c>
    </row>
    <row r="135" spans="1:30" ht="38.25">
      <c r="A135" s="3" t="s">
        <v>113</v>
      </c>
      <c r="B135" s="14">
        <v>91.4</v>
      </c>
      <c r="C135" s="15">
        <v>2006</v>
      </c>
      <c r="E135" s="14" t="s">
        <v>179</v>
      </c>
      <c r="F135" s="15" t="s">
        <v>176</v>
      </c>
      <c r="H135" s="3" t="s">
        <v>113</v>
      </c>
      <c r="I135" s="3">
        <v>1</v>
      </c>
      <c r="J135" s="14">
        <v>61.1</v>
      </c>
      <c r="K135" s="14">
        <v>98.6</v>
      </c>
      <c r="L135" s="14">
        <v>33</v>
      </c>
      <c r="M135" s="15">
        <v>2008</v>
      </c>
      <c r="N135" s="120"/>
      <c r="O135" s="76"/>
      <c r="P135" s="14">
        <v>54.1</v>
      </c>
      <c r="Q135" s="172"/>
      <c r="R135" s="172"/>
      <c r="S135" s="171">
        <v>2010</v>
      </c>
      <c r="T135" s="185" t="s">
        <v>336</v>
      </c>
      <c r="U135" s="172"/>
      <c r="V135" s="172">
        <v>88.3</v>
      </c>
      <c r="W135" s="172"/>
      <c r="X135" s="172"/>
      <c r="Y135" s="185" t="s">
        <v>337</v>
      </c>
      <c r="Z135" s="15">
        <v>2010</v>
      </c>
      <c r="AA135" s="3">
        <v>1</v>
      </c>
      <c r="AB135" s="3">
        <v>1</v>
      </c>
      <c r="AC135" s="3">
        <v>1</v>
      </c>
      <c r="AD135" s="188" t="s">
        <v>374</v>
      </c>
    </row>
    <row r="136" spans="1:30" ht="25.5">
      <c r="A136" s="16" t="s">
        <v>117</v>
      </c>
      <c r="B136" s="14">
        <v>88.1</v>
      </c>
      <c r="C136" s="15">
        <v>2003</v>
      </c>
      <c r="E136" s="14">
        <v>49</v>
      </c>
      <c r="F136" s="15">
        <v>2003</v>
      </c>
      <c r="H136" s="16" t="s">
        <v>117</v>
      </c>
      <c r="I136" s="16">
        <v>1</v>
      </c>
      <c r="J136" s="14">
        <v>74.52657418574256</v>
      </c>
      <c r="K136" s="14">
        <v>66.80350888786096</v>
      </c>
      <c r="L136" s="14">
        <v>78.05317328228799</v>
      </c>
      <c r="M136" s="15">
        <v>2010</v>
      </c>
      <c r="N136" s="120" t="s">
        <v>257</v>
      </c>
      <c r="O136" s="76"/>
      <c r="P136" s="14">
        <v>53.3</v>
      </c>
      <c r="Q136" s="172"/>
      <c r="R136" s="172"/>
      <c r="S136" s="171">
        <v>2009</v>
      </c>
      <c r="T136" s="231" t="s">
        <v>336</v>
      </c>
      <c r="U136" s="172"/>
      <c r="V136" s="172">
        <v>100</v>
      </c>
      <c r="W136" s="172"/>
      <c r="X136" s="172"/>
      <c r="Y136" s="231" t="s">
        <v>337</v>
      </c>
      <c r="Z136" s="15">
        <v>2009</v>
      </c>
      <c r="AA136" s="3">
        <v>1</v>
      </c>
      <c r="AB136" s="3">
        <v>1</v>
      </c>
      <c r="AC136" s="3">
        <v>1</v>
      </c>
      <c r="AD136" s="188" t="s">
        <v>429</v>
      </c>
    </row>
    <row r="137" spans="1:30" ht="38.25">
      <c r="A137" s="3" t="s">
        <v>119</v>
      </c>
      <c r="B137" s="14">
        <v>85.3</v>
      </c>
      <c r="C137" s="15">
        <v>2003</v>
      </c>
      <c r="E137" s="14">
        <v>36.8</v>
      </c>
      <c r="F137" s="15">
        <v>2003</v>
      </c>
      <c r="H137" s="3" t="s">
        <v>119</v>
      </c>
      <c r="I137" s="3">
        <v>1</v>
      </c>
      <c r="J137" s="14">
        <v>48.7</v>
      </c>
      <c r="K137" s="14"/>
      <c r="L137" s="14"/>
      <c r="M137" s="15">
        <v>2010</v>
      </c>
      <c r="N137" s="120" t="s">
        <v>250</v>
      </c>
      <c r="O137" s="76"/>
      <c r="P137" s="14">
        <v>36.8</v>
      </c>
      <c r="Q137" s="172"/>
      <c r="R137" s="172"/>
      <c r="S137" s="171">
        <v>2007</v>
      </c>
      <c r="T137" s="230" t="s">
        <v>336</v>
      </c>
      <c r="U137" s="172"/>
      <c r="V137" s="172">
        <v>80.4</v>
      </c>
      <c r="W137" s="172"/>
      <c r="X137" s="172"/>
      <c r="Y137" s="230" t="s">
        <v>337</v>
      </c>
      <c r="Z137" s="15">
        <v>2007</v>
      </c>
      <c r="AA137" s="3">
        <v>1</v>
      </c>
      <c r="AB137" s="3">
        <v>1</v>
      </c>
      <c r="AC137" s="3">
        <v>1</v>
      </c>
      <c r="AD137" s="188" t="s">
        <v>418</v>
      </c>
    </row>
    <row r="138" spans="1:30" ht="38.25">
      <c r="A138" s="3" t="s">
        <v>125</v>
      </c>
      <c r="B138" s="14">
        <v>100</v>
      </c>
      <c r="C138" s="15">
        <v>2007</v>
      </c>
      <c r="E138" s="14">
        <v>70.4</v>
      </c>
      <c r="F138" s="15">
        <v>2005</v>
      </c>
      <c r="H138" s="3" t="s">
        <v>125</v>
      </c>
      <c r="I138" s="3">
        <v>1</v>
      </c>
      <c r="J138" s="14">
        <v>100</v>
      </c>
      <c r="K138" s="14">
        <v>100</v>
      </c>
      <c r="L138" s="14">
        <v>100</v>
      </c>
      <c r="M138" s="15">
        <v>2008</v>
      </c>
      <c r="N138" s="120"/>
      <c r="O138" s="76"/>
      <c r="P138" s="14">
        <v>100</v>
      </c>
      <c r="Q138" s="172"/>
      <c r="R138" s="172"/>
      <c r="S138" s="171">
        <v>2010</v>
      </c>
      <c r="T138" s="229" t="s">
        <v>336</v>
      </c>
      <c r="U138" s="172"/>
      <c r="V138" s="172">
        <v>100</v>
      </c>
      <c r="W138" s="172"/>
      <c r="X138" s="172"/>
      <c r="Y138" s="229" t="s">
        <v>337</v>
      </c>
      <c r="Z138" s="15">
        <v>2010</v>
      </c>
      <c r="AA138" s="3">
        <v>1</v>
      </c>
      <c r="AB138" s="3">
        <v>1</v>
      </c>
      <c r="AC138" s="3">
        <v>1</v>
      </c>
      <c r="AD138" s="188" t="s">
        <v>374</v>
      </c>
    </row>
    <row r="139" spans="1:28" ht="12.75">
      <c r="A139" s="3" t="s">
        <v>129</v>
      </c>
      <c r="B139" s="14">
        <v>93.99563956</v>
      </c>
      <c r="C139" s="15">
        <v>2006</v>
      </c>
      <c r="E139" s="14">
        <v>75.7</v>
      </c>
      <c r="F139" s="15">
        <v>2005</v>
      </c>
      <c r="H139" s="3" t="s">
        <v>129</v>
      </c>
      <c r="I139" s="3">
        <v>1</v>
      </c>
      <c r="J139" s="14">
        <v>97.9</v>
      </c>
      <c r="K139" s="14">
        <v>97.6</v>
      </c>
      <c r="L139" s="14">
        <v>98.1</v>
      </c>
      <c r="M139" s="15">
        <v>2008</v>
      </c>
      <c r="N139" s="120"/>
      <c r="O139" s="76"/>
      <c r="P139" s="14">
        <v>75.7</v>
      </c>
      <c r="Q139" s="172"/>
      <c r="R139" s="172"/>
      <c r="S139" s="171"/>
      <c r="T139" s="172"/>
      <c r="U139" s="172"/>
      <c r="V139" s="172"/>
      <c r="W139" s="172"/>
      <c r="X139" s="172"/>
      <c r="Y139" s="172"/>
      <c r="Z139" s="15">
        <v>2005</v>
      </c>
      <c r="AA139" s="3">
        <v>1</v>
      </c>
      <c r="AB139" s="3">
        <v>1</v>
      </c>
    </row>
    <row r="140" spans="1:30" ht="12.75">
      <c r="A140" s="3" t="s">
        <v>134</v>
      </c>
      <c r="B140" s="14">
        <v>86.48728158</v>
      </c>
      <c r="C140" s="15">
        <v>2006</v>
      </c>
      <c r="E140" s="14">
        <v>52.2</v>
      </c>
      <c r="F140" s="15">
        <v>2007</v>
      </c>
      <c r="H140" s="3" t="s">
        <v>134</v>
      </c>
      <c r="I140" s="3">
        <v>1</v>
      </c>
      <c r="J140" s="14">
        <v>96.5</v>
      </c>
      <c r="K140" s="14">
        <v>100</v>
      </c>
      <c r="L140" s="14">
        <v>94.9</v>
      </c>
      <c r="M140" s="15">
        <v>2008</v>
      </c>
      <c r="N140" s="120"/>
      <c r="O140" s="76">
        <v>1</v>
      </c>
      <c r="P140" s="14">
        <v>59.1</v>
      </c>
      <c r="Q140" s="172"/>
      <c r="R140" s="172"/>
      <c r="S140" s="171">
        <v>2010</v>
      </c>
      <c r="T140" s="185" t="s">
        <v>336</v>
      </c>
      <c r="U140" s="172"/>
      <c r="V140" s="172">
        <v>88.8</v>
      </c>
      <c r="W140" s="172"/>
      <c r="X140" s="172"/>
      <c r="Y140" s="185" t="s">
        <v>337</v>
      </c>
      <c r="Z140" s="15">
        <v>2010</v>
      </c>
      <c r="AA140" s="3">
        <v>1</v>
      </c>
      <c r="AB140" s="3">
        <v>1</v>
      </c>
      <c r="AC140" s="3">
        <v>1</v>
      </c>
      <c r="AD140" s="188" t="s">
        <v>376</v>
      </c>
    </row>
    <row r="141" spans="1:30" ht="38.25">
      <c r="A141" s="3" t="s">
        <v>135</v>
      </c>
      <c r="B141" s="14">
        <v>100</v>
      </c>
      <c r="C141" s="15">
        <v>2006</v>
      </c>
      <c r="E141" s="14">
        <v>71.9</v>
      </c>
      <c r="F141" s="15">
        <v>2005</v>
      </c>
      <c r="H141" s="3" t="s">
        <v>135</v>
      </c>
      <c r="I141" s="3">
        <v>1</v>
      </c>
      <c r="J141" s="14">
        <v>100</v>
      </c>
      <c r="K141" s="14">
        <v>100</v>
      </c>
      <c r="L141" s="14">
        <v>100</v>
      </c>
      <c r="M141" s="15">
        <v>2008</v>
      </c>
      <c r="N141" s="120"/>
      <c r="O141" s="76"/>
      <c r="P141" s="14">
        <v>60.1</v>
      </c>
      <c r="Q141" s="172"/>
      <c r="R141" s="172"/>
      <c r="S141" s="171">
        <v>2010</v>
      </c>
      <c r="T141" s="185" t="s">
        <v>336</v>
      </c>
      <c r="U141" s="172"/>
      <c r="V141" s="172">
        <v>76.5</v>
      </c>
      <c r="W141" s="172"/>
      <c r="X141" s="172"/>
      <c r="Y141" s="185" t="s">
        <v>337</v>
      </c>
      <c r="Z141" s="15">
        <v>2010</v>
      </c>
      <c r="AA141" s="3">
        <v>1</v>
      </c>
      <c r="AB141" s="3">
        <v>1</v>
      </c>
      <c r="AC141" s="3">
        <v>1</v>
      </c>
      <c r="AD141" s="188" t="s">
        <v>374</v>
      </c>
    </row>
    <row r="142" spans="1:30" ht="38.25">
      <c r="A142" s="3" t="s">
        <v>136</v>
      </c>
      <c r="B142" s="14">
        <v>100</v>
      </c>
      <c r="C142" s="15">
        <v>2006</v>
      </c>
      <c r="E142" s="14">
        <v>39.1</v>
      </c>
      <c r="F142" s="15">
        <v>2005</v>
      </c>
      <c r="H142" s="3" t="s">
        <v>136</v>
      </c>
      <c r="I142" s="3">
        <v>1</v>
      </c>
      <c r="J142" s="14">
        <v>94.5</v>
      </c>
      <c r="K142" s="14">
        <v>100</v>
      </c>
      <c r="L142" s="14">
        <v>83.4</v>
      </c>
      <c r="M142" s="15">
        <v>2008</v>
      </c>
      <c r="N142" s="120"/>
      <c r="O142" s="76">
        <v>1</v>
      </c>
      <c r="P142" s="14">
        <v>42.3</v>
      </c>
      <c r="Q142" s="172"/>
      <c r="R142" s="172"/>
      <c r="S142" s="171">
        <v>2010</v>
      </c>
      <c r="T142" s="185" t="s">
        <v>368</v>
      </c>
      <c r="U142" s="172"/>
      <c r="V142" s="172">
        <v>62.2</v>
      </c>
      <c r="W142" s="172"/>
      <c r="X142" s="172"/>
      <c r="Y142" s="185" t="s">
        <v>337</v>
      </c>
      <c r="Z142" s="15">
        <v>2010</v>
      </c>
      <c r="AA142" s="3">
        <v>1</v>
      </c>
      <c r="AB142" s="3">
        <v>1</v>
      </c>
      <c r="AC142" s="3">
        <v>1</v>
      </c>
      <c r="AD142" s="188" t="s">
        <v>374</v>
      </c>
    </row>
    <row r="143" spans="1:30" ht="12.75">
      <c r="A143" s="3" t="s">
        <v>137</v>
      </c>
      <c r="B143" s="14" t="s">
        <v>179</v>
      </c>
      <c r="C143" s="15" t="s">
        <v>176</v>
      </c>
      <c r="E143" s="14">
        <v>35</v>
      </c>
      <c r="F143" s="15" t="s">
        <v>180</v>
      </c>
      <c r="H143" s="3" t="s">
        <v>137</v>
      </c>
      <c r="I143" s="3">
        <v>1</v>
      </c>
      <c r="J143" s="14">
        <v>100</v>
      </c>
      <c r="K143" s="14">
        <v>100</v>
      </c>
      <c r="L143" s="14">
        <v>100</v>
      </c>
      <c r="M143" s="15">
        <v>2010</v>
      </c>
      <c r="N143" s="120" t="s">
        <v>245</v>
      </c>
      <c r="O143" s="76"/>
      <c r="P143" s="14">
        <v>48.7</v>
      </c>
      <c r="Q143" s="172"/>
      <c r="R143" s="172"/>
      <c r="S143" s="171">
        <v>2009</v>
      </c>
      <c r="T143" s="172" t="s">
        <v>336</v>
      </c>
      <c r="U143" s="172"/>
      <c r="V143" s="172">
        <v>65.9</v>
      </c>
      <c r="W143" s="172"/>
      <c r="X143" s="172"/>
      <c r="Y143" s="172" t="s">
        <v>337</v>
      </c>
      <c r="Z143" s="15">
        <v>2009</v>
      </c>
      <c r="AA143" s="3">
        <v>1</v>
      </c>
      <c r="AB143" s="3">
        <v>1</v>
      </c>
      <c r="AC143" s="3">
        <v>1</v>
      </c>
      <c r="AD143" s="188" t="s">
        <v>340</v>
      </c>
    </row>
    <row r="144" spans="1:30" ht="12.75">
      <c r="A144" s="3" t="s">
        <v>145</v>
      </c>
      <c r="B144" s="14">
        <v>24.2</v>
      </c>
      <c r="C144" s="15">
        <v>2003</v>
      </c>
      <c r="E144" s="14">
        <v>34.2</v>
      </c>
      <c r="F144" s="15">
        <v>2003</v>
      </c>
      <c r="H144" s="3" t="s">
        <v>145</v>
      </c>
      <c r="I144" s="3">
        <v>1</v>
      </c>
      <c r="J144" s="14">
        <v>46.12601524793377</v>
      </c>
      <c r="K144" s="14">
        <v>48.444323639324075</v>
      </c>
      <c r="L144" s="14">
        <v>44.780047539001835</v>
      </c>
      <c r="M144" s="15">
        <v>2010</v>
      </c>
      <c r="N144" s="120" t="s">
        <v>415</v>
      </c>
      <c r="O144" s="76"/>
      <c r="P144" s="14">
        <v>29.7</v>
      </c>
      <c r="Q144" s="172"/>
      <c r="R144" s="172"/>
      <c r="S144" s="171">
        <v>2010</v>
      </c>
      <c r="T144" s="231" t="s">
        <v>336</v>
      </c>
      <c r="U144" s="172"/>
      <c r="V144" s="172">
        <v>61.1</v>
      </c>
      <c r="W144" s="172"/>
      <c r="X144" s="172"/>
      <c r="Y144" s="231" t="s">
        <v>337</v>
      </c>
      <c r="Z144" s="15">
        <v>2010</v>
      </c>
      <c r="AA144" s="3">
        <v>1</v>
      </c>
      <c r="AB144" s="3">
        <v>1</v>
      </c>
      <c r="AC144" s="3">
        <v>1</v>
      </c>
      <c r="AD144" s="188" t="s">
        <v>416</v>
      </c>
    </row>
    <row r="145" spans="1:30" ht="38.25">
      <c r="A145" s="3" t="s">
        <v>148</v>
      </c>
      <c r="B145" s="14">
        <v>100</v>
      </c>
      <c r="C145" s="15">
        <v>2006</v>
      </c>
      <c r="E145" s="14">
        <v>55.3</v>
      </c>
      <c r="F145" s="15">
        <v>2003</v>
      </c>
      <c r="H145" s="3" t="s">
        <v>148</v>
      </c>
      <c r="I145" s="3">
        <v>1</v>
      </c>
      <c r="J145" s="14">
        <v>100</v>
      </c>
      <c r="K145" s="14">
        <v>100</v>
      </c>
      <c r="L145" s="14">
        <v>100</v>
      </c>
      <c r="M145" s="15">
        <v>2008</v>
      </c>
      <c r="N145" s="120"/>
      <c r="O145" s="76">
        <v>1</v>
      </c>
      <c r="P145" s="14">
        <v>62.1</v>
      </c>
      <c r="Q145" s="172"/>
      <c r="R145" s="172"/>
      <c r="S145" s="171">
        <v>2010</v>
      </c>
      <c r="T145" s="185" t="s">
        <v>336</v>
      </c>
      <c r="U145" s="172"/>
      <c r="V145" s="172">
        <v>90</v>
      </c>
      <c r="W145" s="172"/>
      <c r="X145" s="172"/>
      <c r="Y145" s="185" t="s">
        <v>337</v>
      </c>
      <c r="Z145" s="15">
        <v>2010</v>
      </c>
      <c r="AA145" s="3">
        <v>1</v>
      </c>
      <c r="AB145" s="3">
        <v>1</v>
      </c>
      <c r="AC145" s="3">
        <v>1</v>
      </c>
      <c r="AD145" s="188" t="s">
        <v>374</v>
      </c>
    </row>
    <row r="146" spans="1:30" ht="12.75">
      <c r="A146" s="3" t="s">
        <v>149</v>
      </c>
      <c r="B146" s="14">
        <v>88.1646604</v>
      </c>
      <c r="C146" s="15">
        <v>2006</v>
      </c>
      <c r="E146" s="14" t="s">
        <v>179</v>
      </c>
      <c r="F146" s="15" t="s">
        <v>176</v>
      </c>
      <c r="H146" s="3" t="s">
        <v>149</v>
      </c>
      <c r="I146" s="3">
        <v>1</v>
      </c>
      <c r="J146" s="14">
        <v>72.9</v>
      </c>
      <c r="K146" s="14">
        <v>82.3</v>
      </c>
      <c r="L146" s="14">
        <v>67.3</v>
      </c>
      <c r="M146" s="15">
        <v>2008</v>
      </c>
      <c r="N146" s="120"/>
      <c r="O146" s="76">
        <v>1</v>
      </c>
      <c r="P146" s="14">
        <v>61.71218546951365</v>
      </c>
      <c r="Q146" s="172">
        <v>67.94569766055875</v>
      </c>
      <c r="R146" s="172">
        <v>55.35124415742444</v>
      </c>
      <c r="S146" s="171">
        <v>2011</v>
      </c>
      <c r="T146" s="185" t="s">
        <v>336</v>
      </c>
      <c r="U146" s="172"/>
      <c r="V146" s="172">
        <v>84.43601461902394</v>
      </c>
      <c r="W146" s="172">
        <v>88.01819959948558</v>
      </c>
      <c r="X146" s="172">
        <v>80.28985855451246</v>
      </c>
      <c r="Y146" s="185" t="s">
        <v>337</v>
      </c>
      <c r="Z146" s="76">
        <v>2011</v>
      </c>
      <c r="AA146" s="3">
        <v>1</v>
      </c>
      <c r="AB146" s="3">
        <v>1</v>
      </c>
      <c r="AC146" s="3">
        <v>1</v>
      </c>
      <c r="AD146" s="188" t="s">
        <v>219</v>
      </c>
    </row>
    <row r="147" spans="1:30" ht="51">
      <c r="A147" s="3" t="s">
        <v>151</v>
      </c>
      <c r="B147" s="14">
        <v>84.80724858</v>
      </c>
      <c r="C147" s="15">
        <v>2006</v>
      </c>
      <c r="E147" s="14">
        <v>63.2</v>
      </c>
      <c r="F147" s="15">
        <v>2005</v>
      </c>
      <c r="H147" s="3" t="s">
        <v>151</v>
      </c>
      <c r="I147" s="3">
        <v>1</v>
      </c>
      <c r="J147" s="14">
        <v>61.6</v>
      </c>
      <c r="K147" s="14">
        <v>87.3</v>
      </c>
      <c r="L147" s="14">
        <v>42.4</v>
      </c>
      <c r="M147" s="15">
        <v>2008</v>
      </c>
      <c r="N147" s="120"/>
      <c r="O147" s="76"/>
      <c r="P147" s="14">
        <v>73.2282568798915</v>
      </c>
      <c r="Q147" s="172">
        <v>72.39692020177588</v>
      </c>
      <c r="R147" s="172">
        <v>74.08092068912178</v>
      </c>
      <c r="S147" s="171">
        <v>2010</v>
      </c>
      <c r="T147" s="185" t="s">
        <v>336</v>
      </c>
      <c r="U147" s="172"/>
      <c r="V147" s="172">
        <v>98.84737598456799</v>
      </c>
      <c r="W147" s="172">
        <v>88.81382406743629</v>
      </c>
      <c r="X147" s="172">
        <v>111.46990480910802</v>
      </c>
      <c r="Y147" s="185" t="s">
        <v>337</v>
      </c>
      <c r="Z147" s="15">
        <v>2010</v>
      </c>
      <c r="AA147" s="3">
        <v>1</v>
      </c>
      <c r="AB147" s="3">
        <v>1</v>
      </c>
      <c r="AC147" s="3">
        <v>1</v>
      </c>
      <c r="AD147" s="188" t="s">
        <v>377</v>
      </c>
    </row>
    <row r="148" spans="1:30" ht="38.25">
      <c r="A148" s="3" t="s">
        <v>154</v>
      </c>
      <c r="B148" s="14">
        <v>100</v>
      </c>
      <c r="C148" s="15">
        <v>2006</v>
      </c>
      <c r="E148" s="14">
        <v>72.3</v>
      </c>
      <c r="F148" s="15">
        <v>2005</v>
      </c>
      <c r="H148" s="3" t="s">
        <v>154</v>
      </c>
      <c r="I148" s="3">
        <v>1</v>
      </c>
      <c r="J148" s="14">
        <v>100</v>
      </c>
      <c r="K148" s="14">
        <v>100</v>
      </c>
      <c r="L148" s="14">
        <v>100</v>
      </c>
      <c r="M148" s="15">
        <v>2008</v>
      </c>
      <c r="N148" s="120"/>
      <c r="O148" s="76"/>
      <c r="P148" s="14">
        <v>92.8</v>
      </c>
      <c r="Q148" s="172"/>
      <c r="R148" s="172"/>
      <c r="S148" s="171">
        <v>2010</v>
      </c>
      <c r="T148" s="185" t="s">
        <v>336</v>
      </c>
      <c r="U148" s="172"/>
      <c r="V148" s="172">
        <v>100</v>
      </c>
      <c r="W148" s="172"/>
      <c r="X148" s="172"/>
      <c r="Y148" s="185" t="s">
        <v>337</v>
      </c>
      <c r="Z148" s="15">
        <v>2010</v>
      </c>
      <c r="AA148" s="3">
        <v>1</v>
      </c>
      <c r="AB148" s="3">
        <v>1</v>
      </c>
      <c r="AC148" s="3">
        <v>1</v>
      </c>
      <c r="AD148" s="188" t="s">
        <v>374</v>
      </c>
    </row>
    <row r="149" spans="1:30" ht="25.5">
      <c r="A149" s="3" t="s">
        <v>155</v>
      </c>
      <c r="B149" s="14" t="s">
        <v>179</v>
      </c>
      <c r="C149" s="15" t="s">
        <v>176</v>
      </c>
      <c r="E149" s="14">
        <v>79.1</v>
      </c>
      <c r="F149" s="15">
        <v>2005</v>
      </c>
      <c r="H149" s="3" t="s">
        <v>155</v>
      </c>
      <c r="I149" s="3">
        <v>1</v>
      </c>
      <c r="J149" s="14">
        <v>100</v>
      </c>
      <c r="K149" s="14">
        <v>100</v>
      </c>
      <c r="L149" s="14">
        <v>100</v>
      </c>
      <c r="M149" s="15">
        <v>2010</v>
      </c>
      <c r="N149" s="120" t="s">
        <v>316</v>
      </c>
      <c r="O149" s="76"/>
      <c r="P149" s="14">
        <v>70.2</v>
      </c>
      <c r="Q149" s="172"/>
      <c r="R149" s="172"/>
      <c r="S149" s="171">
        <v>2009</v>
      </c>
      <c r="T149" s="231" t="s">
        <v>336</v>
      </c>
      <c r="U149" s="172"/>
      <c r="V149" s="172">
        <v>82.8</v>
      </c>
      <c r="W149" s="172"/>
      <c r="X149" s="172"/>
      <c r="Y149" s="231" t="s">
        <v>337</v>
      </c>
      <c r="Z149" s="15">
        <v>2009</v>
      </c>
      <c r="AA149" s="3">
        <v>1</v>
      </c>
      <c r="AB149" s="3">
        <v>1</v>
      </c>
      <c r="AC149" s="3">
        <v>1</v>
      </c>
      <c r="AD149" s="188" t="s">
        <v>430</v>
      </c>
    </row>
    <row r="150" spans="1:30" ht="12.75">
      <c r="A150" s="3" t="s">
        <v>168</v>
      </c>
      <c r="B150" s="14">
        <v>95.5</v>
      </c>
      <c r="C150" s="15">
        <v>2007</v>
      </c>
      <c r="E150" s="14">
        <v>52.3</v>
      </c>
      <c r="F150" s="15">
        <v>2005</v>
      </c>
      <c r="H150" s="3" t="s">
        <v>168</v>
      </c>
      <c r="I150" s="3">
        <v>1</v>
      </c>
      <c r="J150" s="14">
        <v>95.5</v>
      </c>
      <c r="K150" s="14"/>
      <c r="L150" s="14"/>
      <c r="M150" s="15">
        <v>2007</v>
      </c>
      <c r="N150" s="120"/>
      <c r="O150" s="76"/>
      <c r="P150" s="14">
        <v>43.4</v>
      </c>
      <c r="Q150" s="172"/>
      <c r="R150" s="172"/>
      <c r="S150" s="171">
        <v>2007</v>
      </c>
      <c r="T150" s="172" t="s">
        <v>336</v>
      </c>
      <c r="U150" s="172"/>
      <c r="V150" s="172">
        <v>60.6</v>
      </c>
      <c r="W150" s="172"/>
      <c r="X150" s="172"/>
      <c r="Y150" s="172" t="s">
        <v>337</v>
      </c>
      <c r="Z150" s="15">
        <v>2007</v>
      </c>
      <c r="AA150" s="3">
        <v>1</v>
      </c>
      <c r="AB150" s="3">
        <v>1</v>
      </c>
      <c r="AC150" s="3">
        <v>1</v>
      </c>
      <c r="AD150" s="188" t="s">
        <v>340</v>
      </c>
    </row>
    <row r="151" spans="1:30" ht="12.75">
      <c r="A151" s="3" t="s">
        <v>165</v>
      </c>
      <c r="B151" s="14">
        <v>87.1</v>
      </c>
      <c r="C151" s="15">
        <v>2006</v>
      </c>
      <c r="E151" s="14">
        <v>29.2</v>
      </c>
      <c r="F151" s="15">
        <v>2006</v>
      </c>
      <c r="H151" s="3" t="s">
        <v>165</v>
      </c>
      <c r="I151" s="3">
        <v>1</v>
      </c>
      <c r="J151" s="14">
        <v>89.9</v>
      </c>
      <c r="K151" s="14"/>
      <c r="L151" s="14"/>
      <c r="M151" s="15">
        <v>2007</v>
      </c>
      <c r="N151" s="120"/>
      <c r="O151" s="76"/>
      <c r="P151" s="14">
        <v>27.849269695173813</v>
      </c>
      <c r="Q151" s="172">
        <v>44.13860138156909</v>
      </c>
      <c r="R151" s="172">
        <v>11.675340223528243</v>
      </c>
      <c r="S151" s="171">
        <v>2011</v>
      </c>
      <c r="T151" s="172" t="s">
        <v>336</v>
      </c>
      <c r="U151" s="172"/>
      <c r="V151" s="172">
        <v>52.124794254077514</v>
      </c>
      <c r="W151" s="172">
        <v>58.38901262063846</v>
      </c>
      <c r="X151" s="172">
        <v>37.122174244348486</v>
      </c>
      <c r="Y151" s="172" t="s">
        <v>337</v>
      </c>
      <c r="Z151" s="15">
        <v>2011</v>
      </c>
      <c r="AA151" s="3">
        <v>1</v>
      </c>
      <c r="AB151" s="3">
        <v>1</v>
      </c>
      <c r="AC151" s="3">
        <v>1</v>
      </c>
      <c r="AD151" s="188" t="s">
        <v>338</v>
      </c>
    </row>
    <row r="152" spans="1:28" ht="12.75">
      <c r="A152" s="3" t="s">
        <v>169</v>
      </c>
      <c r="B152" s="14" t="s">
        <v>179</v>
      </c>
      <c r="C152" s="15" t="s">
        <v>176</v>
      </c>
      <c r="E152" s="14">
        <v>71.4</v>
      </c>
      <c r="F152" s="15">
        <v>2005</v>
      </c>
      <c r="H152" s="3" t="s">
        <v>169</v>
      </c>
      <c r="J152" s="14" t="s">
        <v>179</v>
      </c>
      <c r="K152" s="14"/>
      <c r="L152" s="14"/>
      <c r="M152" s="15" t="s">
        <v>176</v>
      </c>
      <c r="N152" s="120"/>
      <c r="O152" s="76"/>
      <c r="P152" s="14">
        <v>71.4</v>
      </c>
      <c r="Q152" s="172"/>
      <c r="R152" s="172"/>
      <c r="S152" s="171"/>
      <c r="T152" s="172"/>
      <c r="U152" s="172"/>
      <c r="V152" s="172"/>
      <c r="W152" s="172"/>
      <c r="X152" s="172"/>
      <c r="Y152" s="172"/>
      <c r="Z152" s="15">
        <v>2005</v>
      </c>
      <c r="AA152" s="3">
        <v>0</v>
      </c>
      <c r="AB152" s="3">
        <v>1</v>
      </c>
    </row>
    <row r="153" spans="1:28" ht="12.75">
      <c r="A153" s="3"/>
      <c r="B153" s="14"/>
      <c r="E153" s="14"/>
      <c r="F153" s="15"/>
      <c r="I153" s="3">
        <f>SUM(I112:I152)</f>
        <v>40</v>
      </c>
      <c r="J153" s="14"/>
      <c r="K153" s="14"/>
      <c r="L153" s="14"/>
      <c r="M153" s="15"/>
      <c r="N153" s="120"/>
      <c r="O153" s="76"/>
      <c r="P153" s="14"/>
      <c r="Q153" s="172"/>
      <c r="R153" s="172"/>
      <c r="S153" s="171"/>
      <c r="T153" s="172"/>
      <c r="U153" s="172"/>
      <c r="V153" s="172"/>
      <c r="W153" s="172"/>
      <c r="X153" s="172"/>
      <c r="Y153" s="172"/>
      <c r="Z153" s="15"/>
      <c r="AA153" s="3">
        <f>SUM(AA112:AA152)</f>
        <v>40</v>
      </c>
      <c r="AB153" s="3">
        <f>SUM(AB112:AB152)</f>
        <v>40</v>
      </c>
    </row>
    <row r="154" spans="1:30" s="13" customFormat="1" ht="26.25">
      <c r="A154" s="46" t="s">
        <v>185</v>
      </c>
      <c r="B154" s="49"/>
      <c r="C154" s="48"/>
      <c r="D154" s="48"/>
      <c r="E154" s="49"/>
      <c r="F154" s="48"/>
      <c r="H154" s="144" t="s">
        <v>185</v>
      </c>
      <c r="I154" s="138"/>
      <c r="J154" s="140" t="s">
        <v>215</v>
      </c>
      <c r="K154" s="140" t="s">
        <v>203</v>
      </c>
      <c r="L154" s="140" t="s">
        <v>204</v>
      </c>
      <c r="M154" s="141" t="s">
        <v>177</v>
      </c>
      <c r="N154" s="141" t="s">
        <v>264</v>
      </c>
      <c r="O154" s="142"/>
      <c r="P154" s="143"/>
      <c r="Q154" s="143"/>
      <c r="R154" s="143"/>
      <c r="S154" s="179"/>
      <c r="T154" s="143"/>
      <c r="U154" s="143"/>
      <c r="V154" s="143"/>
      <c r="W154" s="143"/>
      <c r="X154" s="143"/>
      <c r="Y154" s="143"/>
      <c r="Z154" s="139"/>
      <c r="AD154" s="188"/>
    </row>
    <row r="155" spans="1:28" ht="12.75">
      <c r="A155" s="3" t="s">
        <v>38</v>
      </c>
      <c r="B155" s="14" t="s">
        <v>179</v>
      </c>
      <c r="C155" s="15" t="s">
        <v>176</v>
      </c>
      <c r="E155" s="14">
        <v>65.7</v>
      </c>
      <c r="F155" s="15">
        <v>2004</v>
      </c>
      <c r="H155" s="3" t="s">
        <v>38</v>
      </c>
      <c r="J155" s="14">
        <v>54.8</v>
      </c>
      <c r="K155" s="14"/>
      <c r="L155" s="14"/>
      <c r="M155" s="15">
        <v>2006</v>
      </c>
      <c r="N155" s="120" t="s">
        <v>246</v>
      </c>
      <c r="O155" s="76"/>
      <c r="P155" s="14">
        <v>71.8</v>
      </c>
      <c r="Q155" s="172"/>
      <c r="R155" s="172"/>
      <c r="S155" s="171">
        <v>2007</v>
      </c>
      <c r="T155" s="243" t="s">
        <v>336</v>
      </c>
      <c r="U155" s="172"/>
      <c r="V155" s="172">
        <v>78.3</v>
      </c>
      <c r="W155" s="172"/>
      <c r="X155" s="172"/>
      <c r="Y155" s="243" t="s">
        <v>337</v>
      </c>
      <c r="Z155" s="15">
        <v>2007</v>
      </c>
      <c r="AA155" s="3">
        <v>0</v>
      </c>
      <c r="AB155" s="3">
        <v>1</v>
      </c>
    </row>
    <row r="156" spans="1:29" ht="12.75">
      <c r="A156" s="3" t="s">
        <v>11</v>
      </c>
      <c r="B156" s="14">
        <v>68.3</v>
      </c>
      <c r="C156" s="15">
        <v>2005</v>
      </c>
      <c r="E156" s="14">
        <v>34.6</v>
      </c>
      <c r="F156" s="15">
        <v>2003</v>
      </c>
      <c r="H156" s="3" t="s">
        <v>280</v>
      </c>
      <c r="I156" s="3">
        <v>1</v>
      </c>
      <c r="J156" s="14">
        <v>90.7</v>
      </c>
      <c r="K156" s="14">
        <v>86.8</v>
      </c>
      <c r="L156" s="14">
        <v>93.3</v>
      </c>
      <c r="M156" s="15">
        <v>2010</v>
      </c>
      <c r="N156" s="120" t="s">
        <v>243</v>
      </c>
      <c r="O156" s="76"/>
      <c r="P156" s="14">
        <v>27.8</v>
      </c>
      <c r="Q156" s="172"/>
      <c r="R156" s="172"/>
      <c r="S156" s="171">
        <v>2009</v>
      </c>
      <c r="T156" s="172" t="s">
        <v>336</v>
      </c>
      <c r="U156" s="172"/>
      <c r="V156" s="172">
        <v>39.1</v>
      </c>
      <c r="W156" s="172"/>
      <c r="X156" s="172"/>
      <c r="Y156" s="172" t="s">
        <v>337</v>
      </c>
      <c r="Z156" s="15">
        <v>2009</v>
      </c>
      <c r="AA156" s="3">
        <v>1</v>
      </c>
      <c r="AB156" s="3">
        <v>1</v>
      </c>
      <c r="AC156" s="3">
        <v>1</v>
      </c>
    </row>
    <row r="157" spans="1:28" ht="12.75">
      <c r="A157" s="3" t="s">
        <v>181</v>
      </c>
      <c r="B157" s="14">
        <v>89.5</v>
      </c>
      <c r="C157" s="15">
        <v>2006</v>
      </c>
      <c r="E157" s="14">
        <v>68</v>
      </c>
      <c r="F157" s="15">
        <v>2003</v>
      </c>
      <c r="H157" s="3" t="s">
        <v>181</v>
      </c>
      <c r="I157" s="3">
        <v>1</v>
      </c>
      <c r="J157" s="14">
        <v>89.5</v>
      </c>
      <c r="K157" s="14"/>
      <c r="L157" s="14"/>
      <c r="M157" s="15">
        <v>2006</v>
      </c>
      <c r="N157" s="120" t="s">
        <v>246</v>
      </c>
      <c r="O157" s="76"/>
      <c r="P157" s="14">
        <v>68</v>
      </c>
      <c r="Q157" s="172"/>
      <c r="R157" s="172"/>
      <c r="S157" s="171"/>
      <c r="T157" s="172"/>
      <c r="U157" s="172"/>
      <c r="V157" s="172"/>
      <c r="W157" s="172"/>
      <c r="X157" s="172"/>
      <c r="Y157" s="172"/>
      <c r="Z157" s="15">
        <v>2003</v>
      </c>
      <c r="AA157" s="3">
        <v>1</v>
      </c>
      <c r="AB157" s="3">
        <v>1</v>
      </c>
    </row>
    <row r="158" spans="1:28" ht="12.75">
      <c r="A158" s="3"/>
      <c r="B158" s="67"/>
      <c r="C158" s="66"/>
      <c r="D158" s="66"/>
      <c r="E158" s="67"/>
      <c r="F158" s="66"/>
      <c r="H158" s="3" t="s">
        <v>209</v>
      </c>
      <c r="I158" s="3">
        <v>1</v>
      </c>
      <c r="J158" s="67">
        <v>83.9</v>
      </c>
      <c r="K158" s="67"/>
      <c r="L158" s="67"/>
      <c r="M158" s="66">
        <v>2010</v>
      </c>
      <c r="N158" s="120" t="s">
        <v>243</v>
      </c>
      <c r="O158" s="76"/>
      <c r="P158" s="67"/>
      <c r="Q158" s="172"/>
      <c r="R158" s="172"/>
      <c r="S158" s="171"/>
      <c r="T158" s="172"/>
      <c r="U158" s="172"/>
      <c r="V158" s="172"/>
      <c r="W158" s="172"/>
      <c r="X158" s="172"/>
      <c r="Y158" s="172"/>
      <c r="Z158" s="66"/>
      <c r="AA158" s="3">
        <v>1</v>
      </c>
      <c r="AB158" s="3">
        <v>0</v>
      </c>
    </row>
    <row r="159" spans="1:30" ht="12.75">
      <c r="A159" s="3" t="s">
        <v>10</v>
      </c>
      <c r="B159" s="14">
        <v>85.4</v>
      </c>
      <c r="C159" s="15">
        <v>2007</v>
      </c>
      <c r="E159" s="14">
        <v>69.9</v>
      </c>
      <c r="F159" s="15">
        <v>2006</v>
      </c>
      <c r="H159" s="3" t="s">
        <v>284</v>
      </c>
      <c r="I159" s="3">
        <v>1</v>
      </c>
      <c r="J159" s="14">
        <v>68.3</v>
      </c>
      <c r="K159" s="14"/>
      <c r="L159" s="14"/>
      <c r="M159" s="15">
        <v>2009</v>
      </c>
      <c r="N159" s="120" t="s">
        <v>243</v>
      </c>
      <c r="O159" s="76"/>
      <c r="P159" s="14">
        <v>64.1</v>
      </c>
      <c r="Q159" s="172"/>
      <c r="R159" s="172"/>
      <c r="S159" s="171">
        <v>2009</v>
      </c>
      <c r="T159" s="172" t="s">
        <v>336</v>
      </c>
      <c r="U159" s="172"/>
      <c r="V159" s="172">
        <v>78.4</v>
      </c>
      <c r="W159" s="172"/>
      <c r="X159" s="172"/>
      <c r="Y159" s="172" t="s">
        <v>337</v>
      </c>
      <c r="Z159" s="15">
        <v>2009</v>
      </c>
      <c r="AA159" s="3">
        <v>1</v>
      </c>
      <c r="AB159" s="3">
        <v>1</v>
      </c>
      <c r="AC159" s="3">
        <v>1</v>
      </c>
      <c r="AD159" s="188" t="s">
        <v>340</v>
      </c>
    </row>
    <row r="160" spans="1:30" ht="12.75">
      <c r="A160" s="3" t="s">
        <v>46</v>
      </c>
      <c r="B160" s="14" t="s">
        <v>179</v>
      </c>
      <c r="C160" s="15" t="s">
        <v>176</v>
      </c>
      <c r="E160" s="14">
        <v>44.5</v>
      </c>
      <c r="F160" s="15">
        <v>2005</v>
      </c>
      <c r="H160" s="3" t="s">
        <v>46</v>
      </c>
      <c r="I160" s="3">
        <v>1</v>
      </c>
      <c r="J160" s="14">
        <v>59.1</v>
      </c>
      <c r="K160" s="14"/>
      <c r="L160" s="14"/>
      <c r="M160" s="15">
        <v>2010</v>
      </c>
      <c r="N160" s="120" t="s">
        <v>243</v>
      </c>
      <c r="O160" s="76"/>
      <c r="P160" s="14">
        <v>51.02696910162528</v>
      </c>
      <c r="Q160" s="172">
        <v>67.01698233534445</v>
      </c>
      <c r="R160" s="172">
        <v>35.346387849792976</v>
      </c>
      <c r="S160" s="171">
        <v>2011</v>
      </c>
      <c r="T160" s="172" t="s">
        <v>336</v>
      </c>
      <c r="U160" s="172"/>
      <c r="V160" s="172">
        <v>73.92252531973091</v>
      </c>
      <c r="W160" s="172">
        <v>77.1502657584739</v>
      </c>
      <c r="X160" s="172">
        <v>68.5749153962715</v>
      </c>
      <c r="Y160" s="172" t="s">
        <v>337</v>
      </c>
      <c r="Z160" s="15">
        <v>2011</v>
      </c>
      <c r="AA160" s="3">
        <v>1</v>
      </c>
      <c r="AB160" s="3">
        <v>1</v>
      </c>
      <c r="AC160" s="3">
        <v>1</v>
      </c>
      <c r="AD160" s="188" t="s">
        <v>340</v>
      </c>
    </row>
    <row r="161" spans="1:27" ht="19.5">
      <c r="A161" s="3" t="s">
        <v>49</v>
      </c>
      <c r="B161" s="14">
        <v>69.2</v>
      </c>
      <c r="C161" s="15" t="s">
        <v>180</v>
      </c>
      <c r="E161" s="14">
        <v>9.9</v>
      </c>
      <c r="F161" s="15">
        <v>2003</v>
      </c>
      <c r="H161" s="3" t="s">
        <v>49</v>
      </c>
      <c r="I161" s="3">
        <v>1</v>
      </c>
      <c r="J161" s="14">
        <v>96.5</v>
      </c>
      <c r="K161" s="14">
        <v>96.4</v>
      </c>
      <c r="L161" s="14">
        <v>96.7</v>
      </c>
      <c r="M161" s="15">
        <v>2009</v>
      </c>
      <c r="N161" s="120" t="s">
        <v>329</v>
      </c>
      <c r="O161" s="76"/>
      <c r="P161" s="14"/>
      <c r="Q161" s="172"/>
      <c r="R161" s="172"/>
      <c r="S161" s="171"/>
      <c r="T161" s="172"/>
      <c r="U161" s="172"/>
      <c r="V161" s="172"/>
      <c r="W161" s="172"/>
      <c r="X161" s="172"/>
      <c r="Y161" s="172"/>
      <c r="Z161" s="15">
        <v>2003</v>
      </c>
      <c r="AA161" s="3">
        <v>1</v>
      </c>
    </row>
    <row r="162" spans="1:30" ht="19.5">
      <c r="A162" s="3"/>
      <c r="B162" s="169"/>
      <c r="C162" s="168"/>
      <c r="D162" s="168"/>
      <c r="E162" s="169"/>
      <c r="F162" s="168"/>
      <c r="H162" s="3" t="s">
        <v>49</v>
      </c>
      <c r="I162" s="3">
        <v>1</v>
      </c>
      <c r="J162" s="169">
        <v>90.5</v>
      </c>
      <c r="K162" s="169">
        <v>88.4</v>
      </c>
      <c r="L162" s="169">
        <v>92.6</v>
      </c>
      <c r="M162" s="168">
        <v>2009</v>
      </c>
      <c r="N162" s="120" t="s">
        <v>330</v>
      </c>
      <c r="O162" s="168"/>
      <c r="P162" s="169">
        <v>21.2</v>
      </c>
      <c r="Q162" s="172">
        <v>27</v>
      </c>
      <c r="R162" s="172">
        <v>15.8</v>
      </c>
      <c r="S162" s="171">
        <v>2009</v>
      </c>
      <c r="T162" s="172" t="s">
        <v>336</v>
      </c>
      <c r="U162" s="172"/>
      <c r="V162" s="172">
        <v>27.9</v>
      </c>
      <c r="W162" s="172">
        <v>32.1</v>
      </c>
      <c r="X162" s="172">
        <v>22.8</v>
      </c>
      <c r="Y162" s="172" t="s">
        <v>337</v>
      </c>
      <c r="Z162" s="168">
        <v>2009</v>
      </c>
      <c r="AA162" s="3">
        <v>1</v>
      </c>
      <c r="AB162" s="3">
        <v>1</v>
      </c>
      <c r="AC162" s="3">
        <v>1</v>
      </c>
      <c r="AD162" s="188" t="s">
        <v>339</v>
      </c>
    </row>
    <row r="163" spans="1:29" ht="12.75">
      <c r="A163" s="3" t="s">
        <v>192</v>
      </c>
      <c r="B163" s="14">
        <v>85.9</v>
      </c>
      <c r="C163" s="15">
        <v>2005</v>
      </c>
      <c r="E163" s="14">
        <v>45.2</v>
      </c>
      <c r="F163" s="15">
        <v>2004</v>
      </c>
      <c r="H163" s="3" t="s">
        <v>286</v>
      </c>
      <c r="I163" s="3">
        <v>1</v>
      </c>
      <c r="J163" s="14">
        <v>84</v>
      </c>
      <c r="K163" s="14">
        <v>100</v>
      </c>
      <c r="L163" s="14">
        <v>62.9</v>
      </c>
      <c r="M163" s="15">
        <v>2010</v>
      </c>
      <c r="N163" s="120" t="s">
        <v>247</v>
      </c>
      <c r="O163" s="76"/>
      <c r="P163" s="14">
        <v>31.3891817819697</v>
      </c>
      <c r="Q163" s="172">
        <v>36.75579282957459</v>
      </c>
      <c r="R163" s="172">
        <v>26.187087293599877</v>
      </c>
      <c r="S163" s="171">
        <v>2010</v>
      </c>
      <c r="T163" s="172" t="s">
        <v>336</v>
      </c>
      <c r="U163" s="172"/>
      <c r="V163" s="172">
        <v>40.681432225768766</v>
      </c>
      <c r="W163" s="172">
        <v>41.52880705767979</v>
      </c>
      <c r="X163" s="172">
        <v>39.55724750882105</v>
      </c>
      <c r="Y163" s="172" t="s">
        <v>337</v>
      </c>
      <c r="Z163" s="15">
        <v>2010</v>
      </c>
      <c r="AA163" s="3">
        <v>1</v>
      </c>
      <c r="AB163" s="3">
        <v>1</v>
      </c>
      <c r="AC163" s="3">
        <v>1</v>
      </c>
    </row>
    <row r="164" spans="1:30" ht="12.75">
      <c r="A164" s="3" t="s">
        <v>9</v>
      </c>
      <c r="B164" s="14">
        <v>63.8</v>
      </c>
      <c r="C164" s="15">
        <v>2005</v>
      </c>
      <c r="E164" s="14">
        <v>58.2</v>
      </c>
      <c r="F164" s="15">
        <v>2003</v>
      </c>
      <c r="H164" s="3" t="s">
        <v>285</v>
      </c>
      <c r="I164" s="3">
        <v>1</v>
      </c>
      <c r="J164" s="14">
        <v>70.9</v>
      </c>
      <c r="K164" s="14">
        <v>71.4</v>
      </c>
      <c r="L164" s="14">
        <v>70.7</v>
      </c>
      <c r="M164" s="15">
        <v>2011</v>
      </c>
      <c r="N164" s="120" t="s">
        <v>247</v>
      </c>
      <c r="O164" s="76"/>
      <c r="P164" s="14">
        <v>39.06067403396216</v>
      </c>
      <c r="Q164" s="172">
        <v>47.434536229363076</v>
      </c>
      <c r="R164" s="172">
        <v>30.725283994720442</v>
      </c>
      <c r="S164" s="171">
        <v>2011</v>
      </c>
      <c r="T164" s="172" t="s">
        <v>336</v>
      </c>
      <c r="U164" s="172"/>
      <c r="V164" s="172">
        <v>56.85932451297173</v>
      </c>
      <c r="W164" s="172">
        <v>57.15848254356663</v>
      </c>
      <c r="X164" s="172">
        <v>56.405414184363465</v>
      </c>
      <c r="Y164" s="172" t="s">
        <v>337</v>
      </c>
      <c r="Z164" s="15">
        <v>2011</v>
      </c>
      <c r="AA164" s="3">
        <v>1</v>
      </c>
      <c r="AB164" s="3">
        <v>1</v>
      </c>
      <c r="AC164" s="3">
        <v>1</v>
      </c>
      <c r="AD164" s="188" t="s">
        <v>343</v>
      </c>
    </row>
    <row r="165" spans="1:30" ht="12.75">
      <c r="A165" s="3" t="s">
        <v>59</v>
      </c>
      <c r="B165" s="14">
        <v>18.6</v>
      </c>
      <c r="C165" s="15">
        <v>2000</v>
      </c>
      <c r="E165" s="14">
        <v>22.2</v>
      </c>
      <c r="F165" s="15">
        <v>2004</v>
      </c>
      <c r="H165" s="3" t="s">
        <v>59</v>
      </c>
      <c r="I165" s="3">
        <v>1</v>
      </c>
      <c r="J165" s="14">
        <v>19.7</v>
      </c>
      <c r="K165" s="14"/>
      <c r="L165" s="14"/>
      <c r="M165" s="15">
        <v>2008</v>
      </c>
      <c r="N165" s="120" t="s">
        <v>245</v>
      </c>
      <c r="O165" s="76"/>
      <c r="P165" s="14">
        <v>19.6</v>
      </c>
      <c r="Q165" s="172"/>
      <c r="R165" s="172"/>
      <c r="S165" s="171">
        <v>2008</v>
      </c>
      <c r="T165" s="172" t="s">
        <v>336</v>
      </c>
      <c r="U165" s="172"/>
      <c r="V165" s="172">
        <v>28.2</v>
      </c>
      <c r="W165" s="172"/>
      <c r="X165" s="172"/>
      <c r="Y165" s="172" t="s">
        <v>337</v>
      </c>
      <c r="Z165" s="15">
        <v>2008</v>
      </c>
      <c r="AA165" s="3">
        <v>1</v>
      </c>
      <c r="AB165" s="3">
        <v>1</v>
      </c>
      <c r="AC165" s="3">
        <v>1</v>
      </c>
      <c r="AD165" s="188" t="s">
        <v>340</v>
      </c>
    </row>
    <row r="166" spans="1:30" ht="25.5">
      <c r="A166" s="3" t="s">
        <v>62</v>
      </c>
      <c r="B166" s="14">
        <v>35.2</v>
      </c>
      <c r="C166" s="15">
        <v>2007</v>
      </c>
      <c r="E166" s="14">
        <v>46.6</v>
      </c>
      <c r="F166" s="15">
        <v>2004</v>
      </c>
      <c r="H166" s="3" t="s">
        <v>62</v>
      </c>
      <c r="I166" s="3">
        <v>1</v>
      </c>
      <c r="J166" s="14">
        <v>28.2</v>
      </c>
      <c r="K166" s="14">
        <v>38.7</v>
      </c>
      <c r="L166" s="14">
        <v>19.7</v>
      </c>
      <c r="M166" s="15">
        <v>2010</v>
      </c>
      <c r="N166" s="120" t="s">
        <v>249</v>
      </c>
      <c r="O166" s="76"/>
      <c r="P166" s="14">
        <v>40.575768599658936</v>
      </c>
      <c r="Q166" s="172">
        <v>53.39310798074597</v>
      </c>
      <c r="R166" s="172">
        <v>27.210722907032448</v>
      </c>
      <c r="S166" s="171">
        <v>2011</v>
      </c>
      <c r="T166" s="172" t="s">
        <v>336</v>
      </c>
      <c r="U166" s="172"/>
      <c r="V166" s="172">
        <v>58.81476833805023</v>
      </c>
      <c r="W166" s="172">
        <v>62.16046731440655</v>
      </c>
      <c r="X166" s="172">
        <v>52.99170460066378</v>
      </c>
      <c r="Y166" s="172" t="s">
        <v>337</v>
      </c>
      <c r="Z166" s="15">
        <v>2011</v>
      </c>
      <c r="AA166" s="3">
        <v>1</v>
      </c>
      <c r="AB166" s="3">
        <v>1</v>
      </c>
      <c r="AC166" s="3">
        <v>1</v>
      </c>
      <c r="AD166" s="188" t="s">
        <v>353</v>
      </c>
    </row>
    <row r="167" spans="1:30" ht="12.75">
      <c r="A167" s="3" t="s">
        <v>69</v>
      </c>
      <c r="B167" s="14" t="s">
        <v>179</v>
      </c>
      <c r="C167" s="15" t="s">
        <v>176</v>
      </c>
      <c r="E167" s="14">
        <v>35.8</v>
      </c>
      <c r="F167" s="15">
        <v>2004</v>
      </c>
      <c r="H167" s="3" t="s">
        <v>69</v>
      </c>
      <c r="I167" s="3">
        <v>1</v>
      </c>
      <c r="J167" s="14">
        <v>35.7</v>
      </c>
      <c r="K167" s="14"/>
      <c r="L167" s="14"/>
      <c r="M167" s="15">
        <v>2008</v>
      </c>
      <c r="N167" s="120" t="s">
        <v>246</v>
      </c>
      <c r="O167" s="76"/>
      <c r="P167" s="14">
        <v>47.82608695652174</v>
      </c>
      <c r="Q167" s="172">
        <v>42.9520624303233</v>
      </c>
      <c r="R167" s="172">
        <v>45.84413091467511</v>
      </c>
      <c r="S167" s="171">
        <v>2008</v>
      </c>
      <c r="T167" s="172" t="s">
        <v>336</v>
      </c>
      <c r="U167" s="172"/>
      <c r="V167" s="172"/>
      <c r="W167" s="172"/>
      <c r="X167" s="172"/>
      <c r="Y167" s="172"/>
      <c r="Z167" s="15">
        <v>2008</v>
      </c>
      <c r="AA167" s="3">
        <v>1</v>
      </c>
      <c r="AB167" s="3">
        <v>1</v>
      </c>
      <c r="AC167" s="3">
        <v>1</v>
      </c>
      <c r="AD167" s="188" t="s">
        <v>340</v>
      </c>
    </row>
    <row r="168" spans="1:30" ht="12.75">
      <c r="A168" s="3" t="s">
        <v>188</v>
      </c>
      <c r="B168" s="14">
        <v>10.9</v>
      </c>
      <c r="C168" s="15">
        <v>2005</v>
      </c>
      <c r="E168" s="14">
        <v>14.2</v>
      </c>
      <c r="F168" s="15">
        <v>2004</v>
      </c>
      <c r="H168" s="3" t="s">
        <v>287</v>
      </c>
      <c r="J168" s="14">
        <v>10.9</v>
      </c>
      <c r="K168" s="14"/>
      <c r="L168" s="14"/>
      <c r="M168" s="15">
        <v>2005</v>
      </c>
      <c r="N168" s="120" t="s">
        <v>283</v>
      </c>
      <c r="O168" s="76"/>
      <c r="P168" s="14">
        <v>19.32532791007701</v>
      </c>
      <c r="Q168" s="172">
        <v>21.827156386232932</v>
      </c>
      <c r="R168" s="172">
        <v>16.812110941035286</v>
      </c>
      <c r="S168" s="171">
        <v>2011</v>
      </c>
      <c r="T168" s="195" t="s">
        <v>336</v>
      </c>
      <c r="U168" s="172"/>
      <c r="V168" s="172">
        <v>27.090153068468275</v>
      </c>
      <c r="W168" s="172">
        <v>25.2827223404684</v>
      </c>
      <c r="X168" s="172">
        <v>29.854061500212598</v>
      </c>
      <c r="Y168" s="195" t="s">
        <v>337</v>
      </c>
      <c r="Z168" s="15">
        <v>2011</v>
      </c>
      <c r="AA168" s="3">
        <v>1</v>
      </c>
      <c r="AB168" s="3">
        <v>1</v>
      </c>
      <c r="AC168" s="3">
        <v>1</v>
      </c>
      <c r="AD168" s="188" t="s">
        <v>390</v>
      </c>
    </row>
    <row r="169" spans="1:30" ht="12.75">
      <c r="A169" s="3" t="s">
        <v>8</v>
      </c>
      <c r="B169" s="14">
        <v>15.2</v>
      </c>
      <c r="C169" s="15">
        <v>2005</v>
      </c>
      <c r="E169" s="14">
        <v>21.9</v>
      </c>
      <c r="F169" s="15">
        <v>2003</v>
      </c>
      <c r="H169" s="3" t="s">
        <v>288</v>
      </c>
      <c r="I169" s="3">
        <v>1</v>
      </c>
      <c r="J169" s="14">
        <v>29.8</v>
      </c>
      <c r="K169" s="14"/>
      <c r="L169" s="14"/>
      <c r="M169" s="15">
        <v>2009</v>
      </c>
      <c r="N169" s="120" t="s">
        <v>246</v>
      </c>
      <c r="O169" s="76"/>
      <c r="P169" s="14">
        <v>14.7</v>
      </c>
      <c r="Q169" s="172">
        <v>18.1</v>
      </c>
      <c r="R169" s="172">
        <v>11.5</v>
      </c>
      <c r="S169" s="171">
        <v>2009</v>
      </c>
      <c r="T169" s="172" t="s">
        <v>336</v>
      </c>
      <c r="U169" s="172"/>
      <c r="V169" s="172">
        <v>20.2</v>
      </c>
      <c r="W169" s="172">
        <v>20.4</v>
      </c>
      <c r="X169" s="172">
        <v>20</v>
      </c>
      <c r="Y169" s="172" t="s">
        <v>337</v>
      </c>
      <c r="Z169" s="15">
        <v>2009</v>
      </c>
      <c r="AA169" s="3">
        <v>1</v>
      </c>
      <c r="AB169" s="3">
        <v>1</v>
      </c>
      <c r="AC169" s="3">
        <v>1</v>
      </c>
      <c r="AD169" s="188" t="s">
        <v>344</v>
      </c>
    </row>
    <row r="170" spans="1:30" ht="12.75">
      <c r="A170" s="3" t="s">
        <v>7</v>
      </c>
      <c r="B170" s="14">
        <v>14.5</v>
      </c>
      <c r="C170" s="15">
        <v>2005</v>
      </c>
      <c r="E170" s="14">
        <v>29.7</v>
      </c>
      <c r="F170" s="15">
        <v>2003</v>
      </c>
      <c r="H170" s="3" t="s">
        <v>289</v>
      </c>
      <c r="I170" s="3">
        <v>1</v>
      </c>
      <c r="J170" s="14">
        <v>18.1</v>
      </c>
      <c r="K170" s="14">
        <v>31.6</v>
      </c>
      <c r="L170" s="14">
        <v>10.3</v>
      </c>
      <c r="M170" s="15">
        <v>2009</v>
      </c>
      <c r="N170" s="120" t="s">
        <v>245</v>
      </c>
      <c r="O170" s="76"/>
      <c r="P170" s="14">
        <v>19.8</v>
      </c>
      <c r="Q170" s="172">
        <v>24</v>
      </c>
      <c r="R170" s="172">
        <v>16.3</v>
      </c>
      <c r="S170" s="171">
        <v>2009</v>
      </c>
      <c r="T170" s="195" t="s">
        <v>336</v>
      </c>
      <c r="U170" s="172"/>
      <c r="V170" s="172">
        <v>30.7</v>
      </c>
      <c r="W170" s="172">
        <v>29.4</v>
      </c>
      <c r="X170" s="172">
        <v>32.4</v>
      </c>
      <c r="Y170" s="195" t="s">
        <v>337</v>
      </c>
      <c r="Z170" s="15">
        <v>2009</v>
      </c>
      <c r="AA170" s="3">
        <v>1</v>
      </c>
      <c r="AB170" s="3">
        <v>1</v>
      </c>
      <c r="AC170" s="3">
        <v>1</v>
      </c>
      <c r="AD170" s="188" t="s">
        <v>388</v>
      </c>
    </row>
    <row r="171" spans="1:30" ht="12.75">
      <c r="A171" s="3" t="s">
        <v>80</v>
      </c>
      <c r="B171" s="14" t="s">
        <v>179</v>
      </c>
      <c r="C171" s="15" t="s">
        <v>176</v>
      </c>
      <c r="E171" s="14">
        <v>53.1</v>
      </c>
      <c r="F171" s="15">
        <v>2002</v>
      </c>
      <c r="H171" s="3" t="s">
        <v>80</v>
      </c>
      <c r="I171" s="3">
        <v>1</v>
      </c>
      <c r="J171" s="14">
        <v>34</v>
      </c>
      <c r="K171" s="14"/>
      <c r="L171" s="14"/>
      <c r="M171" s="15">
        <v>2010</v>
      </c>
      <c r="N171" s="120" t="s">
        <v>246</v>
      </c>
      <c r="O171" s="76"/>
      <c r="P171" s="14">
        <v>58.7</v>
      </c>
      <c r="Q171" s="172"/>
      <c r="R171" s="172"/>
      <c r="S171" s="171">
        <v>2010</v>
      </c>
      <c r="T171" s="172" t="s">
        <v>336</v>
      </c>
      <c r="U171" s="172"/>
      <c r="V171" s="172"/>
      <c r="W171" s="172"/>
      <c r="X171" s="172"/>
      <c r="Y171" s="172"/>
      <c r="Z171" s="15">
        <v>2010</v>
      </c>
      <c r="AA171" s="3">
        <v>1</v>
      </c>
      <c r="AB171" s="3">
        <v>1</v>
      </c>
      <c r="AC171" s="3">
        <v>1</v>
      </c>
      <c r="AD171" s="188" t="s">
        <v>298</v>
      </c>
    </row>
    <row r="172" spans="1:30" ht="12.75">
      <c r="A172" s="3" t="s">
        <v>6</v>
      </c>
      <c r="B172" s="14">
        <v>11.3</v>
      </c>
      <c r="C172" s="15">
        <v>2005</v>
      </c>
      <c r="E172" s="14">
        <v>19.6</v>
      </c>
      <c r="F172" s="15">
        <v>2003</v>
      </c>
      <c r="H172" s="3" t="s">
        <v>290</v>
      </c>
      <c r="I172" s="3">
        <v>1</v>
      </c>
      <c r="J172" s="14">
        <v>14.1</v>
      </c>
      <c r="K172" s="14">
        <v>18.2</v>
      </c>
      <c r="L172" s="14">
        <v>10.3</v>
      </c>
      <c r="M172" s="15">
        <v>2006</v>
      </c>
      <c r="N172" s="120" t="s">
        <v>246</v>
      </c>
      <c r="O172" s="76"/>
      <c r="P172" s="14">
        <v>14.2</v>
      </c>
      <c r="Q172" s="172"/>
      <c r="R172" s="172"/>
      <c r="S172" s="171">
        <v>2010</v>
      </c>
      <c r="T172" s="195" t="s">
        <v>336</v>
      </c>
      <c r="U172" s="172"/>
      <c r="V172" s="172">
        <v>19.5</v>
      </c>
      <c r="W172" s="172"/>
      <c r="X172" s="172"/>
      <c r="Y172" s="195" t="s">
        <v>337</v>
      </c>
      <c r="Z172" s="15">
        <v>2010</v>
      </c>
      <c r="AA172" s="3">
        <v>1</v>
      </c>
      <c r="AB172" s="3">
        <v>1</v>
      </c>
      <c r="AC172" s="3">
        <v>1</v>
      </c>
      <c r="AD172" s="188" t="s">
        <v>389</v>
      </c>
    </row>
    <row r="173" spans="1:30" ht="12.75">
      <c r="A173" s="3"/>
      <c r="B173" s="242"/>
      <c r="C173" s="241"/>
      <c r="D173" s="241"/>
      <c r="E173" s="242"/>
      <c r="F173" s="241"/>
      <c r="H173" s="3" t="s">
        <v>434</v>
      </c>
      <c r="I173" s="3">
        <v>1</v>
      </c>
      <c r="J173" s="242">
        <v>4.564421904089362</v>
      </c>
      <c r="K173" s="242">
        <v>7.583783233166952</v>
      </c>
      <c r="L173" s="242">
        <v>2.3766468612761558</v>
      </c>
      <c r="M173" s="241">
        <v>2009</v>
      </c>
      <c r="N173" s="120" t="s">
        <v>246</v>
      </c>
      <c r="O173" s="241"/>
      <c r="P173" s="242">
        <v>2.6459233325678433</v>
      </c>
      <c r="Q173" s="242">
        <v>2.8246434001412095</v>
      </c>
      <c r="R173" s="242">
        <v>2.467091718425604</v>
      </c>
      <c r="S173" s="241">
        <v>2009</v>
      </c>
      <c r="T173" s="242" t="s">
        <v>336</v>
      </c>
      <c r="U173" s="242"/>
      <c r="V173" s="242">
        <v>4.110312397877433</v>
      </c>
      <c r="W173" s="242">
        <v>3.3388648269202315</v>
      </c>
      <c r="X173" s="242">
        <v>5.5899937932605805</v>
      </c>
      <c r="Y173" s="242" t="s">
        <v>337</v>
      </c>
      <c r="Z173" s="241">
        <v>2009</v>
      </c>
      <c r="AA173" s="3">
        <v>1</v>
      </c>
      <c r="AB173" s="3">
        <v>1</v>
      </c>
      <c r="AC173" s="3">
        <v>1</v>
      </c>
      <c r="AD173" s="188" t="s">
        <v>435</v>
      </c>
    </row>
    <row r="174" spans="1:30" ht="12.75">
      <c r="A174" s="3" t="s">
        <v>83</v>
      </c>
      <c r="B174" s="14" t="s">
        <v>179</v>
      </c>
      <c r="C174" s="15" t="s">
        <v>176</v>
      </c>
      <c r="E174" s="14">
        <v>18.9</v>
      </c>
      <c r="F174" s="15">
        <v>2004</v>
      </c>
      <c r="H174" s="3" t="s">
        <v>83</v>
      </c>
      <c r="I174" s="3">
        <v>1</v>
      </c>
      <c r="J174" s="14">
        <v>8.4</v>
      </c>
      <c r="K174" s="14">
        <v>13.8</v>
      </c>
      <c r="L174" s="14">
        <v>5.8</v>
      </c>
      <c r="M174" s="15">
        <v>2009</v>
      </c>
      <c r="N174" s="120" t="s">
        <v>247</v>
      </c>
      <c r="O174" s="76"/>
      <c r="P174" s="14">
        <v>11.1</v>
      </c>
      <c r="Q174" s="172">
        <v>12.8</v>
      </c>
      <c r="R174" s="172">
        <v>9.6</v>
      </c>
      <c r="S174" s="171">
        <v>2009</v>
      </c>
      <c r="T174" s="172" t="s">
        <v>336</v>
      </c>
      <c r="U174" s="172"/>
      <c r="V174" s="172">
        <v>16.8</v>
      </c>
      <c r="W174" s="172">
        <v>14.4</v>
      </c>
      <c r="X174" s="172">
        <v>21.1</v>
      </c>
      <c r="Y174" s="172" t="s">
        <v>337</v>
      </c>
      <c r="Z174" s="15">
        <v>2009</v>
      </c>
      <c r="AA174" s="3">
        <v>1</v>
      </c>
      <c r="AB174" s="3">
        <v>1</v>
      </c>
      <c r="AC174" s="3">
        <v>1</v>
      </c>
      <c r="AD174" s="188" t="s">
        <v>344</v>
      </c>
    </row>
    <row r="175" spans="1:28" ht="12.75">
      <c r="A175" s="3" t="s">
        <v>94</v>
      </c>
      <c r="B175" s="14">
        <v>40</v>
      </c>
      <c r="C175" s="15">
        <v>2003</v>
      </c>
      <c r="E175" s="14">
        <v>12.7</v>
      </c>
      <c r="F175" s="15">
        <v>2004</v>
      </c>
      <c r="H175" s="3" t="s">
        <v>94</v>
      </c>
      <c r="J175" s="14">
        <v>40</v>
      </c>
      <c r="K175" s="14"/>
      <c r="L175" s="14"/>
      <c r="M175" s="15">
        <v>2003</v>
      </c>
      <c r="N175" s="120" t="s">
        <v>247</v>
      </c>
      <c r="O175" s="76"/>
      <c r="P175" s="14">
        <v>12.5</v>
      </c>
      <c r="Q175" s="172"/>
      <c r="R175" s="172"/>
      <c r="S175" s="171">
        <v>2004</v>
      </c>
      <c r="T175" s="195" t="s">
        <v>336</v>
      </c>
      <c r="U175" s="172"/>
      <c r="V175" s="172">
        <v>16.7</v>
      </c>
      <c r="W175" s="172"/>
      <c r="X175" s="172"/>
      <c r="Y175" s="195" t="s">
        <v>337</v>
      </c>
      <c r="Z175" s="15">
        <v>2004</v>
      </c>
      <c r="AA175" s="3">
        <v>1</v>
      </c>
      <c r="AB175" s="3">
        <v>1</v>
      </c>
    </row>
    <row r="176" spans="1:30" ht="12.75">
      <c r="A176" s="3" t="s">
        <v>5</v>
      </c>
      <c r="B176" s="14">
        <v>19.2</v>
      </c>
      <c r="C176" s="15">
        <v>2005</v>
      </c>
      <c r="E176" s="14">
        <v>38.5</v>
      </c>
      <c r="F176" s="15">
        <v>2003</v>
      </c>
      <c r="H176" s="3" t="s">
        <v>291</v>
      </c>
      <c r="I176" s="3">
        <v>1</v>
      </c>
      <c r="J176" s="14">
        <v>24.8</v>
      </c>
      <c r="K176" s="14">
        <v>33.3</v>
      </c>
      <c r="L176" s="14">
        <v>17.6</v>
      </c>
      <c r="M176" s="15">
        <v>2009</v>
      </c>
      <c r="N176" s="120" t="s">
        <v>243</v>
      </c>
      <c r="O176" s="76"/>
      <c r="P176" s="14">
        <v>22.2</v>
      </c>
      <c r="Q176" s="172">
        <v>28.6</v>
      </c>
      <c r="R176" s="172">
        <v>16.3</v>
      </c>
      <c r="S176" s="171">
        <v>2009</v>
      </c>
      <c r="T176" s="185" t="s">
        <v>336</v>
      </c>
      <c r="U176" s="172"/>
      <c r="V176" s="172">
        <v>35.3</v>
      </c>
      <c r="W176" s="172">
        <v>34.8</v>
      </c>
      <c r="X176" s="172">
        <v>36.1</v>
      </c>
      <c r="Y176" s="185" t="s">
        <v>337</v>
      </c>
      <c r="Z176" s="15">
        <v>2009</v>
      </c>
      <c r="AA176" s="3">
        <v>1</v>
      </c>
      <c r="AB176" s="3">
        <v>1</v>
      </c>
      <c r="AC176" s="3">
        <v>1</v>
      </c>
      <c r="AD176" s="188" t="s">
        <v>378</v>
      </c>
    </row>
    <row r="177" spans="1:30" ht="51">
      <c r="A177" s="3" t="s">
        <v>4</v>
      </c>
      <c r="B177" s="14">
        <v>4.7</v>
      </c>
      <c r="C177" s="15">
        <v>2005</v>
      </c>
      <c r="E177" s="14">
        <v>18.7</v>
      </c>
      <c r="F177" s="15">
        <v>2003</v>
      </c>
      <c r="H177" s="3" t="s">
        <v>273</v>
      </c>
      <c r="I177" s="3">
        <v>1</v>
      </c>
      <c r="J177" s="14">
        <v>4.7</v>
      </c>
      <c r="K177" s="14"/>
      <c r="L177" s="14"/>
      <c r="M177" s="15">
        <v>2005</v>
      </c>
      <c r="N177" s="120" t="s">
        <v>246</v>
      </c>
      <c r="O177" s="76"/>
      <c r="P177" s="14">
        <v>13.300135134194232</v>
      </c>
      <c r="Q177" s="172">
        <v>15.124272421647964</v>
      </c>
      <c r="R177" s="172">
        <v>11.554977165174948</v>
      </c>
      <c r="S177" s="171">
        <v>2009</v>
      </c>
      <c r="T177" s="195" t="s">
        <v>336</v>
      </c>
      <c r="U177" s="172"/>
      <c r="V177" s="172">
        <v>19.8</v>
      </c>
      <c r="W177" s="172">
        <v>17.6430635087158</v>
      </c>
      <c r="X177" s="172">
        <v>23.379088675257094</v>
      </c>
      <c r="Y177" s="195" t="s">
        <v>337</v>
      </c>
      <c r="Z177" s="15">
        <v>2009</v>
      </c>
      <c r="AA177" s="3">
        <v>1</v>
      </c>
      <c r="AB177" s="3">
        <v>1</v>
      </c>
      <c r="AC177" s="3">
        <v>1</v>
      </c>
      <c r="AD177" s="188" t="s">
        <v>437</v>
      </c>
    </row>
    <row r="178" spans="1:30" ht="51">
      <c r="A178" s="3" t="s">
        <v>189</v>
      </c>
      <c r="B178" s="14">
        <v>45</v>
      </c>
      <c r="C178" s="15">
        <v>2005</v>
      </c>
      <c r="E178" s="14">
        <v>53.4</v>
      </c>
      <c r="F178" s="15">
        <v>2004</v>
      </c>
      <c r="H178" s="3" t="s">
        <v>271</v>
      </c>
      <c r="I178" s="3">
        <v>1</v>
      </c>
      <c r="J178" s="14">
        <v>37.3</v>
      </c>
      <c r="K178" s="14">
        <v>49.4</v>
      </c>
      <c r="L178" s="14">
        <v>28.9</v>
      </c>
      <c r="M178" s="15">
        <v>2008</v>
      </c>
      <c r="N178" s="120" t="s">
        <v>257</v>
      </c>
      <c r="O178" s="76"/>
      <c r="P178" s="14">
        <v>46.495889902668466</v>
      </c>
      <c r="Q178" s="172">
        <v>57.54936427325513</v>
      </c>
      <c r="R178" s="172">
        <v>35.279440445539386</v>
      </c>
      <c r="S178" s="171">
        <v>2009</v>
      </c>
      <c r="T178" s="187" t="s">
        <v>336</v>
      </c>
      <c r="U178" s="172"/>
      <c r="V178" s="172">
        <v>64</v>
      </c>
      <c r="W178" s="172">
        <v>63.36006018922424</v>
      </c>
      <c r="X178" s="172">
        <v>65.08818095052847</v>
      </c>
      <c r="Y178" s="187" t="s">
        <v>337</v>
      </c>
      <c r="Z178" s="15">
        <v>2009</v>
      </c>
      <c r="AA178" s="3">
        <v>1</v>
      </c>
      <c r="AB178" s="3">
        <v>1</v>
      </c>
      <c r="AC178" s="3">
        <v>1</v>
      </c>
      <c r="AD178" s="188" t="s">
        <v>438</v>
      </c>
    </row>
    <row r="179" spans="1:30" ht="12.75">
      <c r="A179" s="3" t="s">
        <v>3</v>
      </c>
      <c r="B179" s="14">
        <v>19.6</v>
      </c>
      <c r="C179" s="15">
        <v>2005</v>
      </c>
      <c r="E179" s="14">
        <v>13.9</v>
      </c>
      <c r="F179" s="15">
        <v>2003</v>
      </c>
      <c r="H179" s="3" t="s">
        <v>292</v>
      </c>
      <c r="I179" s="3">
        <v>1</v>
      </c>
      <c r="J179" s="14">
        <v>9.2</v>
      </c>
      <c r="K179" s="14">
        <v>10.3</v>
      </c>
      <c r="L179" s="14">
        <v>8.3</v>
      </c>
      <c r="M179" s="15">
        <v>2010</v>
      </c>
      <c r="N179" s="120" t="s">
        <v>246</v>
      </c>
      <c r="O179" s="76"/>
      <c r="P179" s="14">
        <v>12.1</v>
      </c>
      <c r="Q179" s="172">
        <v>15.5</v>
      </c>
      <c r="R179" s="172">
        <v>8.7</v>
      </c>
      <c r="S179" s="171">
        <v>2010</v>
      </c>
      <c r="T179" s="185" t="s">
        <v>336</v>
      </c>
      <c r="U179" s="172"/>
      <c r="V179" s="172">
        <v>16.1</v>
      </c>
      <c r="W179" s="172">
        <v>17.1</v>
      </c>
      <c r="X179" s="172">
        <v>14.6</v>
      </c>
      <c r="Y179" s="185" t="s">
        <v>337</v>
      </c>
      <c r="Z179" s="15">
        <v>2010</v>
      </c>
      <c r="AA179" s="3">
        <v>1</v>
      </c>
      <c r="AB179" s="3">
        <v>1</v>
      </c>
      <c r="AC179" s="3">
        <v>1</v>
      </c>
      <c r="AD179" s="188" t="s">
        <v>387</v>
      </c>
    </row>
    <row r="180" spans="1:30" ht="12.75">
      <c r="A180" s="3" t="s">
        <v>2</v>
      </c>
      <c r="B180" s="14">
        <v>23.2</v>
      </c>
      <c r="C180" s="15">
        <v>2005</v>
      </c>
      <c r="E180" s="14">
        <v>18.9</v>
      </c>
      <c r="F180" s="15">
        <v>2003</v>
      </c>
      <c r="H180" s="3" t="s">
        <v>269</v>
      </c>
      <c r="I180" s="3">
        <v>1</v>
      </c>
      <c r="J180" s="14">
        <v>25</v>
      </c>
      <c r="K180" s="14">
        <v>47.2</v>
      </c>
      <c r="L180" s="14">
        <v>13.2</v>
      </c>
      <c r="M180" s="15">
        <v>2010</v>
      </c>
      <c r="N180" s="120" t="s">
        <v>246</v>
      </c>
      <c r="O180" s="76"/>
      <c r="P180" s="14">
        <v>24.8</v>
      </c>
      <c r="Q180" s="172">
        <v>32.4</v>
      </c>
      <c r="R180" s="172">
        <v>17.6</v>
      </c>
      <c r="S180" s="171">
        <v>2010</v>
      </c>
      <c r="T180" s="185" t="s">
        <v>336</v>
      </c>
      <c r="U180" s="172"/>
      <c r="V180" s="172">
        <v>29.2</v>
      </c>
      <c r="W180" s="172">
        <v>36.9</v>
      </c>
      <c r="X180" s="172">
        <v>20.4</v>
      </c>
      <c r="Y180" s="185" t="s">
        <v>337</v>
      </c>
      <c r="Z180" s="15">
        <v>2010</v>
      </c>
      <c r="AA180" s="3">
        <v>1</v>
      </c>
      <c r="AB180" s="3">
        <v>1</v>
      </c>
      <c r="AC180" s="3">
        <v>1</v>
      </c>
      <c r="AD180" s="188" t="s">
        <v>383</v>
      </c>
    </row>
    <row r="181" spans="1:30" ht="12.75">
      <c r="A181" s="3" t="s">
        <v>139</v>
      </c>
      <c r="B181" s="14">
        <v>56.4</v>
      </c>
      <c r="C181" s="15">
        <v>2005</v>
      </c>
      <c r="E181" s="14">
        <v>62.8</v>
      </c>
      <c r="F181" s="15">
        <v>2002</v>
      </c>
      <c r="H181" s="3" t="s">
        <v>139</v>
      </c>
      <c r="I181" s="3">
        <v>1</v>
      </c>
      <c r="J181" s="14">
        <v>44.4</v>
      </c>
      <c r="K181" s="14">
        <v>43</v>
      </c>
      <c r="L181" s="14">
        <v>30</v>
      </c>
      <c r="M181" s="15">
        <v>2009</v>
      </c>
      <c r="N181" s="120" t="s">
        <v>258</v>
      </c>
      <c r="O181" s="76"/>
      <c r="P181" s="14">
        <v>78.86723414912755</v>
      </c>
      <c r="Q181" s="172">
        <v>78.16942117015535</v>
      </c>
      <c r="R181" s="172">
        <v>79.56835248236274</v>
      </c>
      <c r="S181" s="171">
        <v>2009</v>
      </c>
      <c r="T181" s="172" t="s">
        <v>336</v>
      </c>
      <c r="U181" s="172"/>
      <c r="V181" s="172"/>
      <c r="W181" s="172"/>
      <c r="X181" s="172"/>
      <c r="Y181" s="172"/>
      <c r="Z181" s="15">
        <v>2009</v>
      </c>
      <c r="AA181" s="3">
        <v>1</v>
      </c>
      <c r="AB181" s="3">
        <v>1</v>
      </c>
      <c r="AC181" s="3">
        <v>1</v>
      </c>
      <c r="AD181" s="188" t="s">
        <v>345</v>
      </c>
    </row>
    <row r="182" spans="1:30" ht="12.75">
      <c r="A182" s="3" t="s">
        <v>140</v>
      </c>
      <c r="B182" s="14">
        <v>19.1</v>
      </c>
      <c r="C182" s="15">
        <v>2005</v>
      </c>
      <c r="E182" s="14">
        <v>44.7</v>
      </c>
      <c r="F182" s="15">
        <v>2007</v>
      </c>
      <c r="H182" s="3" t="s">
        <v>140</v>
      </c>
      <c r="I182" s="3">
        <v>1</v>
      </c>
      <c r="J182" s="14">
        <v>26.5</v>
      </c>
      <c r="K182" s="14">
        <v>10.3</v>
      </c>
      <c r="L182" s="14">
        <v>8.3</v>
      </c>
      <c r="M182" s="15">
        <v>2008</v>
      </c>
      <c r="N182" s="120" t="s">
        <v>258</v>
      </c>
      <c r="O182" s="76"/>
      <c r="P182" s="14">
        <v>43.149850872703524</v>
      </c>
      <c r="Q182" s="172">
        <v>44.084049940133355</v>
      </c>
      <c r="R182" s="172">
        <v>42.26855034285734</v>
      </c>
      <c r="S182" s="171">
        <v>2008</v>
      </c>
      <c r="T182" s="172" t="s">
        <v>336</v>
      </c>
      <c r="U182" s="172"/>
      <c r="V182" s="172">
        <v>56.4932458800943</v>
      </c>
      <c r="W182" s="172">
        <v>53.06076368819937</v>
      </c>
      <c r="X182" s="172">
        <v>60.33331606919259</v>
      </c>
      <c r="Y182" s="195" t="s">
        <v>337</v>
      </c>
      <c r="Z182" s="15">
        <v>2008</v>
      </c>
      <c r="AA182" s="3">
        <v>1</v>
      </c>
      <c r="AB182" s="3">
        <v>1</v>
      </c>
      <c r="AC182" s="3">
        <v>1</v>
      </c>
      <c r="AD182" s="188" t="s">
        <v>350</v>
      </c>
    </row>
    <row r="183" spans="1:30" ht="12.75">
      <c r="A183" s="3" t="s">
        <v>141</v>
      </c>
      <c r="B183" s="14">
        <v>45.6</v>
      </c>
      <c r="C183" s="15">
        <v>2005</v>
      </c>
      <c r="E183" s="14">
        <v>45.5</v>
      </c>
      <c r="F183" s="15">
        <v>2005</v>
      </c>
      <c r="H183" s="3" t="s">
        <v>141</v>
      </c>
      <c r="I183" s="3">
        <v>1</v>
      </c>
      <c r="J183" s="14">
        <v>34.4</v>
      </c>
      <c r="K183" s="14"/>
      <c r="L183" s="14"/>
      <c r="M183" s="15">
        <v>2006</v>
      </c>
      <c r="N183" s="120" t="s">
        <v>246</v>
      </c>
      <c r="O183" s="76"/>
      <c r="P183" s="14">
        <v>49.5</v>
      </c>
      <c r="Q183" s="172"/>
      <c r="R183" s="172"/>
      <c r="S183" s="171">
        <v>2007</v>
      </c>
      <c r="T183" s="195" t="s">
        <v>336</v>
      </c>
      <c r="U183" s="172"/>
      <c r="V183" s="172">
        <v>67.3</v>
      </c>
      <c r="W183" s="172"/>
      <c r="X183" s="172"/>
      <c r="Y183" s="195" t="s">
        <v>337</v>
      </c>
      <c r="Z183" s="15">
        <v>2007</v>
      </c>
      <c r="AA183" s="3">
        <v>1</v>
      </c>
      <c r="AB183" s="3">
        <v>1</v>
      </c>
      <c r="AC183" s="3">
        <v>1</v>
      </c>
      <c r="AD183" s="188" t="s">
        <v>340</v>
      </c>
    </row>
    <row r="184" spans="1:30" ht="12.75">
      <c r="A184" s="3" t="s">
        <v>163</v>
      </c>
      <c r="B184" s="14">
        <v>46.6</v>
      </c>
      <c r="C184" s="15">
        <v>2006</v>
      </c>
      <c r="E184" s="14">
        <v>57.4</v>
      </c>
      <c r="F184" s="15">
        <v>2008</v>
      </c>
      <c r="H184" s="3" t="s">
        <v>163</v>
      </c>
      <c r="I184" s="3">
        <v>1</v>
      </c>
      <c r="J184" s="14">
        <v>50.7</v>
      </c>
      <c r="K184" s="14"/>
      <c r="L184" s="14"/>
      <c r="M184" s="15">
        <v>2009</v>
      </c>
      <c r="N184" s="120" t="s">
        <v>246</v>
      </c>
      <c r="O184" s="76"/>
      <c r="P184" s="14">
        <v>51.4</v>
      </c>
      <c r="Q184" s="172"/>
      <c r="R184" s="172"/>
      <c r="S184" s="171">
        <v>2009</v>
      </c>
      <c r="T184" s="172" t="s">
        <v>336</v>
      </c>
      <c r="U184" s="172"/>
      <c r="V184" s="172">
        <v>71.7</v>
      </c>
      <c r="W184" s="172"/>
      <c r="X184" s="172"/>
      <c r="Y184" s="172" t="s">
        <v>337</v>
      </c>
      <c r="Z184" s="15">
        <v>2009</v>
      </c>
      <c r="AA184" s="3">
        <v>1</v>
      </c>
      <c r="AB184" s="3">
        <v>1</v>
      </c>
      <c r="AC184" s="3">
        <v>1</v>
      </c>
      <c r="AD184" s="188" t="s">
        <v>345</v>
      </c>
    </row>
    <row r="185" spans="1:30" ht="12.75">
      <c r="A185" s="3" t="s">
        <v>1</v>
      </c>
      <c r="B185" s="14">
        <v>87.1</v>
      </c>
      <c r="C185" s="15">
        <v>2005</v>
      </c>
      <c r="E185" s="14">
        <v>55.3</v>
      </c>
      <c r="F185" s="15">
        <v>2003</v>
      </c>
      <c r="H185" s="3" t="s">
        <v>293</v>
      </c>
      <c r="I185" s="3">
        <v>1</v>
      </c>
      <c r="J185" s="14">
        <v>77.2</v>
      </c>
      <c r="K185" s="14">
        <v>75.8</v>
      </c>
      <c r="L185" s="14">
        <v>78.2</v>
      </c>
      <c r="M185" s="15">
        <v>2010</v>
      </c>
      <c r="N185" s="120" t="s">
        <v>246</v>
      </c>
      <c r="O185" s="76"/>
      <c r="P185" s="14">
        <v>51</v>
      </c>
      <c r="Q185" s="172">
        <v>43.1</v>
      </c>
      <c r="R185" s="172">
        <v>58.2</v>
      </c>
      <c r="S185" s="171">
        <v>2010</v>
      </c>
      <c r="T185" s="172" t="s">
        <v>336</v>
      </c>
      <c r="U185" s="172"/>
      <c r="V185" s="172">
        <v>63.8</v>
      </c>
      <c r="W185" s="172">
        <v>65.7</v>
      </c>
      <c r="X185" s="172">
        <v>61.5</v>
      </c>
      <c r="Y185" s="172" t="s">
        <v>337</v>
      </c>
      <c r="Z185" s="15">
        <v>2010</v>
      </c>
      <c r="AA185" s="3">
        <v>1</v>
      </c>
      <c r="AB185" s="3">
        <v>1</v>
      </c>
      <c r="AC185" s="3">
        <v>1</v>
      </c>
      <c r="AD185" s="188" t="s">
        <v>439</v>
      </c>
    </row>
    <row r="186" spans="1:28" ht="12.75">
      <c r="A186" s="16" t="s">
        <v>0</v>
      </c>
      <c r="B186" s="14">
        <v>23.9</v>
      </c>
      <c r="C186" s="15">
        <v>2005</v>
      </c>
      <c r="E186" s="14">
        <v>35.1</v>
      </c>
      <c r="F186" s="15">
        <v>2003</v>
      </c>
      <c r="H186" s="16" t="s">
        <v>294</v>
      </c>
      <c r="I186" s="16">
        <v>1</v>
      </c>
      <c r="J186" s="14">
        <v>50.1</v>
      </c>
      <c r="K186" s="14"/>
      <c r="L186" s="14"/>
      <c r="M186" s="15">
        <v>2009</v>
      </c>
      <c r="N186" s="120" t="s">
        <v>245</v>
      </c>
      <c r="O186" s="76"/>
      <c r="P186" s="14">
        <v>14.9</v>
      </c>
      <c r="Q186" s="172"/>
      <c r="R186" s="172"/>
      <c r="S186" s="171">
        <v>2004</v>
      </c>
      <c r="T186" s="242" t="s">
        <v>336</v>
      </c>
      <c r="U186" s="172"/>
      <c r="V186" s="172">
        <v>20.5</v>
      </c>
      <c r="W186" s="172"/>
      <c r="X186" s="172"/>
      <c r="Y186" s="242" t="s">
        <v>337</v>
      </c>
      <c r="Z186" s="15">
        <v>2004</v>
      </c>
      <c r="AA186" s="3">
        <v>1</v>
      </c>
      <c r="AB186" s="3">
        <v>1</v>
      </c>
    </row>
    <row r="187" spans="1:28" ht="12.75">
      <c r="A187" s="16"/>
      <c r="B187" s="14"/>
      <c r="E187" s="14"/>
      <c r="F187" s="15"/>
      <c r="H187" s="16"/>
      <c r="I187" s="16">
        <f>SUM(I155:I186)</f>
        <v>29</v>
      </c>
      <c r="J187" s="14"/>
      <c r="K187" s="14"/>
      <c r="L187" s="14"/>
      <c r="M187" s="15"/>
      <c r="N187" s="120"/>
      <c r="O187" s="76"/>
      <c r="P187" s="14"/>
      <c r="Q187" s="172"/>
      <c r="R187" s="172"/>
      <c r="S187" s="171"/>
      <c r="T187" s="172"/>
      <c r="U187" s="172"/>
      <c r="V187" s="172"/>
      <c r="W187" s="172"/>
      <c r="X187" s="172"/>
      <c r="Y187" s="172"/>
      <c r="Z187" s="15"/>
      <c r="AA187" s="3">
        <f>SUM(AA155:AA186)</f>
        <v>31</v>
      </c>
      <c r="AB187" s="3">
        <f>SUM(AB155:AB186)</f>
        <v>30</v>
      </c>
    </row>
    <row r="188" spans="1:30" s="13" customFormat="1" ht="13.5">
      <c r="A188" s="46" t="s">
        <v>187</v>
      </c>
      <c r="B188" s="49"/>
      <c r="C188" s="48"/>
      <c r="D188" s="48"/>
      <c r="E188" s="49"/>
      <c r="F188" s="48"/>
      <c r="H188" s="144" t="s">
        <v>187</v>
      </c>
      <c r="I188" s="138"/>
      <c r="J188" s="140" t="s">
        <v>215</v>
      </c>
      <c r="K188" s="140" t="s">
        <v>203</v>
      </c>
      <c r="L188" s="140" t="s">
        <v>204</v>
      </c>
      <c r="M188" s="141" t="s">
        <v>177</v>
      </c>
      <c r="N188" s="141" t="s">
        <v>264</v>
      </c>
      <c r="O188" s="142"/>
      <c r="P188" s="143"/>
      <c r="Q188" s="143"/>
      <c r="R188" s="143"/>
      <c r="S188" s="179"/>
      <c r="T188" s="143"/>
      <c r="U188" s="143"/>
      <c r="V188" s="143"/>
      <c r="W188" s="143"/>
      <c r="X188" s="143"/>
      <c r="Y188" s="143"/>
      <c r="Z188" s="139"/>
      <c r="AD188" s="188"/>
    </row>
    <row r="189" spans="1:30" ht="25.5">
      <c r="A189" s="3" t="s">
        <v>55</v>
      </c>
      <c r="B189" s="14">
        <v>90.5</v>
      </c>
      <c r="C189" s="15">
        <v>2005</v>
      </c>
      <c r="E189" s="14">
        <v>71.4</v>
      </c>
      <c r="F189" s="15">
        <v>2006</v>
      </c>
      <c r="H189" s="3" t="s">
        <v>55</v>
      </c>
      <c r="I189" s="3">
        <v>1</v>
      </c>
      <c r="J189" s="14">
        <v>97.7</v>
      </c>
      <c r="K189" s="14"/>
      <c r="L189" s="14"/>
      <c r="M189" s="15">
        <v>2009</v>
      </c>
      <c r="N189" s="120" t="s">
        <v>243</v>
      </c>
      <c r="O189" s="76"/>
      <c r="P189" s="14">
        <v>68.37550913791316</v>
      </c>
      <c r="Q189" s="172">
        <v>69.89722211037108</v>
      </c>
      <c r="R189" s="172">
        <v>66.83893031497091</v>
      </c>
      <c r="S189" s="171">
        <v>2009</v>
      </c>
      <c r="T189" s="185" t="s">
        <v>336</v>
      </c>
      <c r="U189" s="172"/>
      <c r="V189" s="172">
        <v>85.43282206674996</v>
      </c>
      <c r="W189" s="172">
        <v>82.90543131022608</v>
      </c>
      <c r="X189" s="172">
        <v>88.27446586510085</v>
      </c>
      <c r="Y189" s="185" t="s">
        <v>337</v>
      </c>
      <c r="Z189" s="15">
        <v>2009</v>
      </c>
      <c r="AA189" s="3">
        <v>1</v>
      </c>
      <c r="AB189" s="3">
        <v>1</v>
      </c>
      <c r="AC189" s="3">
        <v>1</v>
      </c>
      <c r="AD189" s="188" t="s">
        <v>381</v>
      </c>
    </row>
    <row r="190" spans="1:30" ht="38.25">
      <c r="A190" s="3" t="s">
        <v>170</v>
      </c>
      <c r="B190" s="14">
        <v>74</v>
      </c>
      <c r="C190" s="15">
        <v>2006</v>
      </c>
      <c r="E190" s="14">
        <v>72.5</v>
      </c>
      <c r="F190" s="15">
        <v>2005</v>
      </c>
      <c r="H190" s="3" t="s">
        <v>170</v>
      </c>
      <c r="I190" s="3">
        <v>1</v>
      </c>
      <c r="J190" s="14">
        <v>92</v>
      </c>
      <c r="K190" s="14"/>
      <c r="L190" s="14"/>
      <c r="M190" s="15">
        <v>2010</v>
      </c>
      <c r="N190" s="120" t="s">
        <v>243</v>
      </c>
      <c r="O190" s="76"/>
      <c r="P190" s="14">
        <v>78.53765159353969</v>
      </c>
      <c r="Q190" s="172">
        <v>81.10858367548404</v>
      </c>
      <c r="R190" s="172">
        <v>75.95459925199201</v>
      </c>
      <c r="S190" s="171">
        <v>2010</v>
      </c>
      <c r="T190" s="185" t="s">
        <v>336</v>
      </c>
      <c r="U190" s="172"/>
      <c r="V190" s="172">
        <v>103.20338776998825</v>
      </c>
      <c r="W190" s="172">
        <v>99.15737398972479</v>
      </c>
      <c r="X190" s="172">
        <v>107.92830657465926</v>
      </c>
      <c r="Y190" s="185" t="s">
        <v>337</v>
      </c>
      <c r="Z190" s="15">
        <v>2010</v>
      </c>
      <c r="AA190" s="3">
        <v>1</v>
      </c>
      <c r="AB190" s="3">
        <v>1</v>
      </c>
      <c r="AC190" s="3">
        <v>1</v>
      </c>
      <c r="AD190" s="188" t="s">
        <v>380</v>
      </c>
    </row>
    <row r="191" spans="1:28" ht="12.75">
      <c r="A191" s="3"/>
      <c r="B191" s="14"/>
      <c r="E191" s="14"/>
      <c r="F191" s="15"/>
      <c r="I191" s="3">
        <f>I189+I190</f>
        <v>2</v>
      </c>
      <c r="J191" s="14"/>
      <c r="K191" s="14"/>
      <c r="L191" s="14"/>
      <c r="M191" s="15"/>
      <c r="N191" s="120"/>
      <c r="O191" s="76"/>
      <c r="P191" s="14"/>
      <c r="Q191" s="172"/>
      <c r="R191" s="172"/>
      <c r="S191" s="171"/>
      <c r="T191" s="172"/>
      <c r="U191" s="172"/>
      <c r="V191" s="172"/>
      <c r="W191" s="172"/>
      <c r="X191" s="172"/>
      <c r="Y191" s="172"/>
      <c r="Z191" s="15"/>
      <c r="AA191" s="3">
        <v>2</v>
      </c>
      <c r="AB191" s="3">
        <v>2</v>
      </c>
    </row>
    <row r="192" spans="1:30" s="13" customFormat="1" ht="13.5">
      <c r="A192" s="46" t="s">
        <v>186</v>
      </c>
      <c r="B192" s="49"/>
      <c r="C192" s="48"/>
      <c r="D192" s="48"/>
      <c r="E192" s="49"/>
      <c r="F192" s="48"/>
      <c r="H192" s="144" t="s">
        <v>186</v>
      </c>
      <c r="I192" s="138"/>
      <c r="J192" s="140" t="s">
        <v>215</v>
      </c>
      <c r="K192" s="140" t="s">
        <v>203</v>
      </c>
      <c r="L192" s="140" t="s">
        <v>204</v>
      </c>
      <c r="M192" s="141" t="s">
        <v>177</v>
      </c>
      <c r="N192" s="141" t="s">
        <v>264</v>
      </c>
      <c r="O192" s="142"/>
      <c r="P192" s="143"/>
      <c r="Q192" s="143"/>
      <c r="R192" s="143"/>
      <c r="S192" s="179"/>
      <c r="T192" s="143"/>
      <c r="U192" s="143"/>
      <c r="V192" s="143"/>
      <c r="W192" s="143"/>
      <c r="X192" s="143"/>
      <c r="Y192" s="143"/>
      <c r="Z192" s="139"/>
      <c r="AD192" s="190"/>
    </row>
    <row r="193" spans="1:30" ht="12.75">
      <c r="A193" s="3" t="s">
        <v>40</v>
      </c>
      <c r="B193" s="14">
        <v>80.8</v>
      </c>
      <c r="C193" s="15">
        <v>2006</v>
      </c>
      <c r="E193" s="14">
        <v>69.6</v>
      </c>
      <c r="F193" s="15" t="s">
        <v>180</v>
      </c>
      <c r="H193" s="3" t="s">
        <v>40</v>
      </c>
      <c r="I193" s="3">
        <v>1</v>
      </c>
      <c r="J193" s="14">
        <v>82.99999999999999</v>
      </c>
      <c r="K193" s="14">
        <v>77.53088201967009</v>
      </c>
      <c r="L193" s="14">
        <v>87.62919638619174</v>
      </c>
      <c r="M193" s="15">
        <v>2010</v>
      </c>
      <c r="N193" s="120" t="s">
        <v>243</v>
      </c>
      <c r="O193" s="76"/>
      <c r="P193" s="14">
        <v>71</v>
      </c>
      <c r="Q193" s="172">
        <v>76</v>
      </c>
      <c r="R193" s="172">
        <v>66</v>
      </c>
      <c r="S193" s="171">
        <v>2007</v>
      </c>
      <c r="T193" s="242" t="s">
        <v>337</v>
      </c>
      <c r="U193" s="172"/>
      <c r="V193" s="172">
        <v>91</v>
      </c>
      <c r="W193" s="172">
        <v>89.07748304240147</v>
      </c>
      <c r="X193" s="172">
        <v>93.33562502202334</v>
      </c>
      <c r="Y193" s="242" t="s">
        <v>337</v>
      </c>
      <c r="Z193" s="15">
        <v>2007</v>
      </c>
      <c r="AA193" s="3">
        <v>1</v>
      </c>
      <c r="AB193" s="3">
        <v>1</v>
      </c>
      <c r="AC193" s="3">
        <v>1</v>
      </c>
      <c r="AD193" s="188" t="s">
        <v>436</v>
      </c>
    </row>
    <row r="194" spans="1:30" ht="25.5">
      <c r="A194" s="3" t="s">
        <v>72</v>
      </c>
      <c r="B194" s="14">
        <v>9.8</v>
      </c>
      <c r="C194" s="15">
        <v>2007</v>
      </c>
      <c r="E194" s="14" t="s">
        <v>179</v>
      </c>
      <c r="F194" s="15" t="s">
        <v>180</v>
      </c>
      <c r="H194" s="3" t="s">
        <v>72</v>
      </c>
      <c r="I194" s="3">
        <v>1</v>
      </c>
      <c r="J194" s="14">
        <v>10.6</v>
      </c>
      <c r="K194" s="14"/>
      <c r="L194" s="14"/>
      <c r="M194" s="15">
        <v>2010</v>
      </c>
      <c r="N194" s="120" t="s">
        <v>248</v>
      </c>
      <c r="O194" s="76"/>
      <c r="P194" s="14">
        <v>64.2</v>
      </c>
      <c r="Q194" s="172"/>
      <c r="R194" s="172"/>
      <c r="S194" s="171">
        <v>2011</v>
      </c>
      <c r="T194" s="185" t="s">
        <v>336</v>
      </c>
      <c r="U194" s="172"/>
      <c r="V194" s="172">
        <v>99</v>
      </c>
      <c r="W194" s="172"/>
      <c r="X194" s="172"/>
      <c r="Y194" s="185" t="s">
        <v>337</v>
      </c>
      <c r="Z194" s="15">
        <v>2011</v>
      </c>
      <c r="AA194" s="3">
        <v>1</v>
      </c>
      <c r="AB194" s="3">
        <v>1</v>
      </c>
      <c r="AC194" s="3">
        <v>1</v>
      </c>
      <c r="AD194" s="188" t="s">
        <v>379</v>
      </c>
    </row>
    <row r="195" spans="1:28" ht="12.75">
      <c r="A195" s="3" t="s">
        <v>114</v>
      </c>
      <c r="B195" s="14">
        <v>62.9</v>
      </c>
      <c r="C195" s="15">
        <v>2005</v>
      </c>
      <c r="E195" s="14" t="s">
        <v>179</v>
      </c>
      <c r="F195" s="15" t="s">
        <v>176</v>
      </c>
      <c r="H195" s="3" t="s">
        <v>114</v>
      </c>
      <c r="J195" s="14">
        <v>62.9</v>
      </c>
      <c r="K195" s="14"/>
      <c r="L195" s="14"/>
      <c r="M195" s="15">
        <v>2005</v>
      </c>
      <c r="N195" s="120"/>
      <c r="O195" s="76"/>
      <c r="P195" s="14" t="s">
        <v>179</v>
      </c>
      <c r="Q195" s="172"/>
      <c r="R195" s="172"/>
      <c r="S195" s="171"/>
      <c r="T195" s="172"/>
      <c r="U195" s="172"/>
      <c r="V195" s="172"/>
      <c r="W195" s="172"/>
      <c r="X195" s="172"/>
      <c r="Y195" s="172"/>
      <c r="Z195" s="15" t="s">
        <v>176</v>
      </c>
      <c r="AA195" s="3">
        <v>1</v>
      </c>
      <c r="AB195" s="3">
        <v>0</v>
      </c>
    </row>
    <row r="196" spans="1:28" ht="12.75">
      <c r="A196" s="3" t="s">
        <v>123</v>
      </c>
      <c r="B196" s="14">
        <v>64.5</v>
      </c>
      <c r="C196" s="15">
        <v>2005</v>
      </c>
      <c r="E196" s="14" t="s">
        <v>179</v>
      </c>
      <c r="F196" s="15" t="s">
        <v>176</v>
      </c>
      <c r="H196" s="3" t="s">
        <v>123</v>
      </c>
      <c r="J196" s="14">
        <v>64.5</v>
      </c>
      <c r="K196" s="14"/>
      <c r="L196" s="14"/>
      <c r="M196" s="15">
        <v>2005</v>
      </c>
      <c r="N196" s="120"/>
      <c r="O196" s="76"/>
      <c r="P196" s="14" t="s">
        <v>179</v>
      </c>
      <c r="Q196" s="172"/>
      <c r="R196" s="172"/>
      <c r="S196" s="171"/>
      <c r="T196" s="172"/>
      <c r="U196" s="172"/>
      <c r="V196" s="172"/>
      <c r="W196" s="172"/>
      <c r="X196" s="172"/>
      <c r="Y196" s="172"/>
      <c r="Z196" s="15" t="s">
        <v>176</v>
      </c>
      <c r="AA196" s="3">
        <v>1</v>
      </c>
      <c r="AB196" s="3">
        <v>0</v>
      </c>
    </row>
    <row r="197" spans="1:28" ht="12.75">
      <c r="A197" s="3" t="s">
        <v>126</v>
      </c>
      <c r="B197" s="14">
        <v>100</v>
      </c>
      <c r="C197" s="15">
        <v>2008</v>
      </c>
      <c r="E197" s="14" t="s">
        <v>179</v>
      </c>
      <c r="F197" s="15" t="s">
        <v>176</v>
      </c>
      <c r="H197" s="3" t="s">
        <v>126</v>
      </c>
      <c r="I197" s="3">
        <v>1</v>
      </c>
      <c r="J197" s="14">
        <v>98.3</v>
      </c>
      <c r="K197" s="14"/>
      <c r="L197" s="14"/>
      <c r="M197" s="15">
        <v>2010</v>
      </c>
      <c r="N197" s="120" t="s">
        <v>243</v>
      </c>
      <c r="O197" s="76"/>
      <c r="P197" s="14" t="s">
        <v>179</v>
      </c>
      <c r="Q197" s="172"/>
      <c r="R197" s="172"/>
      <c r="S197" s="171"/>
      <c r="T197" s="172"/>
      <c r="U197" s="172"/>
      <c r="V197" s="172"/>
      <c r="W197" s="172"/>
      <c r="X197" s="172"/>
      <c r="Y197" s="172"/>
      <c r="Z197" s="15" t="s">
        <v>176</v>
      </c>
      <c r="AA197" s="3">
        <v>1</v>
      </c>
      <c r="AB197" s="3">
        <v>0</v>
      </c>
    </row>
    <row r="198" spans="1:28" ht="12.75">
      <c r="A198" s="3"/>
      <c r="B198" s="69"/>
      <c r="C198" s="68"/>
      <c r="D198" s="68"/>
      <c r="E198" s="69"/>
      <c r="F198" s="68"/>
      <c r="H198" s="3" t="s">
        <v>210</v>
      </c>
      <c r="I198" s="3">
        <v>1</v>
      </c>
      <c r="J198" s="69">
        <v>50.2</v>
      </c>
      <c r="K198" s="69"/>
      <c r="L198" s="69"/>
      <c r="M198" s="68">
        <v>2010</v>
      </c>
      <c r="N198" s="120" t="s">
        <v>246</v>
      </c>
      <c r="O198" s="76"/>
      <c r="P198" s="69"/>
      <c r="Q198" s="172"/>
      <c r="R198" s="172"/>
      <c r="S198" s="171"/>
      <c r="T198" s="172"/>
      <c r="U198" s="172"/>
      <c r="V198" s="172"/>
      <c r="W198" s="172"/>
      <c r="X198" s="172"/>
      <c r="Y198" s="172"/>
      <c r="Z198" s="68"/>
      <c r="AA198" s="3">
        <v>1</v>
      </c>
      <c r="AB198" s="3">
        <v>0</v>
      </c>
    </row>
    <row r="199" spans="1:30" ht="12.75">
      <c r="A199" s="3" t="s">
        <v>132</v>
      </c>
      <c r="B199" s="14">
        <v>0.8</v>
      </c>
      <c r="C199" s="15">
        <v>2005</v>
      </c>
      <c r="E199" s="14" t="s">
        <v>179</v>
      </c>
      <c r="F199" s="15" t="s">
        <v>180</v>
      </c>
      <c r="H199" s="3" t="s">
        <v>132</v>
      </c>
      <c r="J199" s="14">
        <v>0.8</v>
      </c>
      <c r="K199" s="14"/>
      <c r="L199" s="14"/>
      <c r="M199" s="15">
        <v>2005</v>
      </c>
      <c r="N199" s="120"/>
      <c r="O199" s="76"/>
      <c r="P199" s="14">
        <v>3</v>
      </c>
      <c r="Q199" s="172"/>
      <c r="R199" s="172"/>
      <c r="S199" s="171">
        <v>2010</v>
      </c>
      <c r="T199" s="185" t="s">
        <v>336</v>
      </c>
      <c r="U199" s="172"/>
      <c r="V199" s="172">
        <v>4</v>
      </c>
      <c r="W199" s="172"/>
      <c r="X199" s="172"/>
      <c r="Y199" s="185" t="s">
        <v>337</v>
      </c>
      <c r="Z199" s="15">
        <v>2010</v>
      </c>
      <c r="AA199" s="3">
        <v>1</v>
      </c>
      <c r="AB199" s="3">
        <v>1</v>
      </c>
      <c r="AC199" s="3">
        <v>1</v>
      </c>
      <c r="AD199" s="188" t="s">
        <v>365</v>
      </c>
    </row>
    <row r="200" spans="1:30" ht="12.75">
      <c r="A200" s="3"/>
      <c r="B200" s="14"/>
      <c r="E200" s="14"/>
      <c r="F200" s="15"/>
      <c r="H200" s="3" t="s">
        <v>206</v>
      </c>
      <c r="I200" s="3">
        <v>1</v>
      </c>
      <c r="J200" s="14">
        <v>13.1</v>
      </c>
      <c r="K200" s="14"/>
      <c r="L200" s="14"/>
      <c r="M200" s="15">
        <v>2010</v>
      </c>
      <c r="N200" s="120" t="s">
        <v>254</v>
      </c>
      <c r="O200" s="76"/>
      <c r="P200" s="14">
        <v>46.918189943440055</v>
      </c>
      <c r="Q200" s="172">
        <v>66.45814954420298</v>
      </c>
      <c r="R200" s="172">
        <v>26.057237447646504</v>
      </c>
      <c r="S200" s="171">
        <v>2008</v>
      </c>
      <c r="T200" s="185" t="s">
        <v>336</v>
      </c>
      <c r="U200" s="172"/>
      <c r="V200" s="172">
        <v>66.64852901166938</v>
      </c>
      <c r="W200" s="172">
        <v>79.43995788340125</v>
      </c>
      <c r="X200" s="172">
        <v>46.33389406818314</v>
      </c>
      <c r="Y200" s="185" t="s">
        <v>337</v>
      </c>
      <c r="Z200" s="15">
        <v>2008</v>
      </c>
      <c r="AA200" s="3">
        <v>1</v>
      </c>
      <c r="AB200" s="3">
        <v>1</v>
      </c>
      <c r="AC200" s="3">
        <v>1</v>
      </c>
      <c r="AD200" s="188" t="s">
        <v>382</v>
      </c>
    </row>
    <row r="201" spans="1:30" ht="25.5">
      <c r="A201" s="3" t="s">
        <v>142</v>
      </c>
      <c r="B201" s="14" t="s">
        <v>179</v>
      </c>
      <c r="C201" s="15" t="s">
        <v>176</v>
      </c>
      <c r="E201" s="14">
        <v>22.4</v>
      </c>
      <c r="F201" s="15">
        <v>2006</v>
      </c>
      <c r="H201" s="3" t="s">
        <v>142</v>
      </c>
      <c r="J201" s="14" t="s">
        <v>179</v>
      </c>
      <c r="K201" s="14"/>
      <c r="L201" s="14"/>
      <c r="M201" s="15" t="s">
        <v>176</v>
      </c>
      <c r="N201" s="120"/>
      <c r="O201" s="76"/>
      <c r="P201" s="14">
        <v>21.7</v>
      </c>
      <c r="Q201" s="172"/>
      <c r="R201" s="172"/>
      <c r="S201" s="171">
        <v>2010</v>
      </c>
      <c r="T201" s="172" t="s">
        <v>336</v>
      </c>
      <c r="U201" s="172"/>
      <c r="V201" s="172">
        <v>32.7</v>
      </c>
      <c r="W201" s="172"/>
      <c r="X201" s="172"/>
      <c r="Y201" s="172" t="s">
        <v>337</v>
      </c>
      <c r="Z201" s="15">
        <v>2010</v>
      </c>
      <c r="AA201" s="3">
        <v>1</v>
      </c>
      <c r="AB201" s="3">
        <v>1</v>
      </c>
      <c r="AC201" s="3">
        <v>1</v>
      </c>
      <c r="AD201" s="188" t="s">
        <v>349</v>
      </c>
    </row>
    <row r="202" spans="1:28" ht="12.75">
      <c r="A202" s="3" t="s">
        <v>162</v>
      </c>
      <c r="B202" s="14">
        <v>9.5</v>
      </c>
      <c r="C202" s="15">
        <v>2005</v>
      </c>
      <c r="E202" s="14" t="s">
        <v>179</v>
      </c>
      <c r="F202" s="15" t="s">
        <v>176</v>
      </c>
      <c r="H202" s="3" t="s">
        <v>162</v>
      </c>
      <c r="J202" s="14">
        <v>9.5</v>
      </c>
      <c r="K202" s="14"/>
      <c r="L202" s="14"/>
      <c r="M202" s="15">
        <v>2005</v>
      </c>
      <c r="N202" s="120"/>
      <c r="O202" s="76"/>
      <c r="P202" s="14" t="s">
        <v>179</v>
      </c>
      <c r="Q202" s="172"/>
      <c r="R202" s="172"/>
      <c r="S202" s="171"/>
      <c r="T202" s="172"/>
      <c r="U202" s="172"/>
      <c r="V202" s="172"/>
      <c r="W202" s="172"/>
      <c r="X202" s="172"/>
      <c r="Y202" s="172"/>
      <c r="Z202" s="15" t="s">
        <v>176</v>
      </c>
      <c r="AA202" s="3">
        <v>1</v>
      </c>
      <c r="AB202" s="3">
        <v>0</v>
      </c>
    </row>
    <row r="203" spans="1:28" ht="12.75">
      <c r="A203" s="3" t="s">
        <v>166</v>
      </c>
      <c r="B203" s="14">
        <v>19.5</v>
      </c>
      <c r="C203" s="15">
        <v>2005</v>
      </c>
      <c r="E203" s="14" t="s">
        <v>179</v>
      </c>
      <c r="F203" s="15" t="s">
        <v>176</v>
      </c>
      <c r="H203" s="3" t="s">
        <v>166</v>
      </c>
      <c r="J203" s="14">
        <v>19.5</v>
      </c>
      <c r="K203" s="14"/>
      <c r="L203" s="14"/>
      <c r="M203" s="15">
        <v>2005</v>
      </c>
      <c r="N203" s="120"/>
      <c r="O203" s="76"/>
      <c r="P203" s="14" t="s">
        <v>179</v>
      </c>
      <c r="Q203" s="172"/>
      <c r="R203" s="172"/>
      <c r="S203" s="171"/>
      <c r="T203" s="172"/>
      <c r="U203" s="172"/>
      <c r="V203" s="172"/>
      <c r="W203" s="172"/>
      <c r="X203" s="172"/>
      <c r="Y203" s="172"/>
      <c r="Z203" s="15" t="s">
        <v>176</v>
      </c>
      <c r="AA203" s="3">
        <v>1</v>
      </c>
      <c r="AB203" s="3">
        <v>0</v>
      </c>
    </row>
    <row r="204" spans="1:30" ht="12.75">
      <c r="A204" s="17" t="s">
        <v>172</v>
      </c>
      <c r="B204" s="18">
        <v>3.1</v>
      </c>
      <c r="C204" s="19">
        <v>2005</v>
      </c>
      <c r="D204" s="19"/>
      <c r="E204" s="18" t="s">
        <v>179</v>
      </c>
      <c r="F204" s="19" t="s">
        <v>176</v>
      </c>
      <c r="H204" s="17" t="s">
        <v>172</v>
      </c>
      <c r="I204" s="17"/>
      <c r="J204" s="18">
        <v>3.1</v>
      </c>
      <c r="K204" s="18"/>
      <c r="L204" s="18"/>
      <c r="M204" s="19">
        <v>2005</v>
      </c>
      <c r="N204" s="121"/>
      <c r="O204" s="19"/>
      <c r="P204" s="18">
        <v>13.930211993395258</v>
      </c>
      <c r="Q204" s="18">
        <v>17.036154643481492</v>
      </c>
      <c r="R204" s="18">
        <v>10.750934313042377</v>
      </c>
      <c r="S204" s="19">
        <v>2007</v>
      </c>
      <c r="T204" s="18" t="s">
        <v>336</v>
      </c>
      <c r="U204" s="18"/>
      <c r="V204" s="18">
        <v>18.267519568237567</v>
      </c>
      <c r="W204" s="18">
        <v>19.936551364047908</v>
      </c>
      <c r="X204" s="18">
        <v>16.08350439874014</v>
      </c>
      <c r="Y204" s="18" t="s">
        <v>337</v>
      </c>
      <c r="Z204" s="19">
        <v>2007</v>
      </c>
      <c r="AA204" s="3">
        <v>1</v>
      </c>
      <c r="AB204" s="3">
        <v>1</v>
      </c>
      <c r="AC204" s="3">
        <v>1</v>
      </c>
      <c r="AD204" s="188" t="s">
        <v>345</v>
      </c>
    </row>
    <row r="205" spans="8:28" ht="12.75">
      <c r="H205" s="9"/>
      <c r="I205" s="9">
        <f>SUM(I193:I204)</f>
        <v>5</v>
      </c>
      <c r="J205" s="4"/>
      <c r="K205" s="4"/>
      <c r="L205" s="4"/>
      <c r="M205" s="15"/>
      <c r="N205" s="120"/>
      <c r="O205" s="76"/>
      <c r="P205" s="4"/>
      <c r="Q205" s="170"/>
      <c r="R205" s="170"/>
      <c r="S205" s="180"/>
      <c r="T205" s="170"/>
      <c r="U205" s="170"/>
      <c r="V205" s="170"/>
      <c r="W205" s="170"/>
      <c r="X205" s="170"/>
      <c r="Y205" s="170"/>
      <c r="Z205" s="14"/>
      <c r="AA205" s="3">
        <f>SUM(AA193:AA204)</f>
        <v>12</v>
      </c>
      <c r="AB205" s="3">
        <f>SUM(AB193:AB204)</f>
        <v>6</v>
      </c>
    </row>
    <row r="206" spans="1:26" ht="12.75">
      <c r="A206" s="248"/>
      <c r="B206" s="249"/>
      <c r="C206" s="250"/>
      <c r="D206" s="250"/>
      <c r="E206" s="249"/>
      <c r="F206" s="251"/>
      <c r="H206" s="248"/>
      <c r="I206" s="248"/>
      <c r="J206" s="249"/>
      <c r="K206" s="249"/>
      <c r="L206" s="249"/>
      <c r="M206" s="250"/>
      <c r="N206" s="250"/>
      <c r="O206" s="250"/>
      <c r="P206" s="249"/>
      <c r="Q206" s="249"/>
      <c r="R206" s="249"/>
      <c r="S206" s="249"/>
      <c r="T206" s="249"/>
      <c r="U206" s="249"/>
      <c r="V206" s="249"/>
      <c r="W206" s="249"/>
      <c r="X206" s="249"/>
      <c r="Y206" s="249"/>
      <c r="Z206" s="251"/>
    </row>
    <row r="207" spans="1:26" ht="12.75">
      <c r="A207" s="248"/>
      <c r="B207" s="249"/>
      <c r="C207" s="250"/>
      <c r="D207" s="250"/>
      <c r="E207" s="249"/>
      <c r="F207" s="251"/>
      <c r="H207" s="248"/>
      <c r="I207" s="248"/>
      <c r="J207" s="249"/>
      <c r="K207" s="249"/>
      <c r="L207" s="249"/>
      <c r="M207" s="250"/>
      <c r="N207" s="250"/>
      <c r="O207" s="250"/>
      <c r="P207" s="249"/>
      <c r="Q207" s="249"/>
      <c r="R207" s="249"/>
      <c r="S207" s="249"/>
      <c r="T207" s="249"/>
      <c r="U207" s="249"/>
      <c r="V207" s="249"/>
      <c r="W207" s="249"/>
      <c r="X207" s="249"/>
      <c r="Y207" s="249"/>
      <c r="Z207" s="251"/>
    </row>
    <row r="208" spans="1:26" ht="23.25">
      <c r="A208" s="80"/>
      <c r="B208" s="81"/>
      <c r="C208" s="82"/>
      <c r="D208" s="82"/>
      <c r="E208" s="81"/>
      <c r="F208" s="83"/>
      <c r="H208" s="80"/>
      <c r="I208" s="80"/>
      <c r="J208" s="81"/>
      <c r="K208" s="81"/>
      <c r="L208" s="109" t="s">
        <v>177</v>
      </c>
      <c r="M208" s="110" t="s">
        <v>239</v>
      </c>
      <c r="N208" s="122" t="s">
        <v>240</v>
      </c>
      <c r="O208" s="110" t="s">
        <v>241</v>
      </c>
      <c r="P208" s="81"/>
      <c r="Q208" s="170"/>
      <c r="R208" s="109" t="s">
        <v>177</v>
      </c>
      <c r="S208" s="110" t="s">
        <v>239</v>
      </c>
      <c r="T208" s="122" t="s">
        <v>240</v>
      </c>
      <c r="U208" s="110" t="s">
        <v>241</v>
      </c>
      <c r="V208" s="170"/>
      <c r="W208" s="170"/>
      <c r="X208" s="170"/>
      <c r="Y208" s="170"/>
      <c r="Z208" s="83"/>
    </row>
    <row r="209" spans="8:29" ht="34.5">
      <c r="H209" s="75" t="s">
        <v>216</v>
      </c>
      <c r="I209" s="9">
        <f>I205+I191+I187+I153+I110+I67</f>
        <v>139</v>
      </c>
      <c r="J209" s="4"/>
      <c r="K209" s="4"/>
      <c r="L209" s="111">
        <v>2011</v>
      </c>
      <c r="M209" s="112">
        <f>COUNTIF(M22:M204,"=2011")</f>
        <v>6</v>
      </c>
      <c r="N209" s="123">
        <f>M209/$M$221*100</f>
        <v>3.6585365853658534</v>
      </c>
      <c r="O209" s="112">
        <f>N209</f>
        <v>3.6585365853658534</v>
      </c>
      <c r="P209" s="4"/>
      <c r="Q209" s="170"/>
      <c r="R209" s="111">
        <v>2011</v>
      </c>
      <c r="S209" s="112">
        <f>COUNTIF(S22:S204,"=2011")</f>
        <v>13</v>
      </c>
      <c r="T209" s="123">
        <f>S209/$S$221*100</f>
        <v>8.96551724137931</v>
      </c>
      <c r="U209" s="112">
        <f>T209</f>
        <v>8.96551724137931</v>
      </c>
      <c r="V209" s="170"/>
      <c r="W209" s="170"/>
      <c r="X209" s="170"/>
      <c r="Y209" s="170"/>
      <c r="Z209" s="77" t="s">
        <v>218</v>
      </c>
      <c r="AA209" s="3">
        <f>AA205+AA191+AA187+AA153+AA110+AA67</f>
        <v>167</v>
      </c>
      <c r="AB209" s="3">
        <f>AB205+AB191+AB187+AB153+AB110+AB67</f>
        <v>158</v>
      </c>
      <c r="AC209" s="3">
        <f>SUM(AC22:AC204)</f>
        <v>133</v>
      </c>
    </row>
    <row r="210" spans="8:30" ht="12.75">
      <c r="H210" s="75" t="s">
        <v>217</v>
      </c>
      <c r="I210" s="9">
        <f>I209/AA209*100</f>
        <v>83.23353293413174</v>
      </c>
      <c r="J210" s="4"/>
      <c r="K210" s="4"/>
      <c r="L210" s="113">
        <v>2010</v>
      </c>
      <c r="M210" s="114">
        <f>COUNTIF(M22:M204,"=2010")</f>
        <v>56</v>
      </c>
      <c r="N210" s="124">
        <f aca="true" t="shared" si="1" ref="N210:N221">M210/$M$221*100</f>
        <v>34.146341463414636</v>
      </c>
      <c r="O210" s="114">
        <f>N210+O209</f>
        <v>37.80487804878049</v>
      </c>
      <c r="P210" s="4"/>
      <c r="Q210" s="170"/>
      <c r="R210" s="113">
        <v>2010</v>
      </c>
      <c r="S210" s="114">
        <f>COUNTIF(S22:S204,"=2010")</f>
        <v>54</v>
      </c>
      <c r="T210" s="124">
        <f aca="true" t="shared" si="2" ref="T210:T220">S210/$S$221*100</f>
        <v>37.24137931034483</v>
      </c>
      <c r="U210" s="114">
        <f>T210+U209</f>
        <v>46.20689655172414</v>
      </c>
      <c r="V210" s="170"/>
      <c r="W210" s="170"/>
      <c r="X210" s="170"/>
      <c r="Y210" s="170"/>
      <c r="Z210" s="14"/>
      <c r="AC210" s="191">
        <f>AC209/AB209*100</f>
        <v>84.17721518987342</v>
      </c>
      <c r="AD210" s="188" t="s">
        <v>386</v>
      </c>
    </row>
    <row r="211" spans="8:26" ht="12.75">
      <c r="H211" s="9"/>
      <c r="I211" s="9"/>
      <c r="J211" s="4"/>
      <c r="K211" s="4"/>
      <c r="L211" s="113">
        <v>2009</v>
      </c>
      <c r="M211" s="114">
        <f>COUNTIF(M22:M204,"=2009")</f>
        <v>21</v>
      </c>
      <c r="N211" s="124">
        <f t="shared" si="1"/>
        <v>12.804878048780488</v>
      </c>
      <c r="O211" s="114">
        <f aca="true" t="shared" si="3" ref="O211:O220">N211+O210</f>
        <v>50.609756097560975</v>
      </c>
      <c r="P211" s="4"/>
      <c r="Q211" s="170"/>
      <c r="R211" s="113">
        <v>2009</v>
      </c>
      <c r="S211" s="114">
        <f>COUNTIF(S22:S204,"=2009")</f>
        <v>33</v>
      </c>
      <c r="T211" s="124">
        <f t="shared" si="2"/>
        <v>22.758620689655174</v>
      </c>
      <c r="U211" s="114">
        <f aca="true" t="shared" si="4" ref="U211:U220">T211+U210</f>
        <v>68.96551724137932</v>
      </c>
      <c r="V211" s="170"/>
      <c r="W211" s="170"/>
      <c r="X211" s="170"/>
      <c r="Y211" s="170"/>
      <c r="Z211" s="14"/>
    </row>
    <row r="212" spans="8:26" ht="12.75">
      <c r="H212" s="9"/>
      <c r="I212" s="9"/>
      <c r="J212" s="4"/>
      <c r="K212" s="4"/>
      <c r="L212" s="113">
        <v>2008</v>
      </c>
      <c r="M212" s="114">
        <f>COUNTIF(M22:M204,"=2008")</f>
        <v>43</v>
      </c>
      <c r="N212" s="124">
        <f t="shared" si="1"/>
        <v>26.21951219512195</v>
      </c>
      <c r="O212" s="114">
        <f t="shared" si="3"/>
        <v>76.82926829268293</v>
      </c>
      <c r="P212" s="4"/>
      <c r="Q212" s="170"/>
      <c r="R212" s="113">
        <v>2008</v>
      </c>
      <c r="S212" s="114">
        <f>COUNTIF(S22:S204,"=2008")</f>
        <v>19</v>
      </c>
      <c r="T212" s="124">
        <f t="shared" si="2"/>
        <v>13.10344827586207</v>
      </c>
      <c r="U212" s="114">
        <f t="shared" si="4"/>
        <v>82.06896551724138</v>
      </c>
      <c r="V212" s="170"/>
      <c r="W212" s="170"/>
      <c r="X212" s="170"/>
      <c r="Y212" s="170"/>
      <c r="Z212" s="14"/>
    </row>
    <row r="213" spans="8:26" ht="12.75">
      <c r="H213" s="9"/>
      <c r="I213" s="9"/>
      <c r="J213" s="4"/>
      <c r="K213" s="4"/>
      <c r="L213" s="113">
        <v>2007</v>
      </c>
      <c r="M213" s="114">
        <f>COUNTIF(M22:M204,"=2007")</f>
        <v>6</v>
      </c>
      <c r="N213" s="124">
        <f t="shared" si="1"/>
        <v>3.6585365853658534</v>
      </c>
      <c r="O213" s="114">
        <f t="shared" si="3"/>
        <v>80.48780487804878</v>
      </c>
      <c r="P213" s="4"/>
      <c r="Q213" s="170"/>
      <c r="R213" s="113">
        <v>2007</v>
      </c>
      <c r="S213" s="114">
        <f>COUNTIF(S22:S204,"=2007")</f>
        <v>13</v>
      </c>
      <c r="T213" s="124">
        <f t="shared" si="2"/>
        <v>8.96551724137931</v>
      </c>
      <c r="U213" s="114">
        <f t="shared" si="4"/>
        <v>91.0344827586207</v>
      </c>
      <c r="V213" s="170"/>
      <c r="W213" s="170"/>
      <c r="X213" s="170"/>
      <c r="Y213" s="170"/>
      <c r="Z213" s="14"/>
    </row>
    <row r="214" spans="8:26" ht="12.75">
      <c r="H214" s="9"/>
      <c r="I214" s="9"/>
      <c r="J214" s="4"/>
      <c r="K214" s="4"/>
      <c r="L214" s="113">
        <v>2006</v>
      </c>
      <c r="M214" s="114">
        <f>COUNTIF(M22:M204,"=2006")</f>
        <v>13</v>
      </c>
      <c r="N214" s="124">
        <f t="shared" si="1"/>
        <v>7.926829268292683</v>
      </c>
      <c r="O214" s="114">
        <f t="shared" si="3"/>
        <v>88.41463414634146</v>
      </c>
      <c r="P214" s="4"/>
      <c r="Q214" s="170"/>
      <c r="R214" s="113">
        <v>2006</v>
      </c>
      <c r="S214" s="114">
        <f>COUNTIF(S22:S204,"=2006")</f>
        <v>4</v>
      </c>
      <c r="T214" s="124">
        <f t="shared" si="2"/>
        <v>2.7586206896551726</v>
      </c>
      <c r="U214" s="114">
        <f t="shared" si="4"/>
        <v>93.79310344827587</v>
      </c>
      <c r="V214" s="170"/>
      <c r="W214" s="170"/>
      <c r="X214" s="170"/>
      <c r="Y214" s="170"/>
      <c r="Z214" s="14"/>
    </row>
    <row r="215" spans="8:26" ht="12.75">
      <c r="H215" s="9"/>
      <c r="I215" s="9"/>
      <c r="J215" s="4"/>
      <c r="K215" s="4"/>
      <c r="L215" s="113">
        <v>2005</v>
      </c>
      <c r="M215" s="114">
        <f>COUNTIF(M22:M204,"=2005")</f>
        <v>10</v>
      </c>
      <c r="N215" s="124">
        <f t="shared" si="1"/>
        <v>6.097560975609756</v>
      </c>
      <c r="O215" s="114">
        <f t="shared" si="3"/>
        <v>94.51219512195121</v>
      </c>
      <c r="P215" s="4"/>
      <c r="Q215" s="170"/>
      <c r="R215" s="113">
        <v>2005</v>
      </c>
      <c r="S215" s="114">
        <f>COUNTIF(S22:S204,"=2005")</f>
        <v>3</v>
      </c>
      <c r="T215" s="124">
        <f t="shared" si="2"/>
        <v>2.0689655172413794</v>
      </c>
      <c r="U215" s="114">
        <f t="shared" si="4"/>
        <v>95.86206896551725</v>
      </c>
      <c r="V215" s="170"/>
      <c r="W215" s="170"/>
      <c r="X215" s="170"/>
      <c r="Y215" s="170"/>
      <c r="Z215" s="14"/>
    </row>
    <row r="216" spans="8:26" ht="12.75">
      <c r="H216" s="9"/>
      <c r="I216" s="9"/>
      <c r="J216" s="4"/>
      <c r="K216" s="4"/>
      <c r="L216" s="113">
        <v>2004</v>
      </c>
      <c r="M216" s="114">
        <f>COUNTIF(M22:M204,"=2004")</f>
        <v>3</v>
      </c>
      <c r="N216" s="124">
        <f t="shared" si="1"/>
        <v>1.8292682926829267</v>
      </c>
      <c r="O216" s="114">
        <f t="shared" si="3"/>
        <v>96.34146341463413</v>
      </c>
      <c r="P216" s="4"/>
      <c r="Q216" s="170"/>
      <c r="R216" s="113">
        <v>2004</v>
      </c>
      <c r="S216" s="114">
        <f>COUNTIF(S22:S204,"=2004")</f>
        <v>3</v>
      </c>
      <c r="T216" s="124">
        <f t="shared" si="2"/>
        <v>2.0689655172413794</v>
      </c>
      <c r="U216" s="114">
        <f t="shared" si="4"/>
        <v>97.93103448275863</v>
      </c>
      <c r="V216" s="170"/>
      <c r="W216" s="170"/>
      <c r="X216" s="170"/>
      <c r="Y216" s="170"/>
      <c r="Z216" s="14"/>
    </row>
    <row r="217" spans="8:26" ht="12.75">
      <c r="H217" s="9"/>
      <c r="I217" s="9"/>
      <c r="J217" s="4"/>
      <c r="K217" s="4"/>
      <c r="L217" s="113">
        <v>2003</v>
      </c>
      <c r="M217" s="114">
        <f>COUNTIF(M22:M204,"=2003")</f>
        <v>4</v>
      </c>
      <c r="N217" s="124">
        <f t="shared" si="1"/>
        <v>2.4390243902439024</v>
      </c>
      <c r="O217" s="114">
        <f t="shared" si="3"/>
        <v>98.78048780487804</v>
      </c>
      <c r="P217" s="4"/>
      <c r="Q217" s="170"/>
      <c r="R217" s="113">
        <v>2003</v>
      </c>
      <c r="S217" s="114">
        <f>COUNTIF(S22:S204,"=2003")</f>
        <v>2</v>
      </c>
      <c r="T217" s="124">
        <f t="shared" si="2"/>
        <v>1.3793103448275863</v>
      </c>
      <c r="U217" s="114">
        <f t="shared" si="4"/>
        <v>99.31034482758622</v>
      </c>
      <c r="V217" s="170"/>
      <c r="W217" s="170"/>
      <c r="X217" s="170"/>
      <c r="Y217" s="170"/>
      <c r="Z217" s="14"/>
    </row>
    <row r="218" spans="8:26" ht="12.75">
      <c r="H218" s="9"/>
      <c r="I218" s="9"/>
      <c r="J218" s="4"/>
      <c r="K218" s="4"/>
      <c r="L218" s="113">
        <v>2002</v>
      </c>
      <c r="M218" s="114">
        <f>COUNTIF(M22:M204,"=2002")</f>
        <v>2</v>
      </c>
      <c r="N218" s="124">
        <f t="shared" si="1"/>
        <v>1.2195121951219512</v>
      </c>
      <c r="O218" s="114">
        <f t="shared" si="3"/>
        <v>99.99999999999999</v>
      </c>
      <c r="P218" s="4"/>
      <c r="Q218" s="170"/>
      <c r="R218" s="113">
        <v>2002</v>
      </c>
      <c r="S218" s="114">
        <f>COUNTIF(S22:S204,"=2002")</f>
        <v>1</v>
      </c>
      <c r="T218" s="124">
        <f t="shared" si="2"/>
        <v>0.6896551724137931</v>
      </c>
      <c r="U218" s="114">
        <f t="shared" si="4"/>
        <v>100.00000000000001</v>
      </c>
      <c r="V218" s="170"/>
      <c r="W218" s="170"/>
      <c r="X218" s="170"/>
      <c r="Y218" s="170"/>
      <c r="Z218" s="14"/>
    </row>
    <row r="219" spans="8:26" ht="12.75">
      <c r="H219" s="9"/>
      <c r="I219" s="9"/>
      <c r="J219" s="4"/>
      <c r="K219" s="4"/>
      <c r="L219" s="113">
        <v>2001</v>
      </c>
      <c r="M219" s="114">
        <f>COUNTIF(M22:M204,"=2001")</f>
        <v>0</v>
      </c>
      <c r="N219" s="124">
        <f t="shared" si="1"/>
        <v>0</v>
      </c>
      <c r="O219" s="114">
        <f t="shared" si="3"/>
        <v>99.99999999999999</v>
      </c>
      <c r="P219" s="4"/>
      <c r="Q219" s="170"/>
      <c r="R219" s="113">
        <v>2001</v>
      </c>
      <c r="S219" s="114">
        <f>COUNTIF(S22:S204,"=2001")</f>
        <v>0</v>
      </c>
      <c r="T219" s="124">
        <f t="shared" si="2"/>
        <v>0</v>
      </c>
      <c r="U219" s="114">
        <f t="shared" si="4"/>
        <v>100.00000000000001</v>
      </c>
      <c r="V219" s="170"/>
      <c r="W219" s="170"/>
      <c r="X219" s="170"/>
      <c r="Y219" s="170"/>
      <c r="Z219" s="14"/>
    </row>
    <row r="220" spans="8:26" ht="12.75">
      <c r="H220" s="9"/>
      <c r="I220" s="9"/>
      <c r="J220" s="4"/>
      <c r="K220" s="4"/>
      <c r="L220" s="115">
        <v>2000</v>
      </c>
      <c r="M220" s="116">
        <f>COUNTIF(M22:M204,"=2000")</f>
        <v>0</v>
      </c>
      <c r="N220" s="125">
        <f t="shared" si="1"/>
        <v>0</v>
      </c>
      <c r="O220" s="116">
        <f t="shared" si="3"/>
        <v>99.99999999999999</v>
      </c>
      <c r="P220" s="4"/>
      <c r="Q220" s="170"/>
      <c r="R220" s="115">
        <v>2000</v>
      </c>
      <c r="S220" s="116">
        <f>COUNTIF(S22:S204,"=2000")</f>
        <v>0</v>
      </c>
      <c r="T220" s="125">
        <f t="shared" si="2"/>
        <v>0</v>
      </c>
      <c r="U220" s="116">
        <f t="shared" si="4"/>
        <v>100.00000000000001</v>
      </c>
      <c r="V220" s="170"/>
      <c r="W220" s="170"/>
      <c r="X220" s="170"/>
      <c r="Y220" s="170"/>
      <c r="Z220" s="14"/>
    </row>
    <row r="221" spans="8:26" ht="12.75">
      <c r="H221" s="9"/>
      <c r="I221" s="9"/>
      <c r="J221" s="4"/>
      <c r="K221" s="4"/>
      <c r="L221" s="109"/>
      <c r="M221" s="110">
        <f>SUM(M209:M220)</f>
        <v>164</v>
      </c>
      <c r="N221" s="122">
        <f t="shared" si="1"/>
        <v>100</v>
      </c>
      <c r="O221" s="110"/>
      <c r="P221" s="4"/>
      <c r="Q221" s="170"/>
      <c r="R221" s="109"/>
      <c r="S221" s="110">
        <f>SUM(S209:S220)</f>
        <v>145</v>
      </c>
      <c r="T221" s="122">
        <f>S221/$S$221*100</f>
        <v>100</v>
      </c>
      <c r="U221" s="110"/>
      <c r="V221" s="170"/>
      <c r="W221" s="170"/>
      <c r="X221" s="170"/>
      <c r="Y221" s="170"/>
      <c r="Z221" s="14"/>
    </row>
    <row r="222" spans="8:26" ht="12.75">
      <c r="H222" s="9"/>
      <c r="I222" s="9"/>
      <c r="J222" s="4"/>
      <c r="K222" s="4"/>
      <c r="L222" s="4"/>
      <c r="M222" s="15"/>
      <c r="N222" s="120"/>
      <c r="O222" s="76"/>
      <c r="P222" s="4"/>
      <c r="Q222" s="170"/>
      <c r="R222" s="170"/>
      <c r="S222" s="180"/>
      <c r="T222" s="170"/>
      <c r="U222" s="170"/>
      <c r="V222" s="170"/>
      <c r="W222" s="170"/>
      <c r="X222" s="170"/>
      <c r="Y222" s="170"/>
      <c r="Z222" s="14"/>
    </row>
    <row r="223" spans="8:26" ht="12.75">
      <c r="H223" s="9"/>
      <c r="I223" s="9"/>
      <c r="J223" s="4"/>
      <c r="K223" s="4"/>
      <c r="L223" s="4"/>
      <c r="M223" s="15"/>
      <c r="N223" s="120"/>
      <c r="O223" s="76"/>
      <c r="P223" s="4"/>
      <c r="Q223" s="170"/>
      <c r="R223" s="170"/>
      <c r="S223" s="180"/>
      <c r="T223" s="170"/>
      <c r="U223" s="170"/>
      <c r="V223" s="170"/>
      <c r="W223" s="170"/>
      <c r="X223" s="170"/>
      <c r="Y223" s="170"/>
      <c r="Z223" s="14"/>
    </row>
    <row r="224" spans="8:26" ht="12.75">
      <c r="H224" s="9"/>
      <c r="I224" s="9"/>
      <c r="J224" s="4"/>
      <c r="K224" s="4"/>
      <c r="L224" s="4"/>
      <c r="M224" s="15"/>
      <c r="N224" s="120"/>
      <c r="O224" s="76"/>
      <c r="P224" s="4"/>
      <c r="Q224" s="170"/>
      <c r="R224" s="170"/>
      <c r="S224" s="180"/>
      <c r="T224" s="170"/>
      <c r="U224" s="170"/>
      <c r="V224" s="170"/>
      <c r="W224" s="170"/>
      <c r="X224" s="170"/>
      <c r="Y224" s="170"/>
      <c r="Z224" s="14"/>
    </row>
    <row r="225" spans="8:26" ht="12.75">
      <c r="H225" s="9"/>
      <c r="I225" s="9"/>
      <c r="J225" s="4"/>
      <c r="K225" s="4"/>
      <c r="L225" s="4"/>
      <c r="M225" s="15"/>
      <c r="N225" s="120"/>
      <c r="O225" s="76"/>
      <c r="P225" s="4"/>
      <c r="Q225" s="170"/>
      <c r="R225" s="170"/>
      <c r="S225" s="180"/>
      <c r="T225" s="170"/>
      <c r="U225" s="170"/>
      <c r="V225" s="170"/>
      <c r="W225" s="170"/>
      <c r="X225" s="170"/>
      <c r="Y225" s="170"/>
      <c r="Z225" s="14"/>
    </row>
    <row r="226" spans="8:26" ht="12.75">
      <c r="H226" s="9"/>
      <c r="I226" s="9"/>
      <c r="J226" s="4"/>
      <c r="K226" s="4"/>
      <c r="L226" s="4"/>
      <c r="M226" s="15"/>
      <c r="N226" s="120"/>
      <c r="O226" s="76"/>
      <c r="P226" s="4"/>
      <c r="Q226" s="170"/>
      <c r="R226" s="170"/>
      <c r="S226" s="180"/>
      <c r="T226" s="170"/>
      <c r="U226" s="170"/>
      <c r="V226" s="170"/>
      <c r="W226" s="170"/>
      <c r="X226" s="170"/>
      <c r="Y226" s="170"/>
      <c r="Z226" s="14"/>
    </row>
    <row r="227" spans="8:26" ht="12.75">
      <c r="H227" s="9"/>
      <c r="I227" s="9"/>
      <c r="J227" s="4"/>
      <c r="K227" s="4"/>
      <c r="L227" s="4"/>
      <c r="M227" s="15"/>
      <c r="N227" s="120"/>
      <c r="O227" s="76"/>
      <c r="P227" s="4"/>
      <c r="Q227" s="170"/>
      <c r="R227" s="170"/>
      <c r="S227" s="180"/>
      <c r="T227" s="170"/>
      <c r="U227" s="170"/>
      <c r="V227" s="170"/>
      <c r="W227" s="170"/>
      <c r="X227" s="170"/>
      <c r="Y227" s="170"/>
      <c r="Z227" s="14"/>
    </row>
    <row r="228" spans="8:26" ht="12.75">
      <c r="H228" s="9"/>
      <c r="I228" s="9"/>
      <c r="J228" s="4"/>
      <c r="K228" s="4"/>
      <c r="L228" s="4"/>
      <c r="M228" s="15"/>
      <c r="N228" s="120"/>
      <c r="O228" s="76"/>
      <c r="P228" s="4"/>
      <c r="Q228" s="170"/>
      <c r="R228" s="170"/>
      <c r="S228" s="180"/>
      <c r="T228" s="170"/>
      <c r="U228" s="170"/>
      <c r="V228" s="170"/>
      <c r="W228" s="170"/>
      <c r="X228" s="170"/>
      <c r="Y228" s="170"/>
      <c r="Z228" s="14"/>
    </row>
    <row r="229" spans="8:26" ht="12.75">
      <c r="H229" s="9"/>
      <c r="I229" s="9"/>
      <c r="J229" s="4"/>
      <c r="K229" s="4"/>
      <c r="L229" s="4"/>
      <c r="M229" s="15"/>
      <c r="N229" s="120"/>
      <c r="O229" s="76"/>
      <c r="P229" s="4"/>
      <c r="Q229" s="170"/>
      <c r="R229" s="170"/>
      <c r="S229" s="180"/>
      <c r="T229" s="170"/>
      <c r="U229" s="170"/>
      <c r="V229" s="170"/>
      <c r="W229" s="170"/>
      <c r="X229" s="170"/>
      <c r="Y229" s="170"/>
      <c r="Z229" s="14"/>
    </row>
    <row r="230" spans="8:26" ht="12.75">
      <c r="H230" s="9"/>
      <c r="I230" s="9"/>
      <c r="J230" s="4"/>
      <c r="K230" s="4"/>
      <c r="L230" s="4"/>
      <c r="M230" s="15"/>
      <c r="N230" s="120"/>
      <c r="O230" s="76"/>
      <c r="P230" s="4"/>
      <c r="Q230" s="170"/>
      <c r="R230" s="170"/>
      <c r="S230" s="180"/>
      <c r="T230" s="170"/>
      <c r="U230" s="170"/>
      <c r="V230" s="170"/>
      <c r="W230" s="170"/>
      <c r="X230" s="170"/>
      <c r="Y230" s="170"/>
      <c r="Z230" s="14"/>
    </row>
    <row r="231" spans="8:26" ht="12.75">
      <c r="H231" s="9"/>
      <c r="I231" s="9"/>
      <c r="J231" s="4"/>
      <c r="K231" s="4"/>
      <c r="L231" s="4"/>
      <c r="M231" s="15"/>
      <c r="N231" s="120"/>
      <c r="O231" s="76"/>
      <c r="P231" s="4"/>
      <c r="Q231" s="170"/>
      <c r="R231" s="170"/>
      <c r="S231" s="180"/>
      <c r="T231" s="170"/>
      <c r="U231" s="170"/>
      <c r="V231" s="170"/>
      <c r="W231" s="170"/>
      <c r="X231" s="170"/>
      <c r="Y231" s="170"/>
      <c r="Z231" s="14"/>
    </row>
    <row r="232" spans="8:26" ht="12.75">
      <c r="H232" s="9"/>
      <c r="I232" s="9"/>
      <c r="J232" s="4"/>
      <c r="K232" s="4"/>
      <c r="L232" s="4"/>
      <c r="M232" s="15"/>
      <c r="N232" s="120"/>
      <c r="O232" s="76"/>
      <c r="P232" s="4"/>
      <c r="Q232" s="170"/>
      <c r="R232" s="170"/>
      <c r="S232" s="180"/>
      <c r="T232" s="170"/>
      <c r="U232" s="170"/>
      <c r="V232" s="170"/>
      <c r="W232" s="170"/>
      <c r="X232" s="170"/>
      <c r="Y232" s="170"/>
      <c r="Z232" s="14"/>
    </row>
    <row r="233" spans="8:26" ht="12.75">
      <c r="H233" s="9"/>
      <c r="I233" s="9"/>
      <c r="J233" s="4"/>
      <c r="K233" s="4"/>
      <c r="L233" s="4"/>
      <c r="M233" s="15"/>
      <c r="N233" s="120"/>
      <c r="O233" s="76"/>
      <c r="P233" s="4"/>
      <c r="Q233" s="170"/>
      <c r="R233" s="170"/>
      <c r="S233" s="180"/>
      <c r="T233" s="170"/>
      <c r="U233" s="170"/>
      <c r="V233" s="170"/>
      <c r="W233" s="170"/>
      <c r="X233" s="170"/>
      <c r="Y233" s="170"/>
      <c r="Z233" s="14"/>
    </row>
    <row r="234" spans="8:26" ht="12.75">
      <c r="H234" s="9"/>
      <c r="I234" s="9"/>
      <c r="J234" s="4"/>
      <c r="K234" s="4"/>
      <c r="L234" s="4"/>
      <c r="M234" s="15"/>
      <c r="N234" s="120"/>
      <c r="O234" s="76"/>
      <c r="P234" s="4"/>
      <c r="Q234" s="170"/>
      <c r="R234" s="170"/>
      <c r="S234" s="180"/>
      <c r="T234" s="170"/>
      <c r="U234" s="170"/>
      <c r="V234" s="170"/>
      <c r="W234" s="170"/>
      <c r="X234" s="170"/>
      <c r="Y234" s="170"/>
      <c r="Z234" s="14"/>
    </row>
    <row r="235" spans="8:26" ht="12.75">
      <c r="H235" s="9"/>
      <c r="I235" s="9"/>
      <c r="J235" s="4"/>
      <c r="K235" s="4"/>
      <c r="L235" s="4"/>
      <c r="M235" s="15"/>
      <c r="N235" s="120"/>
      <c r="O235" s="76"/>
      <c r="P235" s="4"/>
      <c r="Q235" s="170"/>
      <c r="R235" s="170"/>
      <c r="S235" s="180"/>
      <c r="T235" s="170"/>
      <c r="U235" s="170"/>
      <c r="V235" s="170"/>
      <c r="W235" s="170"/>
      <c r="X235" s="170"/>
      <c r="Y235" s="170"/>
      <c r="Z235" s="14"/>
    </row>
    <row r="236" spans="8:26" ht="12.75">
      <c r="H236" s="9"/>
      <c r="I236" s="9"/>
      <c r="J236" s="4"/>
      <c r="K236" s="4"/>
      <c r="L236" s="4"/>
      <c r="M236" s="15"/>
      <c r="N236" s="120"/>
      <c r="O236" s="76"/>
      <c r="P236" s="4"/>
      <c r="Q236" s="170"/>
      <c r="R236" s="170"/>
      <c r="S236" s="180"/>
      <c r="T236" s="170"/>
      <c r="U236" s="170"/>
      <c r="V236" s="170"/>
      <c r="W236" s="170"/>
      <c r="X236" s="170"/>
      <c r="Y236" s="170"/>
      <c r="Z236" s="14"/>
    </row>
    <row r="237" spans="8:26" ht="12.75">
      <c r="H237" s="9"/>
      <c r="I237" s="9"/>
      <c r="J237" s="4"/>
      <c r="K237" s="4"/>
      <c r="L237" s="4"/>
      <c r="M237" s="15"/>
      <c r="N237" s="120"/>
      <c r="O237" s="76"/>
      <c r="P237" s="4"/>
      <c r="Q237" s="170"/>
      <c r="R237" s="170"/>
      <c r="S237" s="180"/>
      <c r="T237" s="170"/>
      <c r="U237" s="170"/>
      <c r="V237" s="170"/>
      <c r="W237" s="170"/>
      <c r="X237" s="170"/>
      <c r="Y237" s="170"/>
      <c r="Z237" s="14"/>
    </row>
    <row r="238" spans="8:26" ht="12.75">
      <c r="H238" s="9"/>
      <c r="I238" s="9"/>
      <c r="J238" s="4"/>
      <c r="K238" s="4"/>
      <c r="L238" s="4"/>
      <c r="M238" s="15"/>
      <c r="N238" s="120"/>
      <c r="O238" s="76"/>
      <c r="P238" s="4"/>
      <c r="Q238" s="170"/>
      <c r="R238" s="170"/>
      <c r="S238" s="180"/>
      <c r="T238" s="170"/>
      <c r="U238" s="170"/>
      <c r="V238" s="170"/>
      <c r="W238" s="170"/>
      <c r="X238" s="170"/>
      <c r="Y238" s="170"/>
      <c r="Z238" s="14"/>
    </row>
    <row r="239" spans="8:26" ht="12.75">
      <c r="H239" s="9"/>
      <c r="I239" s="9"/>
      <c r="J239" s="4"/>
      <c r="K239" s="4"/>
      <c r="L239" s="4"/>
      <c r="M239" s="15"/>
      <c r="N239" s="120"/>
      <c r="O239" s="76"/>
      <c r="P239" s="4"/>
      <c r="Q239" s="170"/>
      <c r="R239" s="170"/>
      <c r="S239" s="180"/>
      <c r="T239" s="170"/>
      <c r="U239" s="170"/>
      <c r="V239" s="170"/>
      <c r="W239" s="170"/>
      <c r="X239" s="170"/>
      <c r="Y239" s="170"/>
      <c r="Z239" s="14"/>
    </row>
    <row r="240" spans="8:26" ht="12.75">
      <c r="H240" s="9"/>
      <c r="I240" s="9"/>
      <c r="J240" s="4"/>
      <c r="K240" s="4"/>
      <c r="L240" s="4"/>
      <c r="M240" s="15"/>
      <c r="N240" s="120"/>
      <c r="O240" s="76"/>
      <c r="P240" s="4"/>
      <c r="Q240" s="170"/>
      <c r="R240" s="170"/>
      <c r="S240" s="180"/>
      <c r="T240" s="170"/>
      <c r="U240" s="170"/>
      <c r="V240" s="170"/>
      <c r="W240" s="170"/>
      <c r="X240" s="170"/>
      <c r="Y240" s="170"/>
      <c r="Z240" s="14"/>
    </row>
    <row r="241" spans="8:26" ht="12.75">
      <c r="H241" s="9"/>
      <c r="I241" s="9"/>
      <c r="J241" s="4"/>
      <c r="K241" s="4"/>
      <c r="L241" s="4"/>
      <c r="M241" s="15"/>
      <c r="N241" s="120"/>
      <c r="O241" s="76"/>
      <c r="P241" s="4"/>
      <c r="Q241" s="170"/>
      <c r="R241" s="170"/>
      <c r="S241" s="180"/>
      <c r="T241" s="170"/>
      <c r="U241" s="170"/>
      <c r="V241" s="170"/>
      <c r="W241" s="170"/>
      <c r="X241" s="170"/>
      <c r="Y241" s="170"/>
      <c r="Z241" s="14"/>
    </row>
    <row r="243" ht="29.45" customHeight="1"/>
    <row r="244" ht="38.45" customHeight="1"/>
    <row r="245" ht="45.6" customHeight="1"/>
  </sheetData>
  <mergeCells count="10">
    <mergeCell ref="A1:F1"/>
    <mergeCell ref="B3:F3"/>
    <mergeCell ref="A207:F207"/>
    <mergeCell ref="A206:F206"/>
    <mergeCell ref="H1:Z1"/>
    <mergeCell ref="J3:Z3"/>
    <mergeCell ref="H206:Z206"/>
    <mergeCell ref="H207:Z207"/>
    <mergeCell ref="P4:S4"/>
    <mergeCell ref="V4:Y4"/>
  </mergeCells>
  <hyperlinks>
    <hyperlink ref="AD168" r:id="rId1" display="http://www.cnss.gob.do/app/do/estadisticas.aspx?y=1956"/>
    <hyperlink ref="AD64" r:id="rId2" display="http://www.kituochakatiba.org/index2.php?option=com_docman&amp;task=doc_view&amp;gid=1304&amp;Itemid=36%20(Includes%20PSPS%20and%20NSSF)"/>
  </hyperlinks>
  <printOptions/>
  <pageMargins left="0.7" right="0.7" top="0.75" bottom="0.75" header="0.3" footer="0.3"/>
  <pageSetup horizontalDpi="1200" verticalDpi="1200" orientation="portrait" paperSize="9" r:id="rId3"/>
  <headerFooter alignWithMargins="0">
    <oddFooter>&amp;L&amp;"Arial,Bold"&amp;8Table 21&amp;"Arial,Regular" Old age effective coverage worldwide</oddFooter>
  </headerFooter>
</worksheet>
</file>

<file path=xl/worksheets/sheet2.xml><?xml version="1.0" encoding="utf-8"?>
<worksheet xmlns="http://schemas.openxmlformats.org/spreadsheetml/2006/main" xmlns:r="http://schemas.openxmlformats.org/officeDocument/2006/relationships">
  <dimension ref="A1:F47"/>
  <sheetViews>
    <sheetView workbookViewId="0" topLeftCell="A1">
      <selection activeCell="A12" sqref="A12:F12"/>
    </sheetView>
  </sheetViews>
  <sheetFormatPr defaultColWidth="9.140625" defaultRowHeight="12.75"/>
  <cols>
    <col min="1" max="1" width="32.8515625" style="20" customWidth="1"/>
    <col min="2" max="2" width="57.140625" style="23" customWidth="1"/>
    <col min="3" max="5" width="9.140625" style="23" customWidth="1"/>
    <col min="6" max="6" width="14.7109375" style="23" customWidth="1"/>
    <col min="7" max="16384" width="9.140625" style="1" customWidth="1"/>
  </cols>
  <sheetData>
    <row r="1" spans="1:6" ht="37.15" customHeight="1" thickBot="1">
      <c r="A1" s="245" t="s">
        <v>202</v>
      </c>
      <c r="B1" s="246"/>
      <c r="C1" s="246"/>
      <c r="D1" s="246"/>
      <c r="E1" s="246"/>
      <c r="F1" s="246"/>
    </row>
    <row r="2" spans="1:6" ht="9" customHeight="1" thickTop="1">
      <c r="A2" s="51"/>
      <c r="B2" s="52"/>
      <c r="C2" s="52"/>
      <c r="D2" s="52"/>
      <c r="E2" s="52"/>
      <c r="F2" s="52"/>
    </row>
    <row r="4" spans="1:6" s="2" customFormat="1" ht="11.25">
      <c r="A4" s="271" t="s">
        <v>193</v>
      </c>
      <c r="B4" s="272"/>
      <c r="C4" s="272"/>
      <c r="D4" s="272"/>
      <c r="E4" s="272"/>
      <c r="F4" s="272"/>
    </row>
    <row r="5" spans="1:6" s="2" customFormat="1" ht="11.25">
      <c r="A5" s="273" t="s">
        <v>198</v>
      </c>
      <c r="B5" s="257"/>
      <c r="C5" s="257"/>
      <c r="D5" s="257"/>
      <c r="E5" s="257"/>
      <c r="F5" s="257"/>
    </row>
    <row r="6" spans="1:6" s="2" customFormat="1" ht="28.5" customHeight="1">
      <c r="A6" s="273" t="s">
        <v>199</v>
      </c>
      <c r="B6" s="257"/>
      <c r="C6" s="257"/>
      <c r="D6" s="257"/>
      <c r="E6" s="257"/>
      <c r="F6" s="257"/>
    </row>
    <row r="7" spans="1:6" s="2" customFormat="1" ht="43.5" customHeight="1">
      <c r="A7" s="273" t="s">
        <v>200</v>
      </c>
      <c r="B7" s="257"/>
      <c r="C7" s="257"/>
      <c r="D7" s="257"/>
      <c r="E7" s="257"/>
      <c r="F7" s="257"/>
    </row>
    <row r="8" spans="1:6" s="2" customFormat="1" ht="11.25">
      <c r="A8" s="24"/>
      <c r="B8" s="21"/>
      <c r="C8" s="22"/>
      <c r="D8" s="22"/>
      <c r="E8" s="21"/>
      <c r="F8" s="21"/>
    </row>
    <row r="9" spans="1:6" s="2" customFormat="1" ht="11.25">
      <c r="A9" s="271" t="s">
        <v>194</v>
      </c>
      <c r="B9" s="272"/>
      <c r="C9" s="272"/>
      <c r="D9" s="272"/>
      <c r="E9" s="272"/>
      <c r="F9" s="272"/>
    </row>
    <row r="10" spans="1:6" s="2" customFormat="1" ht="11.25">
      <c r="A10" s="256" t="s">
        <v>191</v>
      </c>
      <c r="B10" s="257"/>
      <c r="C10" s="257"/>
      <c r="D10" s="257"/>
      <c r="E10" s="257"/>
      <c r="F10" s="257"/>
    </row>
    <row r="11" spans="1:6" s="2" customFormat="1" ht="11.25">
      <c r="A11" s="256" t="s">
        <v>190</v>
      </c>
      <c r="B11" s="257"/>
      <c r="C11" s="257"/>
      <c r="D11" s="257"/>
      <c r="E11" s="257"/>
      <c r="F11" s="257"/>
    </row>
    <row r="12" spans="1:6" s="2" customFormat="1" ht="44.25" customHeight="1">
      <c r="A12" s="258" t="s">
        <v>27</v>
      </c>
      <c r="B12" s="257"/>
      <c r="C12" s="257"/>
      <c r="D12" s="257"/>
      <c r="E12" s="257"/>
      <c r="F12" s="257"/>
    </row>
    <row r="13" spans="1:6" s="2" customFormat="1" ht="43.5" customHeight="1">
      <c r="A13" s="258" t="s">
        <v>28</v>
      </c>
      <c r="B13" s="257"/>
      <c r="C13" s="257"/>
      <c r="D13" s="257"/>
      <c r="E13" s="257"/>
      <c r="F13" s="257"/>
    </row>
    <row r="14" spans="1:6" s="2" customFormat="1" ht="11.25">
      <c r="A14" s="25"/>
      <c r="B14" s="4"/>
      <c r="C14" s="15"/>
      <c r="D14" s="15"/>
      <c r="E14" s="4"/>
      <c r="F14" s="14"/>
    </row>
    <row r="15" spans="1:6" s="2" customFormat="1" ht="12.6" customHeight="1">
      <c r="A15" s="53" t="s">
        <v>26</v>
      </c>
      <c r="B15" s="63"/>
      <c r="C15" s="64"/>
      <c r="D15" s="64"/>
      <c r="E15" s="63"/>
      <c r="F15" s="65"/>
    </row>
    <row r="16" spans="1:6" s="6" customFormat="1" ht="100.5" customHeight="1">
      <c r="A16" s="262" t="s">
        <v>29</v>
      </c>
      <c r="B16" s="263"/>
      <c r="C16" s="263"/>
      <c r="D16" s="263"/>
      <c r="E16" s="263"/>
      <c r="F16" s="264"/>
    </row>
    <row r="17" spans="1:6" s="2" customFormat="1" ht="12.75">
      <c r="A17" s="265" t="s">
        <v>196</v>
      </c>
      <c r="B17" s="266"/>
      <c r="C17" s="266"/>
      <c r="D17" s="266"/>
      <c r="E17" s="266"/>
      <c r="F17" s="267"/>
    </row>
    <row r="18" spans="1:6" ht="18" customHeight="1">
      <c r="A18" s="54" t="s">
        <v>195</v>
      </c>
      <c r="B18" s="26"/>
      <c r="C18" s="26"/>
      <c r="D18" s="26"/>
      <c r="E18" s="26"/>
      <c r="F18" s="55"/>
    </row>
    <row r="19" spans="1:6" s="5" customFormat="1" ht="141" customHeight="1">
      <c r="A19" s="268" t="s">
        <v>30</v>
      </c>
      <c r="B19" s="269"/>
      <c r="C19" s="269"/>
      <c r="D19" s="269"/>
      <c r="E19" s="269"/>
      <c r="F19" s="270"/>
    </row>
    <row r="20" spans="1:6" ht="12.75">
      <c r="A20" s="25"/>
      <c r="B20" s="4"/>
      <c r="C20" s="15"/>
      <c r="D20" s="15"/>
      <c r="E20" s="4"/>
      <c r="F20" s="14"/>
    </row>
    <row r="21" spans="1:6" s="5" customFormat="1" ht="257.25" customHeight="1">
      <c r="A21" s="259" t="s">
        <v>33</v>
      </c>
      <c r="B21" s="260"/>
      <c r="C21" s="260"/>
      <c r="D21" s="260"/>
      <c r="E21" s="260"/>
      <c r="F21" s="261"/>
    </row>
    <row r="22" spans="1:6" ht="6" customHeight="1">
      <c r="A22" s="56"/>
      <c r="B22" s="57"/>
      <c r="C22" s="58"/>
      <c r="D22" s="58"/>
      <c r="E22" s="57"/>
      <c r="F22" s="59"/>
    </row>
    <row r="23" spans="1:6" s="5" customFormat="1" ht="15.6" customHeight="1">
      <c r="A23" s="280" t="s">
        <v>31</v>
      </c>
      <c r="B23" s="281"/>
      <c r="C23" s="281"/>
      <c r="D23" s="281"/>
      <c r="E23" s="281"/>
      <c r="F23" s="281"/>
    </row>
    <row r="24" spans="1:6" s="5" customFormat="1" ht="12.75">
      <c r="A24" s="60" t="s">
        <v>195</v>
      </c>
      <c r="B24" s="61"/>
      <c r="C24" s="61"/>
      <c r="D24" s="61"/>
      <c r="E24" s="61"/>
      <c r="F24" s="62"/>
    </row>
    <row r="25" spans="1:6" s="5" customFormat="1" ht="106.5" customHeight="1">
      <c r="A25" s="262" t="s">
        <v>32</v>
      </c>
      <c r="B25" s="274"/>
      <c r="C25" s="274"/>
      <c r="D25" s="274"/>
      <c r="E25" s="274"/>
      <c r="F25" s="275"/>
    </row>
    <row r="26" spans="1:6" s="5" customFormat="1" ht="143.25" customHeight="1">
      <c r="A26" s="276" t="s">
        <v>34</v>
      </c>
      <c r="B26" s="277"/>
      <c r="C26" s="278"/>
      <c r="D26" s="278"/>
      <c r="E26" s="277"/>
      <c r="F26" s="279"/>
    </row>
    <row r="47" spans="1:2" ht="38.25">
      <c r="A47" s="84" t="s">
        <v>120</v>
      </c>
      <c r="B47" s="23" t="s">
        <v>221</v>
      </c>
    </row>
  </sheetData>
  <mergeCells count="17">
    <mergeCell ref="A25:F25"/>
    <mergeCell ref="A26:F26"/>
    <mergeCell ref="A23:F23"/>
    <mergeCell ref="A1:F1"/>
    <mergeCell ref="A11:F11"/>
    <mergeCell ref="A12:F12"/>
    <mergeCell ref="A13:F13"/>
    <mergeCell ref="A21:F21"/>
    <mergeCell ref="A16:F16"/>
    <mergeCell ref="A17:F17"/>
    <mergeCell ref="A19:F19"/>
    <mergeCell ref="A4:F4"/>
    <mergeCell ref="A5:F5"/>
    <mergeCell ref="A6:F6"/>
    <mergeCell ref="A7:F7"/>
    <mergeCell ref="A9:F9"/>
    <mergeCell ref="A10:F10"/>
  </mergeCells>
  <printOptions/>
  <pageMargins left="0.787401575" right="0.787401575" top="0.984251969" bottom="0.984251969" header="0.5" footer="0.5"/>
  <pageSetup horizontalDpi="600" verticalDpi="600" orientation="portrait" paperSize="9" r:id="rId1"/>
  <headerFooter alignWithMargins="0">
    <oddFooter>&amp;L&amp;"Arial,Bold"&amp;8Table 21&amp;"Arial,Regular" | Sources, notes and definitions</oddFooter>
  </headerFooter>
</worksheet>
</file>

<file path=xl/worksheets/sheet3.xml><?xml version="1.0" encoding="utf-8"?>
<worksheet xmlns="http://schemas.openxmlformats.org/spreadsheetml/2006/main" xmlns:r="http://schemas.openxmlformats.org/officeDocument/2006/relationships">
  <dimension ref="A2:E111"/>
  <sheetViews>
    <sheetView workbookViewId="0" topLeftCell="D1">
      <selection activeCell="D12" sqref="D12"/>
    </sheetView>
  </sheetViews>
  <sheetFormatPr defaultColWidth="11.421875" defaultRowHeight="12.75"/>
  <cols>
    <col min="1" max="1" width="3.421875" style="162" customWidth="1"/>
    <col min="2" max="2" width="5.8515625" style="162" customWidth="1"/>
    <col min="3" max="3" width="22.28125" style="162" customWidth="1"/>
    <col min="4" max="4" width="85.00390625" style="164" customWidth="1"/>
    <col min="5" max="16384" width="11.421875" style="162" customWidth="1"/>
  </cols>
  <sheetData>
    <row r="2" ht="14.25">
      <c r="B2" s="163" t="s">
        <v>184</v>
      </c>
    </row>
    <row r="3" spans="1:5" ht="22.5">
      <c r="A3" s="162">
        <v>1</v>
      </c>
      <c r="B3" s="162">
        <v>1</v>
      </c>
      <c r="C3" s="162" t="s">
        <v>37</v>
      </c>
      <c r="D3" s="164" t="s">
        <v>236</v>
      </c>
      <c r="E3" s="165"/>
    </row>
    <row r="4" spans="1:5" ht="22.5">
      <c r="A4" s="162">
        <v>1</v>
      </c>
      <c r="B4" s="162">
        <v>1</v>
      </c>
      <c r="C4" s="162" t="s">
        <v>208</v>
      </c>
      <c r="D4" s="164" t="s">
        <v>237</v>
      </c>
      <c r="E4" s="165"/>
    </row>
    <row r="5" spans="1:5" ht="12.75">
      <c r="A5" s="162">
        <v>1</v>
      </c>
      <c r="B5" s="162">
        <v>1</v>
      </c>
      <c r="C5" s="162" t="s">
        <v>47</v>
      </c>
      <c r="D5" s="164" t="s">
        <v>238</v>
      </c>
      <c r="E5" s="165"/>
    </row>
    <row r="6" spans="3:5" ht="12.75">
      <c r="C6" s="162" t="s">
        <v>51</v>
      </c>
      <c r="D6" s="164" t="s">
        <v>318</v>
      </c>
      <c r="E6" s="165"/>
    </row>
    <row r="7" spans="1:5" ht="12.75">
      <c r="A7" s="162">
        <v>1</v>
      </c>
      <c r="B7" s="162">
        <v>1</v>
      </c>
      <c r="C7" s="162" t="s">
        <v>225</v>
      </c>
      <c r="D7" s="164" t="s">
        <v>226</v>
      </c>
      <c r="E7" s="165"/>
    </row>
    <row r="8" spans="3:5" ht="33.75">
      <c r="C8" s="162" t="s">
        <v>52</v>
      </c>
      <c r="D8" s="164" t="s">
        <v>442</v>
      </c>
      <c r="E8" s="165"/>
    </row>
    <row r="9" spans="1:5" ht="12.75">
      <c r="A9" s="162">
        <v>1</v>
      </c>
      <c r="B9" s="162">
        <v>1</v>
      </c>
      <c r="C9" s="162" t="s">
        <v>81</v>
      </c>
      <c r="D9" s="164" t="s">
        <v>299</v>
      </c>
      <c r="E9" s="165"/>
    </row>
    <row r="10" spans="3:5" ht="12.75">
      <c r="C10" s="162" t="s">
        <v>319</v>
      </c>
      <c r="D10" s="164" t="s">
        <v>318</v>
      </c>
      <c r="E10" s="165"/>
    </row>
    <row r="11" spans="3:5" ht="78.75">
      <c r="C11" s="162" t="s">
        <v>56</v>
      </c>
      <c r="D11" s="164" t="s">
        <v>325</v>
      </c>
      <c r="E11" s="165"/>
    </row>
    <row r="12" spans="3:5" ht="22.5">
      <c r="C12" s="162" t="s">
        <v>57</v>
      </c>
      <c r="D12" s="164" t="s">
        <v>443</v>
      </c>
      <c r="E12" s="165"/>
    </row>
    <row r="13" spans="3:5" ht="12.75">
      <c r="C13" s="162" t="s">
        <v>60</v>
      </c>
      <c r="D13" s="164" t="s">
        <v>318</v>
      </c>
      <c r="E13" s="165"/>
    </row>
    <row r="14" spans="3:5" ht="12.75">
      <c r="C14" s="162" t="s">
        <v>61</v>
      </c>
      <c r="D14" s="164" t="s">
        <v>318</v>
      </c>
      <c r="E14" s="165"/>
    </row>
    <row r="15" spans="3:5" ht="33.75">
      <c r="C15" s="162" t="s">
        <v>63</v>
      </c>
      <c r="D15" s="164" t="s">
        <v>425</v>
      </c>
      <c r="E15" s="165"/>
    </row>
    <row r="16" spans="3:5" ht="12.75">
      <c r="C16" s="162" t="s">
        <v>68</v>
      </c>
      <c r="D16" s="164" t="s">
        <v>318</v>
      </c>
      <c r="E16" s="165"/>
    </row>
    <row r="17" spans="3:5" ht="12.75">
      <c r="C17" s="162" t="s">
        <v>70</v>
      </c>
      <c r="D17" s="164" t="s">
        <v>180</v>
      </c>
      <c r="E17" s="165"/>
    </row>
    <row r="18" spans="3:5" ht="12.75">
      <c r="C18" s="162" t="s">
        <v>75</v>
      </c>
      <c r="D18" s="164" t="s">
        <v>318</v>
      </c>
      <c r="E18" s="165"/>
    </row>
    <row r="19" spans="3:5" ht="12.75">
      <c r="C19" s="162" t="s">
        <v>78</v>
      </c>
      <c r="D19" s="164" t="s">
        <v>318</v>
      </c>
      <c r="E19" s="165"/>
    </row>
    <row r="20" spans="3:5" ht="12.75">
      <c r="C20" s="162" t="s">
        <v>81</v>
      </c>
      <c r="D20" s="164" t="s">
        <v>299</v>
      </c>
      <c r="E20" s="165"/>
    </row>
    <row r="21" spans="3:5" ht="22.5">
      <c r="C21" s="162" t="s">
        <v>82</v>
      </c>
      <c r="D21" s="164" t="s">
        <v>404</v>
      </c>
      <c r="E21" s="165"/>
    </row>
    <row r="22" spans="1:5" ht="33.75">
      <c r="A22" s="162">
        <v>1</v>
      </c>
      <c r="B22" s="162">
        <v>1</v>
      </c>
      <c r="C22" s="162" t="s">
        <v>98</v>
      </c>
      <c r="D22" s="164" t="s">
        <v>228</v>
      </c>
      <c r="E22" s="165"/>
    </row>
    <row r="23" spans="3:5" ht="12.75">
      <c r="C23" s="165" t="s">
        <v>105</v>
      </c>
      <c r="D23" s="164" t="s">
        <v>318</v>
      </c>
      <c r="E23" s="165"/>
    </row>
    <row r="24" spans="3:5" ht="12.75">
      <c r="C24" s="165" t="s">
        <v>106</v>
      </c>
      <c r="D24" s="164" t="s">
        <v>180</v>
      </c>
      <c r="E24" s="165"/>
    </row>
    <row r="25" spans="1:5" ht="12.75" customHeight="1">
      <c r="A25" s="162">
        <v>1</v>
      </c>
      <c r="B25" s="162">
        <v>1</v>
      </c>
      <c r="C25" s="162" t="s">
        <v>205</v>
      </c>
      <c r="D25" s="164" t="s">
        <v>302</v>
      </c>
      <c r="E25" s="165"/>
    </row>
    <row r="26" spans="3:5" ht="22.5">
      <c r="C26" s="165" t="s">
        <v>112</v>
      </c>
      <c r="D26" s="164" t="s">
        <v>320</v>
      </c>
      <c r="E26" s="165"/>
    </row>
    <row r="27" spans="3:5" ht="12.75">
      <c r="C27" s="165" t="s">
        <v>115</v>
      </c>
      <c r="D27" s="164" t="s">
        <v>318</v>
      </c>
      <c r="E27" s="165"/>
    </row>
    <row r="28" spans="3:5" ht="12.75">
      <c r="C28" s="165" t="s">
        <v>116</v>
      </c>
      <c r="D28" s="164" t="s">
        <v>322</v>
      </c>
      <c r="E28" s="165"/>
    </row>
    <row r="29" spans="1:5" ht="22.5">
      <c r="A29" s="162">
        <v>1</v>
      </c>
      <c r="B29" s="162">
        <v>1</v>
      </c>
      <c r="C29" s="162" t="s">
        <v>120</v>
      </c>
      <c r="D29" s="164" t="s">
        <v>235</v>
      </c>
      <c r="E29" s="165"/>
    </row>
    <row r="30" spans="3:5" ht="12.75">
      <c r="C30" s="162" t="s">
        <v>121</v>
      </c>
      <c r="D30" s="164" t="s">
        <v>317</v>
      </c>
      <c r="E30" s="165"/>
    </row>
    <row r="31" spans="3:5" ht="12.75">
      <c r="C31" s="165" t="s">
        <v>122</v>
      </c>
      <c r="D31" s="164" t="s">
        <v>318</v>
      </c>
      <c r="E31" s="165"/>
    </row>
    <row r="32" spans="3:5" ht="12.75">
      <c r="C32" s="165" t="s">
        <v>127</v>
      </c>
      <c r="D32" s="164" t="s">
        <v>318</v>
      </c>
      <c r="E32" s="165"/>
    </row>
    <row r="33" spans="3:5" ht="12.75">
      <c r="C33" s="165" t="s">
        <v>128</v>
      </c>
      <c r="D33" s="164" t="s">
        <v>180</v>
      </c>
      <c r="E33" s="165"/>
    </row>
    <row r="34" spans="3:5" ht="12.75">
      <c r="C34" s="165" t="s">
        <v>138</v>
      </c>
      <c r="D34" s="164" t="s">
        <v>318</v>
      </c>
      <c r="E34" s="165"/>
    </row>
    <row r="35" spans="3:5" ht="12.75">
      <c r="C35" s="165" t="s">
        <v>220</v>
      </c>
      <c r="D35" s="164" t="s">
        <v>318</v>
      </c>
      <c r="E35" s="165"/>
    </row>
    <row r="36" spans="3:5" ht="12.75">
      <c r="C36" s="165" t="s">
        <v>144</v>
      </c>
      <c r="D36" s="164" t="s">
        <v>318</v>
      </c>
      <c r="E36" s="165"/>
    </row>
    <row r="37" spans="1:5" ht="22.5">
      <c r="A37" s="162">
        <v>1</v>
      </c>
      <c r="B37" s="162">
        <v>1</v>
      </c>
      <c r="C37" s="162" t="s">
        <v>223</v>
      </c>
      <c r="D37" s="164" t="s">
        <v>222</v>
      </c>
      <c r="E37" s="165"/>
    </row>
    <row r="38" spans="1:5" ht="12.75">
      <c r="A38" s="162">
        <v>1</v>
      </c>
      <c r="B38" s="162">
        <v>1</v>
      </c>
      <c r="C38" s="162" t="s">
        <v>146</v>
      </c>
      <c r="D38" s="164" t="s">
        <v>224</v>
      </c>
      <c r="E38" s="165"/>
    </row>
    <row r="39" spans="3:5" ht="22.5">
      <c r="C39" s="165" t="s">
        <v>150</v>
      </c>
      <c r="D39" s="164" t="s">
        <v>324</v>
      </c>
      <c r="E39" s="165"/>
    </row>
    <row r="40" spans="3:5" ht="22.5">
      <c r="C40" s="165" t="s">
        <v>153</v>
      </c>
      <c r="D40" s="164" t="s">
        <v>323</v>
      </c>
      <c r="E40" s="165"/>
    </row>
    <row r="41" spans="3:5" ht="12.75">
      <c r="C41" s="165" t="s">
        <v>262</v>
      </c>
      <c r="D41" s="164" t="s">
        <v>318</v>
      </c>
      <c r="E41" s="165"/>
    </row>
    <row r="42" spans="3:5" ht="12.75">
      <c r="C42" s="165" t="s">
        <v>158</v>
      </c>
      <c r="D42" s="164" t="s">
        <v>318</v>
      </c>
      <c r="E42" s="165"/>
    </row>
    <row r="43" spans="3:5" ht="12.75">
      <c r="C43" s="165" t="s">
        <v>161</v>
      </c>
      <c r="D43" s="164" t="s">
        <v>318</v>
      </c>
      <c r="E43" s="165"/>
    </row>
    <row r="44" spans="3:5" ht="22.5">
      <c r="C44" s="165" t="s">
        <v>164</v>
      </c>
      <c r="D44" s="164" t="s">
        <v>321</v>
      </c>
      <c r="E44" s="165"/>
    </row>
    <row r="45" spans="3:5" ht="12.75">
      <c r="C45" s="165" t="s">
        <v>167</v>
      </c>
      <c r="D45" s="164" t="s">
        <v>326</v>
      </c>
      <c r="E45" s="165"/>
    </row>
    <row r="46" spans="3:5" ht="12.75">
      <c r="C46" s="165" t="s">
        <v>174</v>
      </c>
      <c r="D46" s="164" t="s">
        <v>318</v>
      </c>
      <c r="E46" s="165"/>
    </row>
    <row r="47" spans="3:5" ht="12.75">
      <c r="C47" s="165" t="s">
        <v>175</v>
      </c>
      <c r="D47" s="164" t="s">
        <v>318</v>
      </c>
      <c r="E47" s="165"/>
    </row>
    <row r="48" ht="12.75">
      <c r="E48" s="165"/>
    </row>
    <row r="49" ht="12.75">
      <c r="E49" s="165"/>
    </row>
    <row r="50" ht="12.75">
      <c r="E50" s="165"/>
    </row>
    <row r="51" spans="2:5" ht="14.25">
      <c r="B51" s="163" t="s">
        <v>310</v>
      </c>
      <c r="E51" s="165"/>
    </row>
    <row r="52" spans="1:5" ht="33.75">
      <c r="A52" s="162">
        <v>2</v>
      </c>
      <c r="B52" s="162">
        <v>1</v>
      </c>
      <c r="C52" s="162" t="s">
        <v>40</v>
      </c>
      <c r="D52" s="164" t="s">
        <v>234</v>
      </c>
      <c r="E52" s="165"/>
    </row>
    <row r="53" spans="1:5" ht="33.75">
      <c r="A53" s="162">
        <v>2</v>
      </c>
      <c r="B53" s="162">
        <v>1</v>
      </c>
      <c r="C53" s="162" t="s">
        <v>92</v>
      </c>
      <c r="D53" s="164" t="s">
        <v>300</v>
      </c>
      <c r="E53" s="165"/>
    </row>
    <row r="54" spans="1:5" ht="12.75">
      <c r="A54" s="162">
        <v>2</v>
      </c>
      <c r="B54" s="162">
        <v>1</v>
      </c>
      <c r="C54" s="162" t="s">
        <v>96</v>
      </c>
      <c r="D54" s="164" t="s">
        <v>301</v>
      </c>
      <c r="E54" s="165"/>
    </row>
    <row r="55" spans="1:5" ht="33.75">
      <c r="A55" s="162">
        <v>2</v>
      </c>
      <c r="B55" s="162">
        <v>1</v>
      </c>
      <c r="C55" s="162" t="s">
        <v>124</v>
      </c>
      <c r="D55" s="164" t="s">
        <v>233</v>
      </c>
      <c r="E55" s="165"/>
    </row>
    <row r="56" ht="12.75">
      <c r="E56" s="165"/>
    </row>
    <row r="57" spans="2:5" ht="14.25">
      <c r="B57" s="163" t="s">
        <v>309</v>
      </c>
      <c r="E57" s="165"/>
    </row>
    <row r="58" spans="2:5" ht="14.25">
      <c r="B58" s="163"/>
      <c r="C58" s="162" t="s">
        <v>440</v>
      </c>
      <c r="D58" s="173" t="s">
        <v>441</v>
      </c>
      <c r="E58" s="165"/>
    </row>
    <row r="59" spans="1:5" ht="24" customHeight="1">
      <c r="A59" s="162">
        <v>3</v>
      </c>
      <c r="B59" s="162">
        <v>1</v>
      </c>
      <c r="C59" s="162" t="s">
        <v>280</v>
      </c>
      <c r="D59" s="164" t="s">
        <v>327</v>
      </c>
      <c r="E59" s="165"/>
    </row>
    <row r="60" spans="1:5" ht="12.75">
      <c r="A60" s="162">
        <v>3</v>
      </c>
      <c r="B60" s="162">
        <v>1</v>
      </c>
      <c r="C60" s="162" t="s">
        <v>181</v>
      </c>
      <c r="D60" s="164" t="s">
        <v>282</v>
      </c>
      <c r="E60" s="165"/>
    </row>
    <row r="61" spans="1:5" ht="12.75">
      <c r="A61" s="162">
        <v>3</v>
      </c>
      <c r="B61" s="162">
        <v>1</v>
      </c>
      <c r="C61" s="162" t="s">
        <v>209</v>
      </c>
      <c r="D61" s="164" t="s">
        <v>275</v>
      </c>
      <c r="E61" s="165"/>
    </row>
    <row r="62" spans="1:5" ht="12.75">
      <c r="A62" s="162">
        <v>3</v>
      </c>
      <c r="B62" s="162">
        <v>1</v>
      </c>
      <c r="C62" s="162" t="s">
        <v>276</v>
      </c>
      <c r="D62" s="164" t="s">
        <v>277</v>
      </c>
      <c r="E62" s="165"/>
    </row>
    <row r="63" spans="1:5" ht="22.5">
      <c r="A63" s="162">
        <v>3</v>
      </c>
      <c r="B63" s="162">
        <v>1</v>
      </c>
      <c r="C63" s="162" t="s">
        <v>46</v>
      </c>
      <c r="D63" s="164" t="s">
        <v>278</v>
      </c>
      <c r="E63" s="165"/>
    </row>
    <row r="64" spans="1:5" ht="45">
      <c r="A64" s="162">
        <v>3</v>
      </c>
      <c r="B64" s="162">
        <v>1</v>
      </c>
      <c r="C64" s="162" t="s">
        <v>49</v>
      </c>
      <c r="D64" s="164" t="s">
        <v>331</v>
      </c>
      <c r="E64" s="165"/>
    </row>
    <row r="65" spans="1:5" ht="22.5">
      <c r="A65" s="162">
        <v>3</v>
      </c>
      <c r="B65" s="162">
        <v>1</v>
      </c>
      <c r="C65" s="162" t="s">
        <v>279</v>
      </c>
      <c r="D65" s="164" t="s">
        <v>281</v>
      </c>
      <c r="E65" s="165"/>
    </row>
    <row r="66" spans="1:5" ht="22.5">
      <c r="A66" s="162">
        <v>3</v>
      </c>
      <c r="C66" s="162" t="s">
        <v>55</v>
      </c>
      <c r="D66" s="164" t="s">
        <v>313</v>
      </c>
      <c r="E66" s="165"/>
    </row>
    <row r="67" spans="1:5" ht="22.5">
      <c r="A67" s="162">
        <v>3</v>
      </c>
      <c r="C67" s="162" t="s">
        <v>285</v>
      </c>
      <c r="D67" s="164" t="s">
        <v>295</v>
      </c>
      <c r="E67" s="165"/>
    </row>
    <row r="68" spans="1:5" ht="22.5">
      <c r="A68" s="162">
        <v>3</v>
      </c>
      <c r="C68" s="162" t="s">
        <v>59</v>
      </c>
      <c r="D68" s="164" t="s">
        <v>314</v>
      </c>
      <c r="E68" s="165"/>
    </row>
    <row r="69" spans="1:5" ht="33.75">
      <c r="A69" s="162">
        <v>3</v>
      </c>
      <c r="C69" s="162" t="s">
        <v>62</v>
      </c>
      <c r="D69" s="164" t="s">
        <v>296</v>
      </c>
      <c r="E69" s="165"/>
    </row>
    <row r="70" spans="1:5" ht="22.5">
      <c r="A70" s="162">
        <v>3</v>
      </c>
      <c r="C70" s="162" t="s">
        <v>69</v>
      </c>
      <c r="D70" s="164" t="s">
        <v>311</v>
      </c>
      <c r="E70" s="165"/>
    </row>
    <row r="71" spans="1:5" ht="22.5">
      <c r="A71" s="162">
        <v>3</v>
      </c>
      <c r="C71" s="162" t="s">
        <v>288</v>
      </c>
      <c r="D71" s="173" t="s">
        <v>332</v>
      </c>
      <c r="E71" s="165"/>
    </row>
    <row r="72" spans="1:5" ht="22.5">
      <c r="A72" s="162">
        <v>3</v>
      </c>
      <c r="C72" s="162" t="s">
        <v>289</v>
      </c>
      <c r="D72" s="164" t="s">
        <v>311</v>
      </c>
      <c r="E72" s="165"/>
    </row>
    <row r="73" spans="1:5" ht="12.75">
      <c r="A73" s="162">
        <v>3</v>
      </c>
      <c r="C73" s="162" t="s">
        <v>80</v>
      </c>
      <c r="D73" s="164" t="s">
        <v>298</v>
      </c>
      <c r="E73" s="165"/>
    </row>
    <row r="74" spans="3:5" ht="12.75">
      <c r="C74" s="162" t="s">
        <v>434</v>
      </c>
      <c r="D74" s="164" t="s">
        <v>435</v>
      </c>
      <c r="E74" s="165"/>
    </row>
    <row r="75" spans="1:5" ht="33.75">
      <c r="A75" s="162">
        <v>3</v>
      </c>
      <c r="C75" s="162" t="s">
        <v>290</v>
      </c>
      <c r="D75" s="164" t="s">
        <v>312</v>
      </c>
      <c r="E75" s="165"/>
    </row>
    <row r="76" spans="1:5" ht="22.5">
      <c r="A76" s="162">
        <v>3</v>
      </c>
      <c r="B76" s="162">
        <v>1</v>
      </c>
      <c r="C76" s="162" t="s">
        <v>83</v>
      </c>
      <c r="D76" s="164" t="s">
        <v>274</v>
      </c>
      <c r="E76" s="165"/>
    </row>
    <row r="77" spans="1:5" ht="33.75">
      <c r="A77" s="162">
        <v>3</v>
      </c>
      <c r="C77" s="162" t="s">
        <v>94</v>
      </c>
      <c r="D77" s="164" t="s">
        <v>307</v>
      </c>
      <c r="E77" s="165"/>
    </row>
    <row r="78" spans="1:5" ht="22.5">
      <c r="A78" s="162">
        <v>3</v>
      </c>
      <c r="C78" s="162" t="s">
        <v>297</v>
      </c>
      <c r="D78" s="164" t="s">
        <v>315</v>
      </c>
      <c r="E78" s="165"/>
    </row>
    <row r="79" spans="1:5" ht="33.75">
      <c r="A79" s="162">
        <v>3</v>
      </c>
      <c r="C79" s="162" t="s">
        <v>273</v>
      </c>
      <c r="D79" s="164" t="s">
        <v>307</v>
      </c>
      <c r="E79" s="165"/>
    </row>
    <row r="80" spans="1:5" ht="22.5">
      <c r="A80" s="162">
        <v>3</v>
      </c>
      <c r="B80" s="162">
        <v>1</v>
      </c>
      <c r="C80" s="162" t="s">
        <v>271</v>
      </c>
      <c r="D80" s="164" t="s">
        <v>272</v>
      </c>
      <c r="E80" s="165"/>
    </row>
    <row r="81" spans="1:5" ht="33.75">
      <c r="A81" s="162">
        <v>3</v>
      </c>
      <c r="B81" s="162">
        <v>1</v>
      </c>
      <c r="C81" s="162" t="s">
        <v>267</v>
      </c>
      <c r="D81" s="164" t="s">
        <v>268</v>
      </c>
      <c r="E81" s="165"/>
    </row>
    <row r="82" spans="1:5" ht="12.75">
      <c r="A82" s="162">
        <v>3</v>
      </c>
      <c r="B82" s="162">
        <v>1</v>
      </c>
      <c r="C82" s="162" t="s">
        <v>269</v>
      </c>
      <c r="D82" s="164" t="s">
        <v>270</v>
      </c>
      <c r="E82" s="165"/>
    </row>
    <row r="83" spans="1:5" ht="22.5">
      <c r="A83" s="162">
        <v>3</v>
      </c>
      <c r="B83" s="162">
        <v>1</v>
      </c>
      <c r="C83" s="162" t="s">
        <v>139</v>
      </c>
      <c r="D83" s="164" t="s">
        <v>303</v>
      </c>
      <c r="E83" s="165"/>
    </row>
    <row r="84" spans="1:5" ht="12.75">
      <c r="A84" s="162">
        <v>3</v>
      </c>
      <c r="B84" s="162">
        <v>1</v>
      </c>
      <c r="C84" s="162" t="s">
        <v>140</v>
      </c>
      <c r="D84" s="164" t="s">
        <v>304</v>
      </c>
      <c r="E84" s="165"/>
    </row>
    <row r="85" spans="1:5" ht="22.5">
      <c r="A85" s="162">
        <v>3</v>
      </c>
      <c r="B85" s="162">
        <v>1</v>
      </c>
      <c r="C85" s="165" t="s">
        <v>141</v>
      </c>
      <c r="D85" s="164" t="s">
        <v>306</v>
      </c>
      <c r="E85" s="165"/>
    </row>
    <row r="86" spans="1:5" ht="22.5">
      <c r="A86" s="162">
        <v>3</v>
      </c>
      <c r="B86" s="162">
        <v>1</v>
      </c>
      <c r="C86" s="165" t="s">
        <v>163</v>
      </c>
      <c r="D86" s="164" t="s">
        <v>308</v>
      </c>
      <c r="E86" s="165"/>
    </row>
    <row r="87" spans="1:5" ht="22.5">
      <c r="A87" s="162">
        <v>3</v>
      </c>
      <c r="B87" s="162">
        <v>1</v>
      </c>
      <c r="C87" s="162" t="s">
        <v>170</v>
      </c>
      <c r="D87" s="164" t="s">
        <v>242</v>
      </c>
      <c r="E87" s="165"/>
    </row>
    <row r="88" spans="1:5" ht="12.75">
      <c r="A88" s="162">
        <v>3</v>
      </c>
      <c r="B88" s="162">
        <v>1</v>
      </c>
      <c r="C88" s="165" t="s">
        <v>305</v>
      </c>
      <c r="D88" s="164" t="s">
        <v>439</v>
      </c>
      <c r="E88" s="165"/>
    </row>
    <row r="89" spans="1:5" ht="12.75">
      <c r="A89" s="162">
        <v>3</v>
      </c>
      <c r="B89" s="162">
        <v>1</v>
      </c>
      <c r="C89" s="162" t="s">
        <v>266</v>
      </c>
      <c r="D89" s="164" t="s">
        <v>265</v>
      </c>
      <c r="E89" s="165"/>
    </row>
    <row r="90" ht="12.75">
      <c r="E90" s="165"/>
    </row>
    <row r="91" ht="12.75">
      <c r="E91" s="165"/>
    </row>
    <row r="92" ht="12.75">
      <c r="E92" s="165"/>
    </row>
    <row r="93" spans="1:5" ht="22.5">
      <c r="A93" s="162">
        <v>4</v>
      </c>
      <c r="B93" s="162">
        <v>1</v>
      </c>
      <c r="C93" s="162" t="s">
        <v>231</v>
      </c>
      <c r="D93" s="164" t="s">
        <v>232</v>
      </c>
      <c r="E93" s="165"/>
    </row>
    <row r="94" spans="1:5" ht="45">
      <c r="A94" s="162">
        <v>4</v>
      </c>
      <c r="B94" s="162">
        <v>1</v>
      </c>
      <c r="C94" s="162" t="s">
        <v>231</v>
      </c>
      <c r="D94" s="164" t="s">
        <v>360</v>
      </c>
      <c r="E94" s="165"/>
    </row>
    <row r="95" spans="3:5" ht="22.5">
      <c r="C95" s="162" t="s">
        <v>119</v>
      </c>
      <c r="D95" s="166" t="s">
        <v>417</v>
      </c>
      <c r="E95" s="165"/>
    </row>
    <row r="96" spans="3:5" ht="12.75">
      <c r="C96" s="162" t="s">
        <v>145</v>
      </c>
      <c r="D96" s="164" t="s">
        <v>416</v>
      </c>
      <c r="E96" s="165"/>
    </row>
    <row r="97" spans="3:5" ht="30" customHeight="1">
      <c r="C97" s="162" t="s">
        <v>428</v>
      </c>
      <c r="D97" s="164" t="s">
        <v>427</v>
      </c>
      <c r="E97" s="165"/>
    </row>
    <row r="98" ht="30" customHeight="1">
      <c r="E98" s="165"/>
    </row>
    <row r="99" ht="30" customHeight="1">
      <c r="E99" s="165"/>
    </row>
    <row r="100" ht="30" customHeight="1">
      <c r="E100" s="165"/>
    </row>
    <row r="101" ht="12.75">
      <c r="E101" s="167"/>
    </row>
    <row r="102" ht="12.75">
      <c r="C102" s="162" t="s">
        <v>227</v>
      </c>
    </row>
    <row r="104" spans="3:4" ht="33.75">
      <c r="C104" s="162" t="s">
        <v>98</v>
      </c>
      <c r="D104" s="164" t="s">
        <v>228</v>
      </c>
    </row>
    <row r="105" spans="3:4" ht="22.5">
      <c r="C105" s="162" t="s">
        <v>120</v>
      </c>
      <c r="D105" s="164" t="s">
        <v>235</v>
      </c>
    </row>
    <row r="106" spans="3:4" ht="33.75">
      <c r="C106" s="162" t="s">
        <v>267</v>
      </c>
      <c r="D106" s="164" t="s">
        <v>268</v>
      </c>
    </row>
    <row r="109" spans="3:4" ht="22.5">
      <c r="C109" s="162" t="s">
        <v>155</v>
      </c>
      <c r="D109" s="161" t="s">
        <v>222</v>
      </c>
    </row>
    <row r="111" spans="3:4" ht="67.5">
      <c r="C111" s="162" t="s">
        <v>36</v>
      </c>
      <c r="D111" s="164" t="s">
        <v>328</v>
      </c>
    </row>
  </sheetData>
  <hyperlinks>
    <hyperlink ref="D12" r:id="rId1" display="http://www.ohchr.org/Documents/Issues/EPoverty/older/Chad.pdf"/>
  </hyperlinks>
  <printOptions/>
  <pageMargins left="0.53" right="0.5" top="0.57" bottom="0.58" header="0.31496062992125984" footer="0.31496062992125984"/>
  <pageSetup horizontalDpi="1200" verticalDpi="1200" orientation="portrait" paperSize="9" scale="80" r:id="rId2"/>
</worksheet>
</file>

<file path=xl/worksheets/sheet4.xml><?xml version="1.0" encoding="utf-8"?>
<worksheet xmlns="http://schemas.openxmlformats.org/spreadsheetml/2006/main" xmlns:r="http://schemas.openxmlformats.org/officeDocument/2006/relationships">
  <dimension ref="A1:G246"/>
  <sheetViews>
    <sheetView workbookViewId="0" topLeftCell="A158">
      <selection activeCell="A173" sqref="A131:F173"/>
    </sheetView>
  </sheetViews>
  <sheetFormatPr defaultColWidth="9.140625" defaultRowHeight="12.75"/>
  <cols>
    <col min="1" max="1" width="32.28125" style="3" customWidth="1"/>
    <col min="2" max="2" width="3.57421875" style="3" hidden="1" customWidth="1"/>
    <col min="3" max="3" width="24.8515625" style="3" customWidth="1"/>
    <col min="4" max="5" width="10.57421875" style="3" customWidth="1"/>
    <col min="6" max="6" width="9.140625" style="3" customWidth="1"/>
    <col min="7" max="7" width="30.421875" style="3" customWidth="1"/>
    <col min="8" max="16384" width="9.140625" style="3" customWidth="1"/>
  </cols>
  <sheetData>
    <row r="1" spans="1:6" ht="13.5" customHeight="1" thickBot="1">
      <c r="A1" s="282" t="s">
        <v>229</v>
      </c>
      <c r="B1" s="282"/>
      <c r="C1" s="283"/>
      <c r="D1" s="283"/>
      <c r="E1" s="283"/>
      <c r="F1" s="283"/>
    </row>
    <row r="2" spans="1:6" ht="12.75" thickTop="1">
      <c r="A2" s="85"/>
      <c r="B2" s="85"/>
      <c r="C2" s="86"/>
      <c r="D2" s="86"/>
      <c r="E2" s="86"/>
      <c r="F2" s="87"/>
    </row>
    <row r="3" spans="1:6" s="8" customFormat="1" ht="11.25" customHeight="1">
      <c r="A3" s="88"/>
      <c r="B3" s="88"/>
      <c r="C3" s="284" t="s">
        <v>20</v>
      </c>
      <c r="D3" s="284"/>
      <c r="E3" s="284"/>
      <c r="F3" s="284"/>
    </row>
    <row r="4" spans="1:6" s="8" customFormat="1" ht="36">
      <c r="A4" s="89" t="s">
        <v>178</v>
      </c>
      <c r="B4" s="89"/>
      <c r="C4" s="90" t="s">
        <v>22</v>
      </c>
      <c r="D4" s="90"/>
      <c r="E4" s="90"/>
      <c r="F4" s="91" t="s">
        <v>177</v>
      </c>
    </row>
    <row r="5" spans="1:6" ht="12">
      <c r="A5" s="92"/>
      <c r="B5" s="92"/>
      <c r="C5" s="93"/>
      <c r="D5" s="93"/>
      <c r="E5" s="93"/>
      <c r="F5" s="94"/>
    </row>
    <row r="6" spans="1:6" ht="24">
      <c r="A6" s="95" t="s">
        <v>23</v>
      </c>
      <c r="B6" s="95"/>
      <c r="C6" s="96"/>
      <c r="D6" s="96"/>
      <c r="E6" s="96"/>
      <c r="F6" s="97"/>
    </row>
    <row r="7" spans="1:6" ht="12">
      <c r="A7" s="95"/>
      <c r="B7" s="95"/>
      <c r="C7" s="96"/>
      <c r="D7" s="96"/>
      <c r="E7" s="96"/>
      <c r="F7" s="97"/>
    </row>
    <row r="8" spans="1:6" ht="12">
      <c r="A8" s="95" t="s">
        <v>16</v>
      </c>
      <c r="B8" s="95"/>
      <c r="C8" s="98">
        <v>40.23328478799348</v>
      </c>
      <c r="D8" s="98"/>
      <c r="E8" s="98"/>
      <c r="F8" s="99"/>
    </row>
    <row r="9" spans="1:6" ht="12">
      <c r="A9" s="100" t="s">
        <v>24</v>
      </c>
      <c r="B9" s="100"/>
      <c r="C9" s="98">
        <v>15.580208572419217</v>
      </c>
      <c r="D9" s="98"/>
      <c r="E9" s="98"/>
      <c r="F9" s="99"/>
    </row>
    <row r="10" spans="1:6" ht="12">
      <c r="A10" s="100" t="s">
        <v>184</v>
      </c>
      <c r="B10" s="100"/>
      <c r="C10" s="98">
        <v>17.551957889516803</v>
      </c>
      <c r="D10" s="98"/>
      <c r="E10" s="98"/>
      <c r="F10" s="99"/>
    </row>
    <row r="11" spans="1:6" ht="12">
      <c r="A11" s="100" t="s">
        <v>17</v>
      </c>
      <c r="B11" s="100"/>
      <c r="C11" s="98">
        <v>30.876590515585736</v>
      </c>
      <c r="D11" s="98"/>
      <c r="E11" s="98"/>
      <c r="F11" s="99"/>
    </row>
    <row r="12" spans="1:6" ht="12">
      <c r="A12" s="100" t="s">
        <v>18</v>
      </c>
      <c r="B12" s="100"/>
      <c r="C12" s="98">
        <v>27.27730256287854</v>
      </c>
      <c r="D12" s="98"/>
      <c r="E12" s="98"/>
      <c r="F12" s="99"/>
    </row>
    <row r="13" spans="1:6" ht="12">
      <c r="A13" s="100" t="s">
        <v>19</v>
      </c>
      <c r="B13" s="100"/>
      <c r="C13" s="98">
        <v>28.402977734180787</v>
      </c>
      <c r="D13" s="98"/>
      <c r="E13" s="98"/>
      <c r="F13" s="99"/>
    </row>
    <row r="14" spans="1:6" ht="12">
      <c r="A14" s="100" t="s">
        <v>185</v>
      </c>
      <c r="B14" s="100"/>
      <c r="C14" s="98">
        <v>50.334516733055466</v>
      </c>
      <c r="D14" s="98"/>
      <c r="E14" s="98"/>
      <c r="F14" s="99"/>
    </row>
    <row r="15" spans="1:6" ht="12">
      <c r="A15" s="100" t="s">
        <v>13</v>
      </c>
      <c r="B15" s="100"/>
      <c r="C15" s="98">
        <v>93.95504023408924</v>
      </c>
      <c r="D15" s="98"/>
      <c r="E15" s="98"/>
      <c r="F15" s="99"/>
    </row>
    <row r="16" spans="1:6" ht="12">
      <c r="A16" s="100" t="s">
        <v>12</v>
      </c>
      <c r="B16" s="100"/>
      <c r="C16" s="98">
        <v>87.33383501163037</v>
      </c>
      <c r="D16" s="98"/>
      <c r="E16" s="98"/>
      <c r="F16" s="99"/>
    </row>
    <row r="17" spans="1:6" ht="12">
      <c r="A17" s="100" t="s">
        <v>15</v>
      </c>
      <c r="B17" s="100"/>
      <c r="C17" s="98">
        <v>92.70393769463371</v>
      </c>
      <c r="D17" s="98"/>
      <c r="E17" s="98"/>
      <c r="F17" s="99"/>
    </row>
    <row r="18" spans="1:6" ht="12">
      <c r="A18" s="100" t="s">
        <v>14</v>
      </c>
      <c r="B18" s="100"/>
      <c r="C18" s="98">
        <v>75.60253921971987</v>
      </c>
      <c r="D18" s="98"/>
      <c r="E18" s="98"/>
      <c r="F18" s="99"/>
    </row>
    <row r="19" spans="1:6" ht="12">
      <c r="A19" s="92"/>
      <c r="B19" s="92"/>
      <c r="C19" s="93"/>
      <c r="D19" s="93"/>
      <c r="E19" s="93"/>
      <c r="F19" s="94"/>
    </row>
    <row r="20" spans="1:6" ht="15.75">
      <c r="A20" s="108" t="s">
        <v>184</v>
      </c>
      <c r="B20" s="101"/>
      <c r="C20" s="101"/>
      <c r="D20" s="101"/>
      <c r="E20" s="101"/>
      <c r="F20" s="101"/>
    </row>
    <row r="21" spans="1:6" ht="12">
      <c r="A21" s="106"/>
      <c r="B21" s="107"/>
      <c r="C21" s="105" t="s">
        <v>215</v>
      </c>
      <c r="D21" s="105" t="s">
        <v>203</v>
      </c>
      <c r="E21" s="105" t="s">
        <v>204</v>
      </c>
      <c r="F21" s="104"/>
    </row>
    <row r="22" spans="1:6" ht="12">
      <c r="A22" s="103" t="str">
        <f>'Old age effective coverage'!H57</f>
        <v>Sierra Leone</v>
      </c>
      <c r="B22" s="103">
        <f>'Old age effective coverage'!I57</f>
        <v>1</v>
      </c>
      <c r="C22" s="160">
        <f>'Old age effective coverage'!J57</f>
        <v>0.9</v>
      </c>
      <c r="D22" s="160">
        <f>'Old age effective coverage'!K57</f>
        <v>0</v>
      </c>
      <c r="E22" s="160">
        <f>'Old age effective coverage'!L57</f>
        <v>0</v>
      </c>
      <c r="F22" s="103">
        <f>'Old age effective coverage'!M57</f>
        <v>2007</v>
      </c>
    </row>
    <row r="23" spans="1:6" ht="12">
      <c r="A23" s="103" t="str">
        <f>'Old age effective coverage'!H30</f>
        <v>Chad</v>
      </c>
      <c r="B23" s="103">
        <f>'Old age effective coverage'!I30</f>
        <v>1</v>
      </c>
      <c r="C23" s="160">
        <f>'Old age effective coverage'!J30</f>
        <v>1.6</v>
      </c>
      <c r="D23" s="160">
        <f>'Old age effective coverage'!K30</f>
        <v>0</v>
      </c>
      <c r="E23" s="160">
        <f>'Old age effective coverage'!L30</f>
        <v>0</v>
      </c>
      <c r="F23" s="103">
        <f>'Old age effective coverage'!M30</f>
        <v>2008</v>
      </c>
    </row>
    <row r="24" spans="1:6" ht="12">
      <c r="A24" s="103" t="str">
        <f>'Old age effective coverage'!H36</f>
        <v>Gambia</v>
      </c>
      <c r="B24" s="103">
        <f>'Old age effective coverage'!I36</f>
        <v>0</v>
      </c>
      <c r="C24" s="160">
        <f>'Old age effective coverage'!J36</f>
        <v>3</v>
      </c>
      <c r="D24" s="160">
        <f>'Old age effective coverage'!K36</f>
        <v>0</v>
      </c>
      <c r="E24" s="160">
        <f>'Old age effective coverage'!L36</f>
        <v>0</v>
      </c>
      <c r="F24" s="103">
        <f>'Old age effective coverage'!M36</f>
        <v>2003</v>
      </c>
    </row>
    <row r="25" spans="1:6" ht="12">
      <c r="A25" s="103" t="str">
        <f>'Old age effective coverage'!H26</f>
        <v>Burkina Faso</v>
      </c>
      <c r="B25" s="103">
        <f>'Old age effective coverage'!I26</f>
        <v>1</v>
      </c>
      <c r="C25" s="160">
        <f>'Old age effective coverage'!J26</f>
        <v>3.2</v>
      </c>
      <c r="D25" s="160">
        <f>'Old age effective coverage'!K26</f>
        <v>7.1</v>
      </c>
      <c r="E25" s="160">
        <f>'Old age effective coverage'!L26</f>
        <v>0.5</v>
      </c>
      <c r="F25" s="103">
        <f>'Old age effective coverage'!M26</f>
        <v>2009</v>
      </c>
    </row>
    <row r="26" spans="1:6" ht="12">
      <c r="A26" s="103" t="str">
        <f>'Old age effective coverage'!H61</f>
        <v>Tanzania, United Republic of</v>
      </c>
      <c r="B26" s="103">
        <f>'Old age effective coverage'!I61</f>
        <v>1</v>
      </c>
      <c r="C26" s="160">
        <f>'Old age effective coverage'!J61</f>
        <v>3.2</v>
      </c>
      <c r="D26" s="160">
        <f>'Old age effective coverage'!K61</f>
        <v>0</v>
      </c>
      <c r="E26" s="160">
        <f>'Old age effective coverage'!L61</f>
        <v>0</v>
      </c>
      <c r="F26" s="103">
        <f>'Old age effective coverage'!M61</f>
        <v>2008</v>
      </c>
    </row>
    <row r="27" spans="1:6" ht="12">
      <c r="A27" s="103" t="str">
        <f>'Old age effective coverage'!H27</f>
        <v>Burundi</v>
      </c>
      <c r="B27" s="103">
        <f>'Old age effective coverage'!I27</f>
        <v>1</v>
      </c>
      <c r="C27" s="160">
        <f>'Old age effective coverage'!J27</f>
        <v>3.9548717714308936</v>
      </c>
      <c r="D27" s="160">
        <f>'Old age effective coverage'!K27</f>
        <v>6.847596021923772</v>
      </c>
      <c r="E27" s="160">
        <f>'Old age effective coverage'!L27</f>
        <v>1.9645948700913427</v>
      </c>
      <c r="F27" s="103">
        <f>'Old age effective coverage'!M27</f>
        <v>2011</v>
      </c>
    </row>
    <row r="28" spans="1:6" ht="12">
      <c r="A28" s="103" t="str">
        <f>'Old age effective coverage'!H44</f>
        <v>Malawi</v>
      </c>
      <c r="B28" s="103">
        <f>'Old age effective coverage'!I44</f>
        <v>1</v>
      </c>
      <c r="C28" s="160">
        <f>'Old age effective coverage'!J44</f>
        <v>4.1</v>
      </c>
      <c r="D28" s="160">
        <f>'Old age effective coverage'!K44</f>
        <v>0</v>
      </c>
      <c r="E28" s="160">
        <f>'Old age effective coverage'!L44</f>
        <v>0</v>
      </c>
      <c r="F28" s="103">
        <f>'Old age effective coverage'!M44</f>
        <v>2010</v>
      </c>
    </row>
    <row r="29" spans="1:6" ht="12">
      <c r="A29" s="103" t="str">
        <f>'Old age effective coverage'!H64</f>
        <v>Uganda</v>
      </c>
      <c r="B29" s="103">
        <f>'Old age effective coverage'!I64</f>
        <v>1</v>
      </c>
      <c r="C29" s="160">
        <f>'Old age effective coverage'!J64</f>
        <v>4.2</v>
      </c>
      <c r="D29" s="160">
        <f>'Old age effective coverage'!K64</f>
        <v>0</v>
      </c>
      <c r="E29" s="160">
        <f>'Old age effective coverage'!L64</f>
        <v>0</v>
      </c>
      <c r="F29" s="103">
        <f>'Old age effective coverage'!M64</f>
        <v>2006</v>
      </c>
    </row>
    <row r="30" spans="1:6" ht="12">
      <c r="A30" s="103" t="str">
        <f>'Old age effective coverage'!H59</f>
        <v>Sudan</v>
      </c>
      <c r="B30" s="103">
        <f>'Old age effective coverage'!I59</f>
        <v>0</v>
      </c>
      <c r="C30" s="160">
        <f>'Old age effective coverage'!J59</f>
        <v>4.6</v>
      </c>
      <c r="D30" s="160">
        <f>'Old age effective coverage'!K59</f>
        <v>0</v>
      </c>
      <c r="E30" s="160">
        <f>'Old age effective coverage'!L59</f>
        <v>0</v>
      </c>
      <c r="F30" s="103">
        <f>'Old age effective coverage'!M59</f>
        <v>2010</v>
      </c>
    </row>
    <row r="31" spans="1:6" ht="12">
      <c r="A31" s="103" t="str">
        <f>'Old age effective coverage'!H53</f>
        <v>Rwanda</v>
      </c>
      <c r="B31" s="103">
        <f>'Old age effective coverage'!I53</f>
        <v>1</v>
      </c>
      <c r="C31" s="160">
        <f>'Old age effective coverage'!J53</f>
        <v>4.7</v>
      </c>
      <c r="D31" s="160">
        <f>'Old age effective coverage'!K53</f>
        <v>0</v>
      </c>
      <c r="E31" s="160">
        <f>'Old age effective coverage'!L53</f>
        <v>0</v>
      </c>
      <c r="F31" s="103">
        <f>'Old age effective coverage'!M53</f>
        <v>2004</v>
      </c>
    </row>
    <row r="32" spans="1:6" ht="12">
      <c r="A32" s="103" t="str">
        <f>'Old age effective coverage'!H43</f>
        <v>Madagascar</v>
      </c>
      <c r="B32" s="103">
        <f>'Old age effective coverage'!I43</f>
        <v>1</v>
      </c>
      <c r="C32" s="160">
        <f>'Old age effective coverage'!J43</f>
        <v>5.7</v>
      </c>
      <c r="D32" s="160">
        <f>'Old age effective coverage'!K43</f>
        <v>0</v>
      </c>
      <c r="E32" s="160">
        <f>'Old age effective coverage'!L43</f>
        <v>0</v>
      </c>
      <c r="F32" s="103">
        <f>'Old age effective coverage'!M43</f>
        <v>2010</v>
      </c>
    </row>
    <row r="33" spans="1:6" ht="12">
      <c r="A33" s="103" t="str">
        <f>'Old age effective coverage'!H51</f>
        <v>Niger</v>
      </c>
      <c r="B33" s="103">
        <f>'Old age effective coverage'!I51</f>
        <v>1</v>
      </c>
      <c r="C33" s="160">
        <f>'Old age effective coverage'!J51</f>
        <v>6.1</v>
      </c>
      <c r="D33" s="160">
        <f>'Old age effective coverage'!K51</f>
        <v>0</v>
      </c>
      <c r="E33" s="160">
        <f>'Old age effective coverage'!L51</f>
        <v>0</v>
      </c>
      <c r="F33" s="103">
        <f>'Old age effective coverage'!M51</f>
        <v>2007</v>
      </c>
    </row>
    <row r="34" spans="1:6" ht="12">
      <c r="A34" s="103" t="str">
        <f>'Old age effective coverage'!H39</f>
        <v>Guinea-Bissau</v>
      </c>
      <c r="B34" s="103">
        <f>'Old age effective coverage'!I39</f>
        <v>1</v>
      </c>
      <c r="C34" s="160">
        <f>'Old age effective coverage'!J39</f>
        <v>6.2</v>
      </c>
      <c r="D34" s="160">
        <f>'Old age effective coverage'!K39</f>
        <v>0</v>
      </c>
      <c r="E34" s="160">
        <f>'Old age effective coverage'!L39</f>
        <v>0</v>
      </c>
      <c r="F34" s="103">
        <f>'Old age effective coverage'!M39</f>
        <v>2008</v>
      </c>
    </row>
    <row r="35" spans="1:6" ht="12">
      <c r="A35" s="103" t="str">
        <f>'Old age effective coverage'!H66</f>
        <v>Zimbabwe</v>
      </c>
      <c r="B35" s="103">
        <f>'Old age effective coverage'!I66</f>
        <v>0</v>
      </c>
      <c r="C35" s="160">
        <f>'Old age effective coverage'!J66</f>
        <v>6.2</v>
      </c>
      <c r="D35" s="160">
        <f>'Old age effective coverage'!K66</f>
        <v>0</v>
      </c>
      <c r="E35" s="160">
        <f>'Old age effective coverage'!L66</f>
        <v>0</v>
      </c>
      <c r="F35" s="103">
        <f>'Old age effective coverage'!M66</f>
        <v>2006</v>
      </c>
    </row>
    <row r="36" spans="1:6" ht="12">
      <c r="A36" s="103" t="str">
        <f>'Old age effective coverage'!H37</f>
        <v>Ghana</v>
      </c>
      <c r="B36" s="103">
        <f>'Old age effective coverage'!I37</f>
        <v>1</v>
      </c>
      <c r="C36" s="160">
        <f>'Old age effective coverage'!J37</f>
        <v>6.6</v>
      </c>
      <c r="D36" s="160">
        <f>'Old age effective coverage'!K37</f>
        <v>11.8</v>
      </c>
      <c r="E36" s="160">
        <f>'Old age effective coverage'!L37</f>
        <v>1.8</v>
      </c>
      <c r="F36" s="103">
        <f>'Old age effective coverage'!M37</f>
        <v>2008</v>
      </c>
    </row>
    <row r="37" spans="1:6" ht="12">
      <c r="A37" s="103" t="str">
        <f>'Old age effective coverage'!H33</f>
        <v>Côte d'Ivoire</v>
      </c>
      <c r="B37" s="103">
        <f>'Old age effective coverage'!I33</f>
        <v>1</v>
      </c>
      <c r="C37" s="160">
        <f>'Old age effective coverage'!J33</f>
        <v>7.7</v>
      </c>
      <c r="D37" s="160">
        <f>'Old age effective coverage'!K33</f>
        <v>0</v>
      </c>
      <c r="E37" s="160">
        <f>'Old age effective coverage'!L33</f>
        <v>0</v>
      </c>
      <c r="F37" s="103">
        <f>'Old age effective coverage'!M33</f>
        <v>2010</v>
      </c>
    </row>
    <row r="38" spans="1:6" ht="12">
      <c r="A38" s="103" t="str">
        <f>'Old age effective coverage'!H65</f>
        <v>Zambia</v>
      </c>
      <c r="B38" s="103">
        <f>'Old age effective coverage'!I65</f>
        <v>1</v>
      </c>
      <c r="C38" s="160">
        <f>'Old age effective coverage'!J65</f>
        <v>7.7</v>
      </c>
      <c r="D38" s="160">
        <f>'Old age effective coverage'!K65</f>
        <v>0</v>
      </c>
      <c r="E38" s="160">
        <f>'Old age effective coverage'!L65</f>
        <v>0</v>
      </c>
      <c r="F38" s="103">
        <f>'Old age effective coverage'!M65</f>
        <v>2008</v>
      </c>
    </row>
    <row r="39" spans="1:6" ht="12">
      <c r="A39" s="103" t="str">
        <f>'Old age effective coverage'!H40</f>
        <v>Kenya</v>
      </c>
      <c r="B39" s="103">
        <f>'Old age effective coverage'!I40</f>
        <v>1</v>
      </c>
      <c r="C39" s="160">
        <f>'Old age effective coverage'!J40</f>
        <v>7.9</v>
      </c>
      <c r="D39" s="160">
        <f>'Old age effective coverage'!K40</f>
        <v>0</v>
      </c>
      <c r="E39" s="160">
        <f>'Old age effective coverage'!L40</f>
        <v>0</v>
      </c>
      <c r="F39" s="103">
        <f>'Old age effective coverage'!M40</f>
        <v>2010</v>
      </c>
    </row>
    <row r="40" spans="1:6" ht="12">
      <c r="A40" s="103" t="str">
        <f>'Old age effective coverage'!H23</f>
        <v>Angola</v>
      </c>
      <c r="B40" s="103">
        <f>'Old age effective coverage'!I23</f>
        <v>1</v>
      </c>
      <c r="C40" s="160">
        <f>'Old age effective coverage'!J23</f>
        <v>8.1</v>
      </c>
      <c r="D40" s="160">
        <f>'Old age effective coverage'!K23</f>
        <v>0</v>
      </c>
      <c r="E40" s="160">
        <f>'Old age effective coverage'!L23</f>
        <v>0</v>
      </c>
      <c r="F40" s="103">
        <f>'Old age effective coverage'!M23</f>
        <v>2010</v>
      </c>
    </row>
    <row r="41" spans="1:6" ht="12">
      <c r="A41" s="103" t="str">
        <f>'Old age effective coverage'!H38</f>
        <v>Guinea</v>
      </c>
      <c r="B41" s="103">
        <f>'Old age effective coverage'!I38</f>
        <v>0</v>
      </c>
      <c r="C41" s="160">
        <f>'Old age effective coverage'!J38</f>
        <v>8.8</v>
      </c>
      <c r="D41" s="160">
        <f>'Old age effective coverage'!K38</f>
        <v>0</v>
      </c>
      <c r="E41" s="160">
        <f>'Old age effective coverage'!L38</f>
        <v>0</v>
      </c>
      <c r="F41" s="103">
        <f>'Old age effective coverage'!M38</f>
        <v>2008</v>
      </c>
    </row>
    <row r="42" spans="1:6" ht="12">
      <c r="A42" s="103" t="str">
        <f>'Old age effective coverage'!H46</f>
        <v>Mauritania</v>
      </c>
      <c r="B42" s="103">
        <f>'Old age effective coverage'!I46</f>
        <v>0</v>
      </c>
      <c r="C42" s="160">
        <f>'Old age effective coverage'!J46</f>
        <v>9.3</v>
      </c>
      <c r="D42" s="160">
        <f>'Old age effective coverage'!K46</f>
        <v>0</v>
      </c>
      <c r="E42" s="160">
        <f>'Old age effective coverage'!L46</f>
        <v>0</v>
      </c>
      <c r="F42" s="103">
        <f>'Old age effective coverage'!M46</f>
        <v>2002</v>
      </c>
    </row>
    <row r="43" spans="1:6" ht="12">
      <c r="A43" s="103" t="str">
        <f>'Old age effective coverage'!H24</f>
        <v>Benin</v>
      </c>
      <c r="B43" s="103">
        <f>'Old age effective coverage'!I24</f>
        <v>1</v>
      </c>
      <c r="C43" s="160">
        <f>'Old age effective coverage'!J24</f>
        <v>9.7</v>
      </c>
      <c r="D43" s="160">
        <f>'Old age effective coverage'!K24</f>
        <v>0</v>
      </c>
      <c r="E43" s="160">
        <f>'Old age effective coverage'!L24</f>
        <v>0</v>
      </c>
      <c r="F43" s="103">
        <f>'Old age effective coverage'!M24</f>
        <v>2009</v>
      </c>
    </row>
    <row r="44" spans="1:6" ht="12">
      <c r="A44" s="103" t="str">
        <f>'Old age effective coverage'!H62</f>
        <v>Togo</v>
      </c>
      <c r="B44" s="103">
        <f>'Old age effective coverage'!I62</f>
        <v>1</v>
      </c>
      <c r="C44" s="160">
        <f>'Old age effective coverage'!J62</f>
        <v>10.9</v>
      </c>
      <c r="D44" s="160">
        <f>'Old age effective coverage'!K62</f>
        <v>0</v>
      </c>
      <c r="E44" s="160">
        <f>'Old age effective coverage'!L62</f>
        <v>0</v>
      </c>
      <c r="F44" s="103">
        <f>'Old age effective coverage'!M62</f>
        <v>2009</v>
      </c>
    </row>
    <row r="45" spans="1:6" ht="12">
      <c r="A45" s="103" t="str">
        <f>'Old age effective coverage'!H34</f>
        <v>Djibouti</v>
      </c>
      <c r="B45" s="103">
        <f>'Old age effective coverage'!I34</f>
        <v>0</v>
      </c>
      <c r="C45" s="160">
        <f>'Old age effective coverage'!J34</f>
        <v>12</v>
      </c>
      <c r="D45" s="160">
        <f>'Old age effective coverage'!K34</f>
        <v>0</v>
      </c>
      <c r="E45" s="160">
        <f>'Old age effective coverage'!L34</f>
        <v>0</v>
      </c>
      <c r="F45" s="103">
        <f>'Old age effective coverage'!M34</f>
        <v>2002</v>
      </c>
    </row>
    <row r="46" spans="1:6" ht="12">
      <c r="A46" s="103" t="str">
        <f>'Old age effective coverage'!H55</f>
        <v>Senegal</v>
      </c>
      <c r="B46" s="103">
        <f>'Old age effective coverage'!I55</f>
        <v>1</v>
      </c>
      <c r="C46" s="160">
        <f>'Old age effective coverage'!J55</f>
        <v>12.4</v>
      </c>
      <c r="D46" s="160">
        <f>'Old age effective coverage'!K55</f>
        <v>23.7</v>
      </c>
      <c r="E46" s="160">
        <f>'Old age effective coverage'!L55</f>
        <v>2.2</v>
      </c>
      <c r="F46" s="103">
        <f>'Old age effective coverage'!M55</f>
        <v>2006</v>
      </c>
    </row>
    <row r="47" spans="1:6" ht="12">
      <c r="A47" s="103" t="str">
        <f>'Old age effective coverage'!H28</f>
        <v>Cameroon</v>
      </c>
      <c r="B47" s="103">
        <f>'Old age effective coverage'!I28</f>
        <v>1</v>
      </c>
      <c r="C47" s="160">
        <f>'Old age effective coverage'!J28</f>
        <v>12.896367559841215</v>
      </c>
      <c r="D47" s="160">
        <f>'Old age effective coverage'!K28</f>
        <v>18.727587275993045</v>
      </c>
      <c r="E47" s="160">
        <f>'Old age effective coverage'!L28</f>
        <v>7.9173129773187645</v>
      </c>
      <c r="F47" s="103">
        <f>'Old age effective coverage'!M28</f>
        <v>2009</v>
      </c>
    </row>
    <row r="48" spans="1:6" ht="12">
      <c r="A48" s="103" t="str">
        <f>'Old age effective coverage'!H31</f>
        <v>Congo</v>
      </c>
      <c r="B48" s="103">
        <f>'Old age effective coverage'!I31</f>
        <v>1</v>
      </c>
      <c r="C48" s="160">
        <f>'Old age effective coverage'!J31</f>
        <v>17</v>
      </c>
      <c r="D48" s="160">
        <f>'Old age effective coverage'!K31</f>
        <v>0</v>
      </c>
      <c r="E48" s="160">
        <f>'Old age effective coverage'!L31</f>
        <v>0</v>
      </c>
      <c r="F48" s="103">
        <f>'Old age effective coverage'!M31</f>
        <v>2008</v>
      </c>
    </row>
    <row r="49" spans="1:6" ht="12">
      <c r="A49" s="103" t="str">
        <f>'Old age effective coverage'!H49</f>
        <v>Mozambique</v>
      </c>
      <c r="B49" s="103">
        <f>'Old age effective coverage'!I49</f>
        <v>1</v>
      </c>
      <c r="C49" s="160">
        <f>'Old age effective coverage'!J49</f>
        <v>17.3</v>
      </c>
      <c r="D49" s="160">
        <f>'Old age effective coverage'!K49</f>
        <v>20</v>
      </c>
      <c r="E49" s="160">
        <f>'Old age effective coverage'!L49</f>
        <v>15.9</v>
      </c>
      <c r="F49" s="103">
        <f>'Old age effective coverage'!M49</f>
        <v>2011</v>
      </c>
    </row>
    <row r="50" spans="1:6" ht="12">
      <c r="A50" s="103" t="str">
        <f>'Old age effective coverage'!H32</f>
        <v>Congo, Democratic Republic of</v>
      </c>
      <c r="B50" s="103">
        <f>'Old age effective coverage'!I32</f>
        <v>1</v>
      </c>
      <c r="C50" s="160">
        <f>'Old age effective coverage'!J32</f>
        <v>17.7</v>
      </c>
      <c r="D50" s="160">
        <f>'Old age effective coverage'!K32</f>
        <v>0</v>
      </c>
      <c r="E50" s="160">
        <f>'Old age effective coverage'!L32</f>
        <v>0</v>
      </c>
      <c r="F50" s="103">
        <f>'Old age effective coverage'!M32</f>
        <v>2008</v>
      </c>
    </row>
    <row r="51" spans="1:6" ht="12">
      <c r="A51" s="103" t="str">
        <f>'Old age effective coverage'!H35</f>
        <v>Egypt</v>
      </c>
      <c r="B51" s="103">
        <f>'Old age effective coverage'!I35</f>
        <v>1</v>
      </c>
      <c r="C51" s="160">
        <f>'Old age effective coverage'!J35</f>
        <v>32.693355233937</v>
      </c>
      <c r="D51" s="160">
        <f>'Old age effective coverage'!K35</f>
        <v>61.66360870093022</v>
      </c>
      <c r="E51" s="160">
        <f>'Old age effective coverage'!L35</f>
        <v>8.038492933044722</v>
      </c>
      <c r="F51" s="103">
        <f>'Old age effective coverage'!M35</f>
        <v>2008</v>
      </c>
    </row>
    <row r="52" spans="1:6" ht="12">
      <c r="A52" s="103" t="str">
        <f>'Old age effective coverage'!H48</f>
        <v>Morocco</v>
      </c>
      <c r="B52" s="103">
        <f>'Old age effective coverage'!I48</f>
        <v>1</v>
      </c>
      <c r="C52" s="160">
        <f>'Old age effective coverage'!J48</f>
        <v>39.8</v>
      </c>
      <c r="D52" s="160">
        <f>'Old age effective coverage'!K48</f>
        <v>0</v>
      </c>
      <c r="E52" s="160">
        <f>'Old age effective coverage'!L48</f>
        <v>0</v>
      </c>
      <c r="F52" s="103">
        <f>'Old age effective coverage'!M48</f>
        <v>2009</v>
      </c>
    </row>
    <row r="53" spans="1:6" ht="12">
      <c r="A53" s="103" t="str">
        <f>'Old age effective coverage'!H54</f>
        <v>Sao Tome and Principe</v>
      </c>
      <c r="B53" s="103">
        <f>'Old age effective coverage'!I54</f>
        <v>1</v>
      </c>
      <c r="C53" s="160">
        <f>'Old age effective coverage'!J54</f>
        <v>41.8</v>
      </c>
      <c r="D53" s="160">
        <f>'Old age effective coverage'!K54</f>
        <v>0</v>
      </c>
      <c r="E53" s="160">
        <f>'Old age effective coverage'!L54</f>
        <v>0</v>
      </c>
      <c r="F53" s="103">
        <f>'Old age effective coverage'!M54</f>
        <v>2010</v>
      </c>
    </row>
    <row r="54" spans="1:6" ht="12">
      <c r="A54" s="103" t="str">
        <f>'Old age effective coverage'!H42</f>
        <v>Libyan Arab Jamahiriya</v>
      </c>
      <c r="B54" s="103">
        <f>'Old age effective coverage'!I42</f>
        <v>0</v>
      </c>
      <c r="C54" s="160">
        <f>'Old age effective coverage'!J42</f>
        <v>43.3</v>
      </c>
      <c r="D54" s="160">
        <f>'Old age effective coverage'!K42</f>
        <v>0</v>
      </c>
      <c r="E54" s="160">
        <f>'Old age effective coverage'!L42</f>
        <v>0</v>
      </c>
      <c r="F54" s="103">
        <f>'Old age effective coverage'!M42</f>
        <v>2006</v>
      </c>
    </row>
    <row r="55" spans="1:6" ht="12">
      <c r="A55" s="103" t="str">
        <f>'Old age effective coverage'!H22</f>
        <v>Algeria</v>
      </c>
      <c r="B55" s="103">
        <f>'Old age effective coverage'!I22</f>
        <v>1</v>
      </c>
      <c r="C55" s="160">
        <f>'Old age effective coverage'!J22</f>
        <v>63.6</v>
      </c>
      <c r="D55" s="160">
        <f>'Old age effective coverage'!K22</f>
        <v>0</v>
      </c>
      <c r="E55" s="160">
        <f>'Old age effective coverage'!L22</f>
        <v>0</v>
      </c>
      <c r="F55" s="103">
        <f>'Old age effective coverage'!M22</f>
        <v>2010</v>
      </c>
    </row>
    <row r="56" spans="1:6" ht="12">
      <c r="A56" s="103" t="str">
        <f>'Old age effective coverage'!H29</f>
        <v>Cape Verde</v>
      </c>
      <c r="B56" s="103">
        <f>'Old age effective coverage'!I29</f>
        <v>1</v>
      </c>
      <c r="C56" s="160">
        <f>'Old age effective coverage'!J29</f>
        <v>64.4</v>
      </c>
      <c r="D56" s="160">
        <f>'Old age effective coverage'!K29</f>
        <v>76.9</v>
      </c>
      <c r="E56" s="160">
        <f>'Old age effective coverage'!L29</f>
        <v>56.2</v>
      </c>
      <c r="F56" s="103">
        <f>'Old age effective coverage'!M29</f>
        <v>2010</v>
      </c>
    </row>
    <row r="57" spans="1:6" ht="12">
      <c r="A57" s="103" t="str">
        <f>'Old age effective coverage'!H63</f>
        <v>Tunisia</v>
      </c>
      <c r="B57" s="103">
        <f>'Old age effective coverage'!I63</f>
        <v>1</v>
      </c>
      <c r="C57" s="160">
        <f>'Old age effective coverage'!J63</f>
        <v>68.8</v>
      </c>
      <c r="D57" s="160">
        <f>'Old age effective coverage'!K63</f>
        <v>0</v>
      </c>
      <c r="E57" s="160">
        <f>'Old age effective coverage'!L63</f>
        <v>0</v>
      </c>
      <c r="F57" s="103">
        <f>'Old age effective coverage'!M63</f>
        <v>2006</v>
      </c>
    </row>
    <row r="58" spans="1:6" ht="12">
      <c r="A58" s="103" t="str">
        <f>'Old age effective coverage'!H58</f>
        <v>South Africa</v>
      </c>
      <c r="B58" s="103">
        <f>'Old age effective coverage'!I58</f>
        <v>1</v>
      </c>
      <c r="C58" s="160">
        <f>'Old age effective coverage'!J58</f>
        <v>70.4</v>
      </c>
      <c r="D58" s="160">
        <f>'Old age effective coverage'!K58</f>
        <v>62.83934546156077</v>
      </c>
      <c r="E58" s="160">
        <f>'Old age effective coverage'!L58</f>
        <v>75.19186560774119</v>
      </c>
      <c r="F58" s="103">
        <f>'Old age effective coverage'!M58</f>
        <v>2011</v>
      </c>
    </row>
    <row r="59" spans="1:6" ht="12">
      <c r="A59" s="103" t="str">
        <f>'Old age effective coverage'!H50</f>
        <v>Namibia</v>
      </c>
      <c r="B59" s="103">
        <f>'Old age effective coverage'!I50</f>
        <v>1</v>
      </c>
      <c r="C59" s="160">
        <f>'Old age effective coverage'!J50</f>
        <v>85</v>
      </c>
      <c r="D59" s="160">
        <f>'Old age effective coverage'!K50</f>
        <v>0</v>
      </c>
      <c r="E59" s="160">
        <f>'Old age effective coverage'!L50</f>
        <v>0</v>
      </c>
      <c r="F59" s="103">
        <f>'Old age effective coverage'!M50</f>
        <v>2010</v>
      </c>
    </row>
    <row r="60" spans="1:6" ht="12">
      <c r="A60" s="103" t="str">
        <f>'Old age effective coverage'!H60</f>
        <v>Swaziland</v>
      </c>
      <c r="B60" s="103">
        <f>'Old age effective coverage'!I60</f>
        <v>0</v>
      </c>
      <c r="C60" s="160">
        <f>'Old age effective coverage'!J60</f>
        <v>96.3</v>
      </c>
      <c r="D60" s="160">
        <f>'Old age effective coverage'!K60</f>
        <v>0</v>
      </c>
      <c r="E60" s="160">
        <f>'Old age effective coverage'!L60</f>
        <v>0</v>
      </c>
      <c r="F60" s="103">
        <f>'Old age effective coverage'!M60</f>
        <v>2010</v>
      </c>
    </row>
    <row r="61" spans="1:6" ht="12">
      <c r="A61" s="103" t="str">
        <f>'Old age effective coverage'!H25</f>
        <v>Bostwana</v>
      </c>
      <c r="B61" s="103">
        <f>'Old age effective coverage'!I25</f>
        <v>1</v>
      </c>
      <c r="C61" s="160">
        <f>'Old age effective coverage'!J25</f>
        <v>100</v>
      </c>
      <c r="D61" s="160">
        <f>'Old age effective coverage'!K25</f>
        <v>0</v>
      </c>
      <c r="E61" s="160">
        <f>'Old age effective coverage'!L25</f>
        <v>0</v>
      </c>
      <c r="F61" s="103">
        <f>'Old age effective coverage'!M25</f>
        <v>2010</v>
      </c>
    </row>
    <row r="62" spans="1:6" ht="12">
      <c r="A62" s="103" t="str">
        <f>'Old age effective coverage'!H41</f>
        <v>Lesotho</v>
      </c>
      <c r="B62" s="103">
        <f>'Old age effective coverage'!I41</f>
        <v>1</v>
      </c>
      <c r="C62" s="160">
        <f>'Old age effective coverage'!J41</f>
        <v>100</v>
      </c>
      <c r="D62" s="160">
        <f>'Old age effective coverage'!K41</f>
        <v>0</v>
      </c>
      <c r="E62" s="160">
        <f>'Old age effective coverage'!L41</f>
        <v>0</v>
      </c>
      <c r="F62" s="103">
        <f>'Old age effective coverage'!M41</f>
        <v>2010</v>
      </c>
    </row>
    <row r="63" spans="1:6" ht="12">
      <c r="A63" s="103" t="str">
        <f>'Old age effective coverage'!H47</f>
        <v>Mauritius</v>
      </c>
      <c r="B63" s="103">
        <f>'Old age effective coverage'!I47</f>
        <v>1</v>
      </c>
      <c r="C63" s="160">
        <f>'Old age effective coverage'!J47</f>
        <v>100</v>
      </c>
      <c r="D63" s="160">
        <f>'Old age effective coverage'!K47</f>
        <v>0</v>
      </c>
      <c r="E63" s="160">
        <f>'Old age effective coverage'!L47</f>
        <v>0</v>
      </c>
      <c r="F63" s="103">
        <f>'Old age effective coverage'!M47</f>
        <v>2010</v>
      </c>
    </row>
    <row r="64" spans="1:6" ht="12">
      <c r="A64" s="103" t="str">
        <f>'Old age effective coverage'!H56</f>
        <v>Seychelles</v>
      </c>
      <c r="B64" s="103">
        <f>'Old age effective coverage'!I56</f>
        <v>1</v>
      </c>
      <c r="C64" s="160">
        <f>'Old age effective coverage'!J56</f>
        <v>100</v>
      </c>
      <c r="D64" s="160">
        <f>'Old age effective coverage'!K56</f>
        <v>0</v>
      </c>
      <c r="E64" s="160">
        <f>'Old age effective coverage'!L56</f>
        <v>0</v>
      </c>
      <c r="F64" s="103">
        <f>'Old age effective coverage'!M56</f>
        <v>2010</v>
      </c>
    </row>
    <row r="65" spans="1:6" ht="12">
      <c r="A65" s="103" t="str">
        <f>'Old age effective coverage'!H45</f>
        <v>Mali</v>
      </c>
      <c r="B65" s="103">
        <f>'Old age effective coverage'!I45</f>
        <v>0</v>
      </c>
      <c r="C65" s="160" t="str">
        <f>'Old age effective coverage'!J45</f>
        <v>...</v>
      </c>
      <c r="D65" s="160">
        <f>'Old age effective coverage'!K45</f>
        <v>0</v>
      </c>
      <c r="E65" s="160">
        <f>'Old age effective coverage'!L45</f>
        <v>0</v>
      </c>
      <c r="F65" s="103" t="str">
        <f>'Old age effective coverage'!M45</f>
        <v>n.a.</v>
      </c>
    </row>
    <row r="66" spans="1:6" ht="12">
      <c r="A66" s="103" t="str">
        <f>'Old age effective coverage'!H52</f>
        <v>Nigeria</v>
      </c>
      <c r="B66" s="103">
        <f>'Old age effective coverage'!I52</f>
        <v>0</v>
      </c>
      <c r="C66" s="160" t="str">
        <f>'Old age effective coverage'!J52</f>
        <v>...</v>
      </c>
      <c r="D66" s="160">
        <f>'Old age effective coverage'!K52</f>
        <v>0</v>
      </c>
      <c r="E66" s="160">
        <f>'Old age effective coverage'!L52</f>
        <v>0</v>
      </c>
      <c r="F66" s="103" t="str">
        <f>'Old age effective coverage'!M52</f>
        <v>n.a.</v>
      </c>
    </row>
    <row r="67" spans="1:6" ht="12">
      <c r="A67" s="103">
        <f>'Old age effective coverage'!H67</f>
        <v>0</v>
      </c>
      <c r="B67" s="103">
        <f>'Old age effective coverage'!I67</f>
        <v>35</v>
      </c>
      <c r="C67" s="160">
        <f>'Old age effective coverage'!J67</f>
        <v>0</v>
      </c>
      <c r="D67" s="160">
        <f>'Old age effective coverage'!K67</f>
        <v>0</v>
      </c>
      <c r="E67" s="160">
        <f>'Old age effective coverage'!L67</f>
        <v>0</v>
      </c>
      <c r="F67" s="103">
        <f>'Old age effective coverage'!M67</f>
        <v>0</v>
      </c>
    </row>
    <row r="68" spans="1:6" ht="12">
      <c r="A68" s="101"/>
      <c r="B68" s="101"/>
      <c r="C68" s="101"/>
      <c r="D68" s="101"/>
      <c r="E68" s="101"/>
      <c r="F68" s="101"/>
    </row>
    <row r="69" spans="1:6" ht="12">
      <c r="A69" s="101"/>
      <c r="B69" s="101"/>
      <c r="C69" s="101"/>
      <c r="D69" s="101"/>
      <c r="E69" s="101"/>
      <c r="F69" s="101"/>
    </row>
    <row r="70" spans="1:6" ht="15.75">
      <c r="A70" s="108" t="s">
        <v>230</v>
      </c>
      <c r="B70" s="101"/>
      <c r="C70" s="101"/>
      <c r="D70" s="101"/>
      <c r="E70" s="101"/>
      <c r="F70" s="101"/>
    </row>
    <row r="71" spans="1:6" s="13" customFormat="1" ht="12">
      <c r="A71" s="106"/>
      <c r="B71" s="107"/>
      <c r="C71" s="105" t="s">
        <v>215</v>
      </c>
      <c r="D71" s="105" t="s">
        <v>203</v>
      </c>
      <c r="E71" s="105" t="s">
        <v>204</v>
      </c>
      <c r="F71" s="104"/>
    </row>
    <row r="72" spans="1:6" ht="12">
      <c r="A72" s="102" t="str">
        <f>'Old age effective coverage'!H100</f>
        <v>Singapore</v>
      </c>
      <c r="B72" s="102">
        <f>'Old age effective coverage'!I100</f>
        <v>1</v>
      </c>
      <c r="C72" s="239">
        <f>'Old age effective coverage'!J100</f>
        <v>0</v>
      </c>
      <c r="D72" s="239">
        <f>'Old age effective coverage'!K100</f>
        <v>0</v>
      </c>
      <c r="E72" s="239">
        <f>'Old age effective coverage'!L100</f>
        <v>0</v>
      </c>
      <c r="F72" s="102" t="str">
        <f>'Old age effective coverage'!M100</f>
        <v>n.a.</v>
      </c>
    </row>
    <row r="73" spans="1:6" ht="12">
      <c r="A73" s="102" t="str">
        <f>'Old age effective coverage'!H199</f>
        <v>Papua New Guinea</v>
      </c>
      <c r="B73" s="102">
        <f>'Old age effective coverage'!I199</f>
        <v>0</v>
      </c>
      <c r="C73" s="239">
        <f>'Old age effective coverage'!J199</f>
        <v>0.8</v>
      </c>
      <c r="D73" s="239">
        <f>'Old age effective coverage'!K199</f>
        <v>0</v>
      </c>
      <c r="E73" s="239">
        <f>'Old age effective coverage'!L199</f>
        <v>0</v>
      </c>
      <c r="F73" s="102">
        <f>'Old age effective coverage'!M199</f>
        <v>2005</v>
      </c>
    </row>
    <row r="74" spans="1:6" ht="12">
      <c r="A74" s="102" t="str">
        <f>'Old age effective coverage'!H74</f>
        <v>Bhutan</v>
      </c>
      <c r="B74" s="102">
        <f>'Old age effective coverage'!I74</f>
        <v>1</v>
      </c>
      <c r="C74" s="239">
        <f>'Old age effective coverage'!J74</f>
        <v>2.2</v>
      </c>
      <c r="D74" s="239">
        <f>'Old age effective coverage'!K74</f>
        <v>0</v>
      </c>
      <c r="E74" s="239">
        <f>'Old age effective coverage'!L74</f>
        <v>0</v>
      </c>
      <c r="F74" s="102">
        <f>'Old age effective coverage'!M74</f>
        <v>2009</v>
      </c>
    </row>
    <row r="75" spans="1:6" ht="12">
      <c r="A75" s="102" t="str">
        <f>'Old age effective coverage'!H97</f>
        <v>Pakistan</v>
      </c>
      <c r="B75" s="102">
        <f>'Old age effective coverage'!I97</f>
        <v>1</v>
      </c>
      <c r="C75" s="239">
        <f>'Old age effective coverage'!J97</f>
        <v>2.3</v>
      </c>
      <c r="D75" s="239">
        <f>'Old age effective coverage'!K97</f>
        <v>0</v>
      </c>
      <c r="E75" s="239">
        <f>'Old age effective coverage'!L97</f>
        <v>0</v>
      </c>
      <c r="F75" s="102">
        <f>'Old age effective coverage'!M97</f>
        <v>2010</v>
      </c>
    </row>
    <row r="76" spans="1:6" ht="12">
      <c r="A76" s="102" t="str">
        <f>'Old age effective coverage'!H204</f>
        <v>Vanuatu</v>
      </c>
      <c r="B76" s="102">
        <f>'Old age effective coverage'!I204</f>
        <v>0</v>
      </c>
      <c r="C76" s="239">
        <f>'Old age effective coverage'!J204</f>
        <v>3.1</v>
      </c>
      <c r="D76" s="239">
        <f>'Old age effective coverage'!K204</f>
        <v>0</v>
      </c>
      <c r="E76" s="239">
        <f>'Old age effective coverage'!L204</f>
        <v>0</v>
      </c>
      <c r="F76" s="102">
        <f>'Old age effective coverage'!M204</f>
        <v>2005</v>
      </c>
    </row>
    <row r="77" spans="1:6" ht="12">
      <c r="A77" s="102" t="str">
        <f>'Old age effective coverage'!H75</f>
        <v>Cambodia</v>
      </c>
      <c r="B77" s="102">
        <f>'Old age effective coverage'!I75</f>
        <v>1</v>
      </c>
      <c r="C77" s="239">
        <f>'Old age effective coverage'!J75</f>
        <v>5</v>
      </c>
      <c r="D77" s="239">
        <f>'Old age effective coverage'!K75</f>
        <v>4.6</v>
      </c>
      <c r="E77" s="239">
        <f>'Old age effective coverage'!L75</f>
        <v>0.8</v>
      </c>
      <c r="F77" s="102">
        <f>'Old age effective coverage'!M75</f>
        <v>2010</v>
      </c>
    </row>
    <row r="78" spans="1:6" ht="12">
      <c r="A78" s="102" t="str">
        <f>'Old age effective coverage'!H90</f>
        <v>Lao People's Dem. Rep.</v>
      </c>
      <c r="B78" s="102">
        <f>'Old age effective coverage'!I90</f>
        <v>1</v>
      </c>
      <c r="C78" s="239">
        <f>'Old age effective coverage'!J90</f>
        <v>5.6</v>
      </c>
      <c r="D78" s="239">
        <f>'Old age effective coverage'!K90</f>
        <v>0</v>
      </c>
      <c r="E78" s="239">
        <f>'Old age effective coverage'!L90</f>
        <v>0</v>
      </c>
      <c r="F78" s="102">
        <f>'Old age effective coverage'!M90</f>
        <v>2010</v>
      </c>
    </row>
    <row r="79" spans="1:6" ht="12">
      <c r="A79" s="102" t="str">
        <f>'Old age effective coverage'!H202</f>
        <v>Tonga</v>
      </c>
      <c r="B79" s="102">
        <f>'Old age effective coverage'!I202</f>
        <v>0</v>
      </c>
      <c r="C79" s="239">
        <f>'Old age effective coverage'!J202</f>
        <v>9.5</v>
      </c>
      <c r="D79" s="239">
        <f>'Old age effective coverage'!K202</f>
        <v>0</v>
      </c>
      <c r="E79" s="239">
        <f>'Old age effective coverage'!L202</f>
        <v>0</v>
      </c>
      <c r="F79" s="102">
        <f>'Old age effective coverage'!M202</f>
        <v>2005</v>
      </c>
    </row>
    <row r="80" spans="1:6" ht="12">
      <c r="A80" s="102" t="str">
        <f>'Old age effective coverage'!H194</f>
        <v>Fiji</v>
      </c>
      <c r="B80" s="102">
        <f>'Old age effective coverage'!I194</f>
        <v>1</v>
      </c>
      <c r="C80" s="239">
        <f>'Old age effective coverage'!J194</f>
        <v>10.6</v>
      </c>
      <c r="D80" s="239">
        <f>'Old age effective coverage'!K194</f>
        <v>0</v>
      </c>
      <c r="E80" s="239">
        <f>'Old age effective coverage'!L194</f>
        <v>0</v>
      </c>
      <c r="F80" s="102">
        <f>'Old age effective coverage'!M194</f>
        <v>2010</v>
      </c>
    </row>
    <row r="81" spans="1:6" ht="12">
      <c r="A81" s="102" t="str">
        <f>'Old age effective coverage'!H200</f>
        <v>Solomon Islands</v>
      </c>
      <c r="B81" s="102">
        <f>'Old age effective coverage'!I200</f>
        <v>1</v>
      </c>
      <c r="C81" s="239">
        <f>'Old age effective coverage'!J200</f>
        <v>13.1</v>
      </c>
      <c r="D81" s="239">
        <f>'Old age effective coverage'!K200</f>
        <v>0</v>
      </c>
      <c r="E81" s="239">
        <f>'Old age effective coverage'!L200</f>
        <v>0</v>
      </c>
      <c r="F81" s="102">
        <f>'Old age effective coverage'!M200</f>
        <v>2010</v>
      </c>
    </row>
    <row r="82" spans="1:6" ht="12">
      <c r="A82" s="102" t="str">
        <f>'Old age effective coverage'!H109</f>
        <v xml:space="preserve">Yemen </v>
      </c>
      <c r="B82" s="102">
        <f>'Old age effective coverage'!I109</f>
        <v>1</v>
      </c>
      <c r="C82" s="239">
        <f>'Old age effective coverage'!J109</f>
        <v>15.626417405164739</v>
      </c>
      <c r="D82" s="239">
        <f>'Old age effective coverage'!K109</f>
        <v>38.254625186964226</v>
      </c>
      <c r="E82" s="239">
        <f>'Old age effective coverage'!L109</f>
        <v>0.5092222658263159</v>
      </c>
      <c r="F82" s="102">
        <f>'Old age effective coverage'!M109</f>
        <v>2005</v>
      </c>
    </row>
    <row r="83" spans="1:6" ht="12">
      <c r="A83" s="102" t="str">
        <f>'Old age effective coverage'!H102</f>
        <v>Syrian Arab Republic</v>
      </c>
      <c r="B83" s="102">
        <f>'Old age effective coverage'!I102</f>
        <v>1</v>
      </c>
      <c r="C83" s="239">
        <f>'Old age effective coverage'!J102</f>
        <v>16.7</v>
      </c>
      <c r="D83" s="239">
        <f>'Old age effective coverage'!K102</f>
        <v>0</v>
      </c>
      <c r="E83" s="239">
        <f>'Old age effective coverage'!L102</f>
        <v>0</v>
      </c>
      <c r="F83" s="102">
        <f>'Old age effective coverage'!M102</f>
        <v>2006</v>
      </c>
    </row>
    <row r="84" spans="1:6" ht="12">
      <c r="A84" s="102" t="str">
        <f>'Old age effective coverage'!H203</f>
        <v>Tuvalu</v>
      </c>
      <c r="B84" s="102">
        <f>'Old age effective coverage'!I203</f>
        <v>0</v>
      </c>
      <c r="C84" s="239">
        <f>'Old age effective coverage'!J203</f>
        <v>19.5</v>
      </c>
      <c r="D84" s="239">
        <f>'Old age effective coverage'!K203</f>
        <v>0</v>
      </c>
      <c r="E84" s="239">
        <f>'Old age effective coverage'!L203</f>
        <v>0</v>
      </c>
      <c r="F84" s="102">
        <f>'Old age effective coverage'!M203</f>
        <v>2005</v>
      </c>
    </row>
    <row r="85" spans="1:6" ht="12">
      <c r="A85" s="102" t="str">
        <f>'Old age effective coverage'!H105</f>
        <v>Thailand</v>
      </c>
      <c r="B85" s="102">
        <f>'Old age effective coverage'!I105</f>
        <v>0</v>
      </c>
      <c r="C85" s="239">
        <f>'Old age effective coverage'!J105</f>
        <v>20.3</v>
      </c>
      <c r="D85" s="239">
        <f>'Old age effective coverage'!K105</f>
        <v>0</v>
      </c>
      <c r="E85" s="239">
        <f>'Old age effective coverage'!L105</f>
        <v>0</v>
      </c>
      <c r="F85" s="102">
        <f>'Old age effective coverage'!M105</f>
        <v>2007</v>
      </c>
    </row>
    <row r="86" spans="1:6" ht="12">
      <c r="A86" s="102" t="str">
        <f>'Old age effective coverage'!H81</f>
        <v>Iran, Islamic Rep. of</v>
      </c>
      <c r="B86" s="102">
        <f>'Old age effective coverage'!I81</f>
        <v>0</v>
      </c>
      <c r="C86" s="239">
        <f>'Old age effective coverage'!J81</f>
        <v>22</v>
      </c>
      <c r="D86" s="239">
        <f>'Old age effective coverage'!K81</f>
        <v>0</v>
      </c>
      <c r="E86" s="239">
        <f>'Old age effective coverage'!L81</f>
        <v>0</v>
      </c>
      <c r="F86" s="102">
        <f>'Old age effective coverage'!M81</f>
        <v>2006</v>
      </c>
    </row>
    <row r="87" spans="1:6" ht="12">
      <c r="A87" s="102" t="str">
        <f>'Old age effective coverage'!H101</f>
        <v>Sri Lanka</v>
      </c>
      <c r="B87" s="102">
        <f>'Old age effective coverage'!I101</f>
        <v>1</v>
      </c>
      <c r="C87" s="239">
        <f>'Old age effective coverage'!J101</f>
        <v>22.4</v>
      </c>
      <c r="D87" s="239">
        <f>'Old age effective coverage'!K101</f>
        <v>0</v>
      </c>
      <c r="E87" s="239">
        <f>'Old age effective coverage'!L101</f>
        <v>0</v>
      </c>
      <c r="F87" s="102">
        <f>'Old age effective coverage'!M101</f>
        <v>2010</v>
      </c>
    </row>
    <row r="88" spans="1:6" ht="12">
      <c r="A88" s="102" t="str">
        <f>'Old age effective coverage'!H80</f>
        <v>Indonesia</v>
      </c>
      <c r="B88" s="102">
        <f>'Old age effective coverage'!I80</f>
        <v>0</v>
      </c>
      <c r="C88" s="239">
        <f>'Old age effective coverage'!J80</f>
        <v>22.9</v>
      </c>
      <c r="D88" s="239">
        <f>'Old age effective coverage'!K80</f>
        <v>0</v>
      </c>
      <c r="E88" s="239">
        <f>'Old age effective coverage'!L80</f>
        <v>0</v>
      </c>
      <c r="F88" s="102">
        <f>'Old age effective coverage'!M80</f>
        <v>2003</v>
      </c>
    </row>
    <row r="89" spans="1:6" ht="12">
      <c r="A89" s="102" t="str">
        <f>'Old age effective coverage'!H91</f>
        <v>Lebanon</v>
      </c>
      <c r="B89" s="102">
        <f>'Old age effective coverage'!I91</f>
        <v>0</v>
      </c>
      <c r="C89" s="239">
        <f>'Old age effective coverage'!J91</f>
        <v>23.1</v>
      </c>
      <c r="D89" s="239">
        <f>'Old age effective coverage'!K91</f>
        <v>0</v>
      </c>
      <c r="E89" s="239">
        <f>'Old age effective coverage'!L91</f>
        <v>0</v>
      </c>
      <c r="F89" s="102">
        <f>'Old age effective coverage'!M91</f>
        <v>2003</v>
      </c>
    </row>
    <row r="90" spans="1:6" ht="12">
      <c r="A90" s="102" t="str">
        <f>'Old age effective coverage'!H96</f>
        <v>Oman</v>
      </c>
      <c r="B90" s="102">
        <f>'Old age effective coverage'!I96</f>
        <v>1</v>
      </c>
      <c r="C90" s="239">
        <f>'Old age effective coverage'!J96</f>
        <v>24.7</v>
      </c>
      <c r="D90" s="239">
        <f>'Old age effective coverage'!K96</f>
        <v>0</v>
      </c>
      <c r="E90" s="239">
        <f>'Old age effective coverage'!L96</f>
        <v>0</v>
      </c>
      <c r="F90" s="102">
        <f>'Old age effective coverage'!M96</f>
        <v>2010</v>
      </c>
    </row>
    <row r="91" spans="1:6" ht="12">
      <c r="A91" s="102" t="str">
        <f>'Old age effective coverage'!H108</f>
        <v>Viet Nam</v>
      </c>
      <c r="B91" s="102">
        <f>'Old age effective coverage'!I108</f>
        <v>1</v>
      </c>
      <c r="C91" s="239">
        <f>'Old age effective coverage'!J108</f>
        <v>25.7</v>
      </c>
      <c r="D91" s="239">
        <f>'Old age effective coverage'!K108</f>
        <v>0</v>
      </c>
      <c r="E91" s="239">
        <f>'Old age effective coverage'!L108</f>
        <v>0</v>
      </c>
      <c r="F91" s="102">
        <f>'Old age effective coverage'!M108</f>
        <v>2010</v>
      </c>
    </row>
    <row r="92" spans="1:6" ht="12">
      <c r="A92" s="102" t="str">
        <f>'Old age effective coverage'!H73</f>
        <v>Bangladesh</v>
      </c>
      <c r="B92" s="102">
        <f>'Old age effective coverage'!I73</f>
        <v>1</v>
      </c>
      <c r="C92" s="239">
        <f>'Old age effective coverage'!J73</f>
        <v>26.1</v>
      </c>
      <c r="D92" s="239">
        <f>'Old age effective coverage'!K73</f>
        <v>0</v>
      </c>
      <c r="E92" s="239">
        <f>'Old age effective coverage'!L73</f>
        <v>0</v>
      </c>
      <c r="F92" s="102">
        <f>'Old age effective coverage'!M73</f>
        <v>2010</v>
      </c>
    </row>
    <row r="93" spans="1:6" ht="12">
      <c r="A93" s="102" t="str">
        <f>'Old age effective coverage'!H93</f>
        <v>Maldives</v>
      </c>
      <c r="B93" s="102">
        <f>'Old age effective coverage'!I93</f>
        <v>0</v>
      </c>
      <c r="C93" s="239">
        <f>'Old age effective coverage'!J93</f>
        <v>27</v>
      </c>
      <c r="D93" s="239">
        <f>'Old age effective coverage'!K93</f>
        <v>0</v>
      </c>
      <c r="E93" s="239">
        <f>'Old age effective coverage'!L93</f>
        <v>0</v>
      </c>
      <c r="F93" s="102">
        <f>'Old age effective coverage'!M93</f>
        <v>2005</v>
      </c>
    </row>
    <row r="94" spans="1:6" ht="12">
      <c r="A94" s="102" t="str">
        <f>'Old age effective coverage'!H98</f>
        <v>Philippines</v>
      </c>
      <c r="B94" s="102">
        <f>'Old age effective coverage'!I98</f>
        <v>1</v>
      </c>
      <c r="C94" s="239">
        <f>'Old age effective coverage'!J98</f>
        <v>27</v>
      </c>
      <c r="D94" s="239">
        <f>'Old age effective coverage'!K98</f>
        <v>0</v>
      </c>
      <c r="E94" s="239">
        <f>'Old age effective coverage'!L98</f>
        <v>0</v>
      </c>
      <c r="F94" s="102">
        <f>'Old age effective coverage'!M98</f>
        <v>2010</v>
      </c>
    </row>
    <row r="95" spans="1:6" ht="12">
      <c r="A95" s="102" t="str">
        <f>'Old age effective coverage'!H88</f>
        <v>Kuwait</v>
      </c>
      <c r="B95" s="102">
        <f>'Old age effective coverage'!I88</f>
        <v>1</v>
      </c>
      <c r="C95" s="239">
        <f>'Old age effective coverage'!J88</f>
        <v>27.3</v>
      </c>
      <c r="D95" s="239">
        <f>'Old age effective coverage'!K88</f>
        <v>0</v>
      </c>
      <c r="E95" s="239">
        <f>'Old age effective coverage'!L88</f>
        <v>0</v>
      </c>
      <c r="F95" s="102">
        <f>'Old age effective coverage'!M88</f>
        <v>2008</v>
      </c>
    </row>
    <row r="96" spans="1:6" ht="12">
      <c r="A96" s="102" t="str">
        <f>'Old age effective coverage'!H79</f>
        <v>India</v>
      </c>
      <c r="B96" s="102">
        <f>'Old age effective coverage'!I79</f>
        <v>0</v>
      </c>
      <c r="C96" s="239">
        <f>'Old age effective coverage'!J79</f>
        <v>34.6</v>
      </c>
      <c r="D96" s="239">
        <f>'Old age effective coverage'!K79</f>
        <v>0</v>
      </c>
      <c r="E96" s="239">
        <f>'Old age effective coverage'!L79</f>
        <v>0</v>
      </c>
      <c r="F96" s="102">
        <f>'Old age effective coverage'!M79</f>
        <v>2010</v>
      </c>
    </row>
    <row r="97" spans="1:6" ht="12">
      <c r="A97" s="102" t="str">
        <f>'Old age effective coverage'!H72</f>
        <v>Bahrain</v>
      </c>
      <c r="B97" s="102">
        <f>'Old age effective coverage'!I72</f>
        <v>0</v>
      </c>
      <c r="C97" s="239">
        <f>'Old age effective coverage'!J72</f>
        <v>36.5</v>
      </c>
      <c r="D97" s="239">
        <f>'Old age effective coverage'!K72</f>
        <v>0</v>
      </c>
      <c r="E97" s="239">
        <f>'Old age effective coverage'!L72</f>
        <v>0</v>
      </c>
      <c r="F97" s="102">
        <f>'Old age effective coverage'!M72</f>
        <v>2006</v>
      </c>
    </row>
    <row r="98" spans="1:6" ht="12">
      <c r="A98" s="102" t="str">
        <f>'Old age effective coverage'!H92</f>
        <v>Malaysia</v>
      </c>
      <c r="B98" s="102">
        <f>'Old age effective coverage'!I92</f>
        <v>0</v>
      </c>
      <c r="C98" s="239">
        <f>'Old age effective coverage'!J92</f>
        <v>37.3</v>
      </c>
      <c r="D98" s="239">
        <f>'Old age effective coverage'!K92</f>
        <v>0</v>
      </c>
      <c r="E98" s="239">
        <f>'Old age effective coverage'!L92</f>
        <v>0</v>
      </c>
      <c r="F98" s="102">
        <f>'Old age effective coverage'!M92</f>
        <v>2004</v>
      </c>
    </row>
    <row r="99" spans="1:6" ht="12">
      <c r="A99" s="102" t="str">
        <f>'Old age effective coverage'!H85</f>
        <v>Jordan</v>
      </c>
      <c r="B99" s="102">
        <f>'Old age effective coverage'!I85</f>
        <v>1</v>
      </c>
      <c r="C99" s="239">
        <f>'Old age effective coverage'!J85</f>
        <v>42.9</v>
      </c>
      <c r="D99" s="239">
        <f>'Old age effective coverage'!K85</f>
        <v>0</v>
      </c>
      <c r="E99" s="239">
        <f>'Old age effective coverage'!L85</f>
        <v>0</v>
      </c>
      <c r="F99" s="102">
        <f>'Old age effective coverage'!M85</f>
        <v>2008</v>
      </c>
    </row>
    <row r="100" spans="1:6" ht="12">
      <c r="A100" s="102" t="str">
        <f>'Old age effective coverage'!H76</f>
        <v>China</v>
      </c>
      <c r="B100" s="102">
        <f>'Old age effective coverage'!I76</f>
        <v>1</v>
      </c>
      <c r="C100" s="239">
        <f>'Old age effective coverage'!J76</f>
        <v>44.6</v>
      </c>
      <c r="D100" s="239">
        <f>'Old age effective coverage'!K76</f>
        <v>0</v>
      </c>
      <c r="E100" s="239">
        <f>'Old age effective coverage'!L76</f>
        <v>0</v>
      </c>
      <c r="F100" s="102">
        <f>'Old age effective coverage'!M76</f>
        <v>2009</v>
      </c>
    </row>
    <row r="101" spans="1:6" ht="12">
      <c r="A101" s="102" t="str">
        <f>'Old age effective coverage'!H198</f>
        <v>Palau</v>
      </c>
      <c r="B101" s="102">
        <f>'Old age effective coverage'!I198</f>
        <v>1</v>
      </c>
      <c r="C101" s="239">
        <f>'Old age effective coverage'!J198</f>
        <v>50.2</v>
      </c>
      <c r="D101" s="239">
        <f>'Old age effective coverage'!K198</f>
        <v>0</v>
      </c>
      <c r="E101" s="239">
        <f>'Old age effective coverage'!L198</f>
        <v>0</v>
      </c>
      <c r="F101" s="102">
        <f>'Old age effective coverage'!M198</f>
        <v>2010</v>
      </c>
    </row>
    <row r="102" spans="1:6" ht="12">
      <c r="A102" s="102" t="str">
        <f>'Old age effective coverage'!H82</f>
        <v>Iraq</v>
      </c>
      <c r="B102" s="102">
        <f>'Old age effective coverage'!I82</f>
        <v>1</v>
      </c>
      <c r="C102" s="239">
        <f>'Old age effective coverage'!J82</f>
        <v>56</v>
      </c>
      <c r="D102" s="239">
        <f>'Old age effective coverage'!K82</f>
        <v>0</v>
      </c>
      <c r="E102" s="239">
        <f>'Old age effective coverage'!L82</f>
        <v>0</v>
      </c>
      <c r="F102" s="102">
        <f>'Old age effective coverage'!M82</f>
        <v>2007</v>
      </c>
    </row>
    <row r="103" spans="1:6" ht="12">
      <c r="A103" s="102" t="str">
        <f>'Old age effective coverage'!H95</f>
        <v>Nepal</v>
      </c>
      <c r="B103" s="102">
        <f>'Old age effective coverage'!I95</f>
        <v>1</v>
      </c>
      <c r="C103" s="239">
        <f>'Old age effective coverage'!J95</f>
        <v>62.5</v>
      </c>
      <c r="D103" s="239">
        <f>'Old age effective coverage'!K95</f>
        <v>0</v>
      </c>
      <c r="E103" s="239">
        <f>'Old age effective coverage'!L95</f>
        <v>0</v>
      </c>
      <c r="F103" s="102">
        <f>'Old age effective coverage'!M95</f>
        <v>2010</v>
      </c>
    </row>
    <row r="104" spans="1:6" ht="12">
      <c r="A104" s="102" t="str">
        <f>'Old age effective coverage'!H195</f>
        <v>Marshall Islands</v>
      </c>
      <c r="B104" s="102">
        <f>'Old age effective coverage'!I195</f>
        <v>0</v>
      </c>
      <c r="C104" s="239">
        <f>'Old age effective coverage'!J195</f>
        <v>62.9</v>
      </c>
      <c r="D104" s="239">
        <f>'Old age effective coverage'!K195</f>
        <v>0</v>
      </c>
      <c r="E104" s="239">
        <f>'Old age effective coverage'!L195</f>
        <v>0</v>
      </c>
      <c r="F104" s="102">
        <f>'Old age effective coverage'!M195</f>
        <v>2005</v>
      </c>
    </row>
    <row r="105" spans="1:6" ht="12">
      <c r="A105" s="102" t="str">
        <f>'Old age effective coverage'!H196</f>
        <v>Nauru</v>
      </c>
      <c r="B105" s="102">
        <f>'Old age effective coverage'!I196</f>
        <v>0</v>
      </c>
      <c r="C105" s="239">
        <f>'Old age effective coverage'!J196</f>
        <v>64.5</v>
      </c>
      <c r="D105" s="239">
        <f>'Old age effective coverage'!K196</f>
        <v>0</v>
      </c>
      <c r="E105" s="239">
        <f>'Old age effective coverage'!L196</f>
        <v>0</v>
      </c>
      <c r="F105" s="102">
        <f>'Old age effective coverage'!M196</f>
        <v>2005</v>
      </c>
    </row>
    <row r="106" spans="1:6" s="27" customFormat="1" ht="12">
      <c r="A106" s="102" t="str">
        <f>'Old age effective coverage'!H78</f>
        <v>Hong Kong, China</v>
      </c>
      <c r="B106" s="102">
        <f>'Old age effective coverage'!I78</f>
        <v>1</v>
      </c>
      <c r="C106" s="239">
        <f>'Old age effective coverage'!J78</f>
        <v>72.9</v>
      </c>
      <c r="D106" s="239">
        <f>'Old age effective coverage'!K78</f>
        <v>0</v>
      </c>
      <c r="E106" s="239">
        <f>'Old age effective coverage'!L78</f>
        <v>0</v>
      </c>
      <c r="F106" s="102">
        <f>'Old age effective coverage'!M78</f>
        <v>2009</v>
      </c>
    </row>
    <row r="107" spans="1:6" ht="12">
      <c r="A107" s="102" t="str">
        <f>'Old age effective coverage'!H83</f>
        <v>Israel</v>
      </c>
      <c r="B107" s="102">
        <f>'Old age effective coverage'!I83</f>
        <v>1</v>
      </c>
      <c r="C107" s="239">
        <f>'Old age effective coverage'!J83</f>
        <v>75</v>
      </c>
      <c r="D107" s="239">
        <f>'Old age effective coverage'!K83</f>
        <v>0</v>
      </c>
      <c r="E107" s="239">
        <f>'Old age effective coverage'!L83</f>
        <v>0</v>
      </c>
      <c r="F107" s="102">
        <f>'Old age effective coverage'!M83</f>
        <v>2009</v>
      </c>
    </row>
    <row r="108" spans="1:6" ht="12">
      <c r="A108" s="102" t="str">
        <f>'Old age effective coverage'!H87</f>
        <v>Korea, Republic of</v>
      </c>
      <c r="B108" s="102">
        <f>'Old age effective coverage'!I87</f>
        <v>0</v>
      </c>
      <c r="C108" s="239">
        <f>'Old age effective coverage'!J87</f>
        <v>77.6</v>
      </c>
      <c r="D108" s="239">
        <f>'Old age effective coverage'!K87</f>
        <v>0</v>
      </c>
      <c r="E108" s="239">
        <f>'Old age effective coverage'!L87</f>
        <v>0</v>
      </c>
      <c r="F108" s="102">
        <f>'Old age effective coverage'!M87</f>
        <v>2010</v>
      </c>
    </row>
    <row r="109" spans="1:6" ht="12">
      <c r="A109" s="102" t="str">
        <f>'Old age effective coverage'!H104</f>
        <v>Tajikistan</v>
      </c>
      <c r="B109" s="102">
        <f>'Old age effective coverage'!I104</f>
        <v>1</v>
      </c>
      <c r="C109" s="239">
        <f>'Old age effective coverage'!J104</f>
        <v>78.9</v>
      </c>
      <c r="D109" s="239">
        <f>'Old age effective coverage'!K104</f>
        <v>92.15165191163213</v>
      </c>
      <c r="E109" s="239">
        <f>'Old age effective coverage'!L104</f>
        <v>71.70592011035033</v>
      </c>
      <c r="F109" s="102">
        <f>'Old age effective coverage'!M104</f>
        <v>2010</v>
      </c>
    </row>
    <row r="110" spans="1:6" ht="12">
      <c r="A110" s="102" t="str">
        <f>'Old age effective coverage'!H84</f>
        <v>Japan</v>
      </c>
      <c r="B110" s="102">
        <f>'Old age effective coverage'!I84</f>
        <v>1</v>
      </c>
      <c r="C110" s="239">
        <f>'Old age effective coverage'!J84</f>
        <v>80.3</v>
      </c>
      <c r="D110" s="239">
        <f>'Old age effective coverage'!K84</f>
        <v>0</v>
      </c>
      <c r="E110" s="239">
        <f>'Old age effective coverage'!L84</f>
        <v>0</v>
      </c>
      <c r="F110" s="102">
        <f>'Old age effective coverage'!M84</f>
        <v>2008</v>
      </c>
    </row>
    <row r="111" spans="1:6" ht="12">
      <c r="A111" s="102" t="str">
        <f>'Old age effective coverage'!H70</f>
        <v>Armenia</v>
      </c>
      <c r="B111" s="102">
        <f>'Old age effective coverage'!I70</f>
        <v>1</v>
      </c>
      <c r="C111" s="239">
        <f>'Old age effective coverage'!J70</f>
        <v>82.4</v>
      </c>
      <c r="D111" s="239">
        <f>'Old age effective coverage'!K70</f>
        <v>0</v>
      </c>
      <c r="E111" s="239">
        <f>'Old age effective coverage'!L70</f>
        <v>0</v>
      </c>
      <c r="F111" s="102">
        <f>'Old age effective coverage'!M70</f>
        <v>2010</v>
      </c>
    </row>
    <row r="112" spans="1:6" ht="12">
      <c r="A112" s="102" t="str">
        <f>'Old age effective coverage'!H193</f>
        <v>Australia</v>
      </c>
      <c r="B112" s="102">
        <f>'Old age effective coverage'!I193</f>
        <v>1</v>
      </c>
      <c r="C112" s="239">
        <f>'Old age effective coverage'!J193</f>
        <v>82.99999999999999</v>
      </c>
      <c r="D112" s="239">
        <f>'Old age effective coverage'!K193</f>
        <v>77.53088201967009</v>
      </c>
      <c r="E112" s="239">
        <f>'Old age effective coverage'!L193</f>
        <v>87.62919638619174</v>
      </c>
      <c r="F112" s="102">
        <f>'Old age effective coverage'!M193</f>
        <v>2010</v>
      </c>
    </row>
    <row r="113" spans="1:6" ht="12">
      <c r="A113" s="102" t="str">
        <f>'Old age effective coverage'!H71</f>
        <v>Azerbaijan</v>
      </c>
      <c r="B113" s="102">
        <f>'Old age effective coverage'!I71</f>
        <v>1</v>
      </c>
      <c r="C113" s="239">
        <f>'Old age effective coverage'!J71</f>
        <v>86.53677269594453</v>
      </c>
      <c r="D113" s="239">
        <f>'Old age effective coverage'!K71</f>
        <v>88.23748670106927</v>
      </c>
      <c r="E113" s="239">
        <f>'Old age effective coverage'!L71</f>
        <v>85.64183338585491</v>
      </c>
      <c r="F113" s="102">
        <f>'Old age effective coverage'!M71</f>
        <v>2011</v>
      </c>
    </row>
    <row r="114" spans="1:6" ht="12">
      <c r="A114" s="102" t="str">
        <f>'Old age effective coverage'!H77</f>
        <v>Georgia</v>
      </c>
      <c r="B114" s="102">
        <f>'Old age effective coverage'!I77</f>
        <v>1</v>
      </c>
      <c r="C114" s="239">
        <f>'Old age effective coverage'!J77</f>
        <v>89.6</v>
      </c>
      <c r="D114" s="239">
        <f>'Old age effective coverage'!K77</f>
        <v>0</v>
      </c>
      <c r="E114" s="239">
        <f>'Old age effective coverage'!L77</f>
        <v>0</v>
      </c>
      <c r="F114" s="102">
        <f>'Old age effective coverage'!M77</f>
        <v>2010</v>
      </c>
    </row>
    <row r="115" spans="1:6" ht="12">
      <c r="A115" s="102" t="str">
        <f>'Old age effective coverage'!H94</f>
        <v>Mongolia</v>
      </c>
      <c r="B115" s="102">
        <f>'Old age effective coverage'!I94</f>
        <v>0</v>
      </c>
      <c r="C115" s="239">
        <f>'Old age effective coverage'!J94</f>
        <v>90</v>
      </c>
      <c r="D115" s="239">
        <f>'Old age effective coverage'!K94</f>
        <v>0</v>
      </c>
      <c r="E115" s="239">
        <f>'Old age effective coverage'!L94</f>
        <v>0</v>
      </c>
      <c r="F115" s="102">
        <f>'Old age effective coverage'!M94</f>
        <v>2004</v>
      </c>
    </row>
    <row r="116" spans="1:6" ht="12">
      <c r="A116" s="102" t="str">
        <f>'Old age effective coverage'!H86</f>
        <v>Kazakhstan</v>
      </c>
      <c r="B116" s="102">
        <f>'Old age effective coverage'!I86</f>
        <v>1</v>
      </c>
      <c r="C116" s="239">
        <f>'Old age effective coverage'!J86</f>
        <v>91.6</v>
      </c>
      <c r="D116" s="239">
        <f>'Old age effective coverage'!K86</f>
        <v>0</v>
      </c>
      <c r="E116" s="239">
        <f>'Old age effective coverage'!L86</f>
        <v>0</v>
      </c>
      <c r="F116" s="102">
        <f>'Old age effective coverage'!M86</f>
        <v>2010</v>
      </c>
    </row>
    <row r="117" spans="1:6" ht="12">
      <c r="A117" s="102" t="str">
        <f>'Old age effective coverage'!H107</f>
        <v>Uzbekistan</v>
      </c>
      <c r="B117" s="102">
        <f>'Old age effective coverage'!I107</f>
        <v>1</v>
      </c>
      <c r="C117" s="239">
        <f>'Old age effective coverage'!J107</f>
        <v>98.1</v>
      </c>
      <c r="D117" s="239">
        <f>'Old age effective coverage'!K107</f>
        <v>0</v>
      </c>
      <c r="E117" s="239">
        <f>'Old age effective coverage'!L107</f>
        <v>0</v>
      </c>
      <c r="F117" s="102">
        <f>'Old age effective coverage'!M107</f>
        <v>2010</v>
      </c>
    </row>
    <row r="118" spans="1:6" ht="12">
      <c r="A118" s="102" t="str">
        <f>'Old age effective coverage'!H197</f>
        <v>New Zealand</v>
      </c>
      <c r="B118" s="102">
        <f>'Old age effective coverage'!I197</f>
        <v>1</v>
      </c>
      <c r="C118" s="239">
        <f>'Old age effective coverage'!J197</f>
        <v>98.3</v>
      </c>
      <c r="D118" s="239">
        <f>'Old age effective coverage'!K197</f>
        <v>0</v>
      </c>
      <c r="E118" s="239">
        <f>'Old age effective coverage'!L197</f>
        <v>0</v>
      </c>
      <c r="F118" s="102">
        <f>'Old age effective coverage'!M197</f>
        <v>2010</v>
      </c>
    </row>
    <row r="119" spans="1:6" ht="12">
      <c r="A119" s="102" t="str">
        <f>'Old age effective coverage'!H89</f>
        <v>Kyrgyzstan</v>
      </c>
      <c r="B119" s="102">
        <f>'Old age effective coverage'!I89</f>
        <v>1</v>
      </c>
      <c r="C119" s="239">
        <f>'Old age effective coverage'!J89</f>
        <v>100</v>
      </c>
      <c r="D119" s="239">
        <f>'Old age effective coverage'!K89</f>
        <v>0</v>
      </c>
      <c r="E119" s="239">
        <f>'Old age effective coverage'!L89</f>
        <v>0</v>
      </c>
      <c r="F119" s="102">
        <f>'Old age effective coverage'!M89</f>
        <v>2010</v>
      </c>
    </row>
    <row r="120" spans="1:6" ht="12">
      <c r="A120" s="102" t="str">
        <f>'Old age effective coverage'!H106</f>
        <v>Timor-Leste</v>
      </c>
      <c r="B120" s="102">
        <f>'Old age effective coverage'!I106</f>
        <v>1</v>
      </c>
      <c r="C120" s="239">
        <f>'Old age effective coverage'!J106</f>
        <v>100</v>
      </c>
      <c r="D120" s="239">
        <f>'Old age effective coverage'!K106</f>
        <v>0</v>
      </c>
      <c r="E120" s="239">
        <f>'Old age effective coverage'!L106</f>
        <v>0</v>
      </c>
      <c r="F120" s="102" t="str">
        <f>'Old age effective coverage'!M106</f>
        <v>n.a.</v>
      </c>
    </row>
    <row r="121" spans="1:6" ht="12">
      <c r="A121" s="102" t="str">
        <f>'Old age effective coverage'!H69</f>
        <v>Afghanistan</v>
      </c>
      <c r="B121" s="102">
        <f>'Old age effective coverage'!I69</f>
        <v>0</v>
      </c>
      <c r="C121" s="239" t="str">
        <f>'Old age effective coverage'!J69</f>
        <v>...</v>
      </c>
      <c r="D121" s="239">
        <f>'Old age effective coverage'!K69</f>
        <v>0</v>
      </c>
      <c r="E121" s="239">
        <f>'Old age effective coverage'!L69</f>
        <v>0</v>
      </c>
      <c r="F121" s="102" t="str">
        <f>'Old age effective coverage'!M69</f>
        <v>n.a.</v>
      </c>
    </row>
    <row r="122" spans="1:6" ht="12">
      <c r="A122" s="102" t="str">
        <f>'Old age effective coverage'!H99</f>
        <v>Saudi Arabia</v>
      </c>
      <c r="B122" s="102">
        <f>'Old age effective coverage'!I99</f>
        <v>0</v>
      </c>
      <c r="C122" s="239" t="str">
        <f>'Old age effective coverage'!J99</f>
        <v>...</v>
      </c>
      <c r="D122" s="239">
        <f>'Old age effective coverage'!K99</f>
        <v>0</v>
      </c>
      <c r="E122" s="239">
        <f>'Old age effective coverage'!L99</f>
        <v>0</v>
      </c>
      <c r="F122" s="102" t="str">
        <f>'Old age effective coverage'!M99</f>
        <v>n.a.</v>
      </c>
    </row>
    <row r="123" spans="1:6" ht="12">
      <c r="A123" s="102" t="str">
        <f>'Old age effective coverage'!H103</f>
        <v>Taiwan, China</v>
      </c>
      <c r="B123" s="102">
        <f>'Old age effective coverage'!I103</f>
        <v>0</v>
      </c>
      <c r="C123" s="239" t="str">
        <f>'Old age effective coverage'!J103</f>
        <v>...</v>
      </c>
      <c r="D123" s="239">
        <f>'Old age effective coverage'!K103</f>
        <v>0</v>
      </c>
      <c r="E123" s="239">
        <f>'Old age effective coverage'!L103</f>
        <v>0</v>
      </c>
      <c r="F123" s="102" t="str">
        <f>'Old age effective coverage'!M103</f>
        <v>n.a.</v>
      </c>
    </row>
    <row r="124" spans="1:6" ht="12">
      <c r="A124" s="102" t="str">
        <f>'Old age effective coverage'!H201</f>
        <v>Samoa</v>
      </c>
      <c r="B124" s="102">
        <f>'Old age effective coverage'!I201</f>
        <v>0</v>
      </c>
      <c r="C124" s="239" t="str">
        <f>'Old age effective coverage'!J201</f>
        <v>...</v>
      </c>
      <c r="D124" s="239">
        <f>'Old age effective coverage'!K201</f>
        <v>0</v>
      </c>
      <c r="E124" s="239">
        <f>'Old age effective coverage'!L201</f>
        <v>0</v>
      </c>
      <c r="F124" s="102" t="str">
        <f>'Old age effective coverage'!M201</f>
        <v>n.a.</v>
      </c>
    </row>
    <row r="125" spans="1:6" ht="12">
      <c r="A125" s="102"/>
      <c r="B125" s="102"/>
      <c r="C125" s="102"/>
      <c r="D125" s="102"/>
      <c r="E125" s="102"/>
      <c r="F125" s="102"/>
    </row>
    <row r="126" spans="1:6" ht="12">
      <c r="A126" s="101"/>
      <c r="B126" s="101"/>
      <c r="C126" s="240"/>
      <c r="D126" s="240"/>
      <c r="E126" s="240"/>
      <c r="F126" s="101"/>
    </row>
    <row r="127" spans="1:6" ht="12">
      <c r="A127" s="101"/>
      <c r="B127" s="101"/>
      <c r="C127" s="240"/>
      <c r="D127" s="240"/>
      <c r="E127" s="240"/>
      <c r="F127" s="101"/>
    </row>
    <row r="128" spans="1:6" ht="12">
      <c r="A128" s="101"/>
      <c r="B128" s="101"/>
      <c r="C128" s="101"/>
      <c r="D128" s="101"/>
      <c r="E128" s="101"/>
      <c r="F128" s="101"/>
    </row>
    <row r="129" spans="1:6" ht="12">
      <c r="A129" s="101"/>
      <c r="B129" s="101"/>
      <c r="C129" s="101"/>
      <c r="D129" s="101"/>
      <c r="E129" s="101"/>
      <c r="F129" s="101"/>
    </row>
    <row r="130" spans="1:6" s="13" customFormat="1" ht="15.75">
      <c r="A130" s="108" t="str">
        <f>'Old age effective coverage'!H111</f>
        <v>Europe</v>
      </c>
      <c r="B130" s="101">
        <f>'Old age effective coverage'!I111</f>
        <v>0</v>
      </c>
      <c r="C130" s="101" t="str">
        <f>'Old age effective coverage'!J111</f>
        <v>Total</v>
      </c>
      <c r="D130" s="101" t="str">
        <f>'Old age effective coverage'!K111</f>
        <v>Male</v>
      </c>
      <c r="E130" s="101" t="str">
        <f>'Old age effective coverage'!L111</f>
        <v>Female</v>
      </c>
      <c r="F130" s="101" t="str">
        <f>'Old age effective coverage'!M111</f>
        <v>Year</v>
      </c>
    </row>
    <row r="131" spans="1:6" s="13" customFormat="1" ht="12">
      <c r="A131" s="106"/>
      <c r="B131" s="107"/>
      <c r="C131" s="105" t="s">
        <v>215</v>
      </c>
      <c r="D131" s="105" t="s">
        <v>203</v>
      </c>
      <c r="E131" s="105" t="s">
        <v>204</v>
      </c>
      <c r="F131" s="104"/>
    </row>
    <row r="132" spans="1:6" ht="12" hidden="1">
      <c r="A132" s="102">
        <f>'Old age effective coverage'!H153</f>
        <v>0</v>
      </c>
      <c r="B132" s="102">
        <f>'Old age effective coverage'!I153</f>
        <v>40</v>
      </c>
      <c r="C132" s="102">
        <f>'Old age effective coverage'!J153</f>
        <v>0</v>
      </c>
      <c r="D132" s="102">
        <f>'Old age effective coverage'!K153</f>
        <v>0</v>
      </c>
      <c r="E132" s="102">
        <f>'Old age effective coverage'!L153</f>
        <v>0</v>
      </c>
      <c r="F132" s="102">
        <f>'Old age effective coverage'!M153</f>
        <v>0</v>
      </c>
    </row>
    <row r="133" spans="1:6" ht="12">
      <c r="A133" s="103" t="str">
        <f>'Old age effective coverage'!H116</f>
        <v>Bosnia Herzegovina</v>
      </c>
      <c r="B133" s="103">
        <f>'Old age effective coverage'!I116</f>
        <v>1</v>
      </c>
      <c r="C133" s="103">
        <f>'Old age effective coverage'!J116</f>
        <v>30</v>
      </c>
      <c r="D133" s="103">
        <f>'Old age effective coverage'!K116</f>
        <v>0</v>
      </c>
      <c r="E133" s="103">
        <f>'Old age effective coverage'!L116</f>
        <v>0</v>
      </c>
      <c r="F133" s="103">
        <f>'Old age effective coverage'!M116</f>
        <v>2006</v>
      </c>
    </row>
    <row r="134" spans="1:6" ht="12">
      <c r="A134" s="103" t="str">
        <f>'Old age effective coverage'!H114</f>
        <v>Belarus</v>
      </c>
      <c r="B134" s="103">
        <f>'Old age effective coverage'!I114</f>
        <v>1</v>
      </c>
      <c r="C134" s="103">
        <f>'Old age effective coverage'!J114</f>
        <v>44</v>
      </c>
      <c r="D134" s="103">
        <f>'Old age effective coverage'!K114</f>
        <v>29.1</v>
      </c>
      <c r="E134" s="103">
        <f>'Old age effective coverage'!L114</f>
        <v>57.4</v>
      </c>
      <c r="F134" s="103">
        <f>'Old age effective coverage'!M114</f>
        <v>2010</v>
      </c>
    </row>
    <row r="135" spans="1:6" ht="12">
      <c r="A135" s="103" t="str">
        <f>'Old age effective coverage'!H144</f>
        <v>Serbia</v>
      </c>
      <c r="B135" s="103">
        <f>'Old age effective coverage'!I144</f>
        <v>1</v>
      </c>
      <c r="C135" s="103">
        <f>'Old age effective coverage'!J144</f>
        <v>46.12601524793377</v>
      </c>
      <c r="D135" s="103">
        <f>'Old age effective coverage'!K144</f>
        <v>48.444323639324075</v>
      </c>
      <c r="E135" s="103">
        <f>'Old age effective coverage'!L144</f>
        <v>44.780047539001835</v>
      </c>
      <c r="F135" s="103">
        <f>'Old age effective coverage'!M144</f>
        <v>2010</v>
      </c>
    </row>
    <row r="136" spans="1:7" ht="12">
      <c r="A136" s="103" t="str">
        <f>'Old age effective coverage'!H137</f>
        <v>Montenegro</v>
      </c>
      <c r="B136" s="103">
        <f>'Old age effective coverage'!I137</f>
        <v>1</v>
      </c>
      <c r="C136" s="103">
        <f>'Old age effective coverage'!J137</f>
        <v>48.7</v>
      </c>
      <c r="D136" s="103">
        <f>'Old age effective coverage'!K137</f>
        <v>0</v>
      </c>
      <c r="E136" s="103">
        <f>'Old age effective coverage'!L137</f>
        <v>0</v>
      </c>
      <c r="F136" s="103">
        <f>'Old age effective coverage'!M137</f>
        <v>2010</v>
      </c>
      <c r="G136" s="3" t="s">
        <v>212</v>
      </c>
    </row>
    <row r="137" spans="1:7" ht="24">
      <c r="A137" s="103" t="str">
        <f>'Old age effective coverage'!H134</f>
        <v>Macedonia, The former Yugoslav Rep. of</v>
      </c>
      <c r="B137" s="103">
        <f>'Old age effective coverage'!I134</f>
        <v>1</v>
      </c>
      <c r="C137" s="103">
        <f>'Old age effective coverage'!J134</f>
        <v>52.1</v>
      </c>
      <c r="D137" s="103">
        <f>'Old age effective coverage'!K134</f>
        <v>0</v>
      </c>
      <c r="E137" s="103">
        <f>'Old age effective coverage'!L134</f>
        <v>0</v>
      </c>
      <c r="F137" s="103">
        <f>'Old age effective coverage'!M134</f>
        <v>2008</v>
      </c>
      <c r="G137" s="3" t="s">
        <v>213</v>
      </c>
    </row>
    <row r="138" spans="1:6" ht="12">
      <c r="A138" s="103" t="str">
        <f>'Old age effective coverage'!H135</f>
        <v>Malta</v>
      </c>
      <c r="B138" s="103">
        <f>'Old age effective coverage'!I135</f>
        <v>1</v>
      </c>
      <c r="C138" s="103">
        <f>'Old age effective coverage'!J135</f>
        <v>61.1</v>
      </c>
      <c r="D138" s="103">
        <f>'Old age effective coverage'!K135</f>
        <v>98.6</v>
      </c>
      <c r="E138" s="103">
        <f>'Old age effective coverage'!L135</f>
        <v>33</v>
      </c>
      <c r="F138" s="103">
        <f>'Old age effective coverage'!M135</f>
        <v>2008</v>
      </c>
    </row>
    <row r="139" spans="1:6" ht="12">
      <c r="A139" s="103" t="str">
        <f>'Old age effective coverage'!H147</f>
        <v>Spain</v>
      </c>
      <c r="B139" s="103">
        <f>'Old age effective coverage'!I147</f>
        <v>1</v>
      </c>
      <c r="C139" s="103">
        <f>'Old age effective coverage'!J147</f>
        <v>61.6</v>
      </c>
      <c r="D139" s="103">
        <f>'Old age effective coverage'!K147</f>
        <v>87.3</v>
      </c>
      <c r="E139" s="103">
        <f>'Old age effective coverage'!L147</f>
        <v>42.4</v>
      </c>
      <c r="F139" s="103">
        <f>'Old age effective coverage'!M147</f>
        <v>2008</v>
      </c>
    </row>
    <row r="140" spans="1:6" ht="12">
      <c r="A140" s="103" t="str">
        <f>'Old age effective coverage'!H130</f>
        <v>Italy</v>
      </c>
      <c r="B140" s="103">
        <f>'Old age effective coverage'!I130</f>
        <v>1</v>
      </c>
      <c r="C140" s="103">
        <f>'Old age effective coverage'!J130</f>
        <v>68</v>
      </c>
      <c r="D140" s="103">
        <f>'Old age effective coverage'!K130</f>
        <v>70.2</v>
      </c>
      <c r="E140" s="103">
        <f>'Old age effective coverage'!L130</f>
        <v>66.7</v>
      </c>
      <c r="F140" s="103">
        <f>'Old age effective coverage'!M130</f>
        <v>2008</v>
      </c>
    </row>
    <row r="141" spans="1:6" ht="12">
      <c r="A141" s="103" t="str">
        <f>'Old age effective coverage'!H126</f>
        <v>Greece</v>
      </c>
      <c r="B141" s="103">
        <f>'Old age effective coverage'!I126</f>
        <v>1</v>
      </c>
      <c r="C141" s="103">
        <f>'Old age effective coverage'!J126</f>
        <v>72.1</v>
      </c>
      <c r="D141" s="103">
        <f>'Old age effective coverage'!K126</f>
        <v>100</v>
      </c>
      <c r="E141" s="103">
        <f>'Old age effective coverage'!L126</f>
        <v>48.4</v>
      </c>
      <c r="F141" s="103">
        <f>'Old age effective coverage'!M126</f>
        <v>2008</v>
      </c>
    </row>
    <row r="142" spans="1:6" ht="12">
      <c r="A142" s="103" t="str">
        <f>'Old age effective coverage'!H146</f>
        <v>Slovenia</v>
      </c>
      <c r="B142" s="103">
        <f>'Old age effective coverage'!I146</f>
        <v>1</v>
      </c>
      <c r="C142" s="103">
        <f>'Old age effective coverage'!J146</f>
        <v>72.9</v>
      </c>
      <c r="D142" s="103">
        <f>'Old age effective coverage'!K146</f>
        <v>82.3</v>
      </c>
      <c r="E142" s="103">
        <f>'Old age effective coverage'!L146</f>
        <v>67.3</v>
      </c>
      <c r="F142" s="103">
        <f>'Old age effective coverage'!M146</f>
        <v>2008</v>
      </c>
    </row>
    <row r="143" spans="1:6" ht="12">
      <c r="A143" s="103" t="str">
        <f>'Old age effective coverage'!H119</f>
        <v>Cyprus</v>
      </c>
      <c r="B143" s="103">
        <f>'Old age effective coverage'!I119</f>
        <v>1</v>
      </c>
      <c r="C143" s="103">
        <f>'Old age effective coverage'!J119</f>
        <v>74.2</v>
      </c>
      <c r="D143" s="103">
        <f>'Old age effective coverage'!K119</f>
        <v>100</v>
      </c>
      <c r="E143" s="103">
        <f>'Old age effective coverage'!L119</f>
        <v>45.1</v>
      </c>
      <c r="F143" s="103">
        <f>'Old age effective coverage'!M119</f>
        <v>2008</v>
      </c>
    </row>
    <row r="144" spans="1:6" ht="12">
      <c r="A144" s="103" t="str">
        <f>'Old age effective coverage'!H136</f>
        <v>Moldova, Republic of</v>
      </c>
      <c r="B144" s="103">
        <f>'Old age effective coverage'!I136</f>
        <v>1</v>
      </c>
      <c r="C144" s="103">
        <f>'Old age effective coverage'!J136</f>
        <v>74.52657418574256</v>
      </c>
      <c r="D144" s="103">
        <f>'Old age effective coverage'!K136</f>
        <v>66.80350888786096</v>
      </c>
      <c r="E144" s="103">
        <f>'Old age effective coverage'!L136</f>
        <v>78.05317328228799</v>
      </c>
      <c r="F144" s="103">
        <f>'Old age effective coverage'!M136</f>
        <v>2010</v>
      </c>
    </row>
    <row r="145" spans="1:6" ht="12">
      <c r="A145" s="103" t="str">
        <f>'Old age effective coverage'!H127</f>
        <v>Hungary</v>
      </c>
      <c r="B145" s="103">
        <f>'Old age effective coverage'!I127</f>
        <v>1</v>
      </c>
      <c r="C145" s="103">
        <f>'Old age effective coverage'!J127</f>
        <v>80.2</v>
      </c>
      <c r="D145" s="103">
        <f>'Old age effective coverage'!K127</f>
        <v>77.6</v>
      </c>
      <c r="E145" s="103">
        <f>'Old age effective coverage'!L127</f>
        <v>81.8</v>
      </c>
      <c r="F145" s="103">
        <f>'Old age effective coverage'!M127</f>
        <v>2008</v>
      </c>
    </row>
    <row r="146" spans="1:6" ht="12">
      <c r="A146" s="103" t="str">
        <f>'Old age effective coverage'!H133</f>
        <v>Luxembourg</v>
      </c>
      <c r="B146" s="103">
        <f>'Old age effective coverage'!I133</f>
        <v>1</v>
      </c>
      <c r="C146" s="103">
        <f>'Old age effective coverage'!J133</f>
        <v>80.3</v>
      </c>
      <c r="D146" s="103">
        <f>'Old age effective coverage'!K133</f>
        <v>100</v>
      </c>
      <c r="E146" s="103">
        <f>'Old age effective coverage'!L133</f>
        <v>45.5</v>
      </c>
      <c r="F146" s="103">
        <f>'Old age effective coverage'!M133</f>
        <v>2008</v>
      </c>
    </row>
    <row r="147" spans="1:6" ht="12">
      <c r="A147" s="103" t="str">
        <f>'Old age effective coverage'!H129</f>
        <v>Ireland</v>
      </c>
      <c r="B147" s="103">
        <f>'Old age effective coverage'!I129</f>
        <v>1</v>
      </c>
      <c r="C147" s="103">
        <f>'Old age effective coverage'!J129</f>
        <v>85</v>
      </c>
      <c r="D147" s="103">
        <f>'Old age effective coverage'!K129</f>
        <v>100</v>
      </c>
      <c r="E147" s="103">
        <f>'Old age effective coverage'!L129</f>
        <v>66.1</v>
      </c>
      <c r="F147" s="103">
        <f>'Old age effective coverage'!M129</f>
        <v>2008</v>
      </c>
    </row>
    <row r="148" spans="1:6" ht="12">
      <c r="A148" s="103" t="str">
        <f>'Old age effective coverage'!H112</f>
        <v>Albania</v>
      </c>
      <c r="B148" s="103">
        <f>'Old age effective coverage'!I112</f>
        <v>1</v>
      </c>
      <c r="C148" s="103">
        <f>'Old age effective coverage'!J112</f>
        <v>86.5</v>
      </c>
      <c r="D148" s="103">
        <f>'Old age effective coverage'!K112</f>
        <v>81.6</v>
      </c>
      <c r="E148" s="103">
        <f>'Old age effective coverage'!L112</f>
        <v>93.6</v>
      </c>
      <c r="F148" s="103">
        <f>'Old age effective coverage'!M112</f>
        <v>2008</v>
      </c>
    </row>
    <row r="149" spans="1:6" ht="12">
      <c r="A149" s="103" t="str">
        <f>'Old age effective coverage'!H115</f>
        <v>Belgium</v>
      </c>
      <c r="B149" s="103">
        <f>'Old age effective coverage'!I115</f>
        <v>1</v>
      </c>
      <c r="C149" s="103">
        <f>'Old age effective coverage'!J115</f>
        <v>87.7</v>
      </c>
      <c r="D149" s="103">
        <f>'Old age effective coverage'!K115</f>
        <v>100</v>
      </c>
      <c r="E149" s="103">
        <f>'Old age effective coverage'!L115</f>
        <v>66.1</v>
      </c>
      <c r="F149" s="103">
        <f>'Old age effective coverage'!M115</f>
        <v>2008</v>
      </c>
    </row>
    <row r="150" spans="1:6" ht="12">
      <c r="A150" s="103" t="str">
        <f>'Old age effective coverage'!H128</f>
        <v>Iceland</v>
      </c>
      <c r="B150" s="103">
        <f>'Old age effective coverage'!I128</f>
        <v>1</v>
      </c>
      <c r="C150" s="103">
        <f>'Old age effective coverage'!J128</f>
        <v>88.4</v>
      </c>
      <c r="D150" s="103">
        <f>'Old age effective coverage'!K128</f>
        <v>0</v>
      </c>
      <c r="E150" s="103">
        <f>'Old age effective coverage'!L128</f>
        <v>0</v>
      </c>
      <c r="F150" s="103">
        <f>'Old age effective coverage'!M128</f>
        <v>2008</v>
      </c>
    </row>
    <row r="151" spans="1:6" ht="12">
      <c r="A151" s="103" t="str">
        <f>'Old age effective coverage'!H117</f>
        <v>Bulgaria</v>
      </c>
      <c r="B151" s="103">
        <f>'Old age effective coverage'!I117</f>
        <v>1</v>
      </c>
      <c r="C151" s="103">
        <f>'Old age effective coverage'!J117</f>
        <v>89.6</v>
      </c>
      <c r="D151" s="103">
        <f>'Old age effective coverage'!K117</f>
        <v>80.1</v>
      </c>
      <c r="E151" s="103">
        <f>'Old age effective coverage'!L117</f>
        <v>95.1</v>
      </c>
      <c r="F151" s="103">
        <f>'Old age effective coverage'!M117</f>
        <v>2008</v>
      </c>
    </row>
    <row r="152" spans="1:6" ht="12">
      <c r="A152" s="103" t="str">
        <f>'Old age effective coverage'!H151</f>
        <v>Turkey</v>
      </c>
      <c r="B152" s="103">
        <f>'Old age effective coverage'!I151</f>
        <v>1</v>
      </c>
      <c r="C152" s="103">
        <f>'Old age effective coverage'!J151</f>
        <v>89.9</v>
      </c>
      <c r="D152" s="103">
        <f>'Old age effective coverage'!K151</f>
        <v>0</v>
      </c>
      <c r="E152" s="103">
        <f>'Old age effective coverage'!L151</f>
        <v>0</v>
      </c>
      <c r="F152" s="103">
        <f>'Old age effective coverage'!M151</f>
        <v>2007</v>
      </c>
    </row>
    <row r="153" spans="1:6" ht="12">
      <c r="A153" s="103" t="str">
        <f>'Old age effective coverage'!H123</f>
        <v>Finland</v>
      </c>
      <c r="B153" s="103">
        <f>'Old age effective coverage'!I123</f>
        <v>1</v>
      </c>
      <c r="C153" s="103">
        <f>'Old age effective coverage'!J123</f>
        <v>94.4</v>
      </c>
      <c r="D153" s="103">
        <f>'Old age effective coverage'!K123</f>
        <v>95.6</v>
      </c>
      <c r="E153" s="103">
        <f>'Old age effective coverage'!L123</f>
        <v>93.6</v>
      </c>
      <c r="F153" s="103">
        <f>'Old age effective coverage'!M123</f>
        <v>2008</v>
      </c>
    </row>
    <row r="154" spans="1:6" ht="12">
      <c r="A154" s="103" t="str">
        <f>'Old age effective coverage'!H142</f>
        <v>Romania</v>
      </c>
      <c r="B154" s="103">
        <f>'Old age effective coverage'!I142</f>
        <v>1</v>
      </c>
      <c r="C154" s="103">
        <f>'Old age effective coverage'!J142</f>
        <v>94.5</v>
      </c>
      <c r="D154" s="103">
        <f>'Old age effective coverage'!K142</f>
        <v>100</v>
      </c>
      <c r="E154" s="103">
        <f>'Old age effective coverage'!L142</f>
        <v>83.4</v>
      </c>
      <c r="F154" s="103">
        <f>'Old age effective coverage'!M142</f>
        <v>2008</v>
      </c>
    </row>
    <row r="155" spans="1:6" ht="12">
      <c r="A155" s="103" t="str">
        <f>'Old age effective coverage'!H120</f>
        <v>Czech Republic</v>
      </c>
      <c r="B155" s="103">
        <f>'Old age effective coverage'!I120</f>
        <v>1</v>
      </c>
      <c r="C155" s="103">
        <f>'Old age effective coverage'!J120</f>
        <v>95.3</v>
      </c>
      <c r="D155" s="103">
        <f>'Old age effective coverage'!K120</f>
        <v>85</v>
      </c>
      <c r="E155" s="103">
        <f>'Old age effective coverage'!L120</f>
        <v>100</v>
      </c>
      <c r="F155" s="103">
        <f>'Old age effective coverage'!M120</f>
        <v>2008</v>
      </c>
    </row>
    <row r="156" spans="1:6" ht="12">
      <c r="A156" s="103" t="str">
        <f>'Old age effective coverage'!H150</f>
        <v>Ukraine</v>
      </c>
      <c r="B156" s="103">
        <f>'Old age effective coverage'!I150</f>
        <v>1</v>
      </c>
      <c r="C156" s="103">
        <f>'Old age effective coverage'!J150</f>
        <v>95.5</v>
      </c>
      <c r="D156" s="103">
        <f>'Old age effective coverage'!K150</f>
        <v>0</v>
      </c>
      <c r="E156" s="103">
        <f>'Old age effective coverage'!L150</f>
        <v>0</v>
      </c>
      <c r="F156" s="103">
        <f>'Old age effective coverage'!M150</f>
        <v>2007</v>
      </c>
    </row>
    <row r="157" spans="1:6" ht="12">
      <c r="A157" s="103" t="str">
        <f>'Old age effective coverage'!H140</f>
        <v>Poland</v>
      </c>
      <c r="B157" s="103">
        <f>'Old age effective coverage'!I140</f>
        <v>1</v>
      </c>
      <c r="C157" s="103">
        <f>'Old age effective coverage'!J140</f>
        <v>96.5</v>
      </c>
      <c r="D157" s="103">
        <f>'Old age effective coverage'!K140</f>
        <v>100</v>
      </c>
      <c r="E157" s="103">
        <f>'Old age effective coverage'!L140</f>
        <v>94.9</v>
      </c>
      <c r="F157" s="103">
        <f>'Old age effective coverage'!M140</f>
        <v>2008</v>
      </c>
    </row>
    <row r="158" spans="1:6" ht="12">
      <c r="A158" s="103" t="str">
        <f>'Old age effective coverage'!H125</f>
        <v>Germany</v>
      </c>
      <c r="B158" s="103">
        <f>'Old age effective coverage'!I125</f>
        <v>1</v>
      </c>
      <c r="C158" s="103">
        <f>'Old age effective coverage'!J125</f>
        <v>97.5</v>
      </c>
      <c r="D158" s="103">
        <f>'Old age effective coverage'!K125</f>
        <v>100</v>
      </c>
      <c r="E158" s="103">
        <f>'Old age effective coverage'!L125</f>
        <v>92.3</v>
      </c>
      <c r="F158" s="103">
        <f>'Old age effective coverage'!M125</f>
        <v>2008</v>
      </c>
    </row>
    <row r="159" spans="1:6" ht="12">
      <c r="A159" s="103" t="str">
        <f>'Old age effective coverage'!H139</f>
        <v>Norway</v>
      </c>
      <c r="B159" s="103">
        <f>'Old age effective coverage'!I139</f>
        <v>1</v>
      </c>
      <c r="C159" s="103">
        <f>'Old age effective coverage'!J139</f>
        <v>97.9</v>
      </c>
      <c r="D159" s="103">
        <f>'Old age effective coverage'!K139</f>
        <v>97.6</v>
      </c>
      <c r="E159" s="103">
        <f>'Old age effective coverage'!L139</f>
        <v>98.1</v>
      </c>
      <c r="F159" s="103">
        <f>'Old age effective coverage'!M139</f>
        <v>2008</v>
      </c>
    </row>
    <row r="160" spans="1:6" ht="12">
      <c r="A160" s="103" t="str">
        <f>'Old age effective coverage'!H121</f>
        <v>Denmark</v>
      </c>
      <c r="B160" s="103">
        <f>'Old age effective coverage'!I121</f>
        <v>1</v>
      </c>
      <c r="C160" s="103">
        <f>'Old age effective coverage'!J121</f>
        <v>99.13490852073517</v>
      </c>
      <c r="D160" s="103">
        <f>'Old age effective coverage'!K121</f>
        <v>98.34469147699107</v>
      </c>
      <c r="E160" s="103">
        <f>'Old age effective coverage'!L121</f>
        <v>99.77850978971637</v>
      </c>
      <c r="F160" s="103">
        <f>'Old age effective coverage'!M121</f>
        <v>2011</v>
      </c>
    </row>
    <row r="161" spans="1:6" ht="12">
      <c r="A161" s="103" t="str">
        <f>'Old age effective coverage'!H132</f>
        <v>Lithuania</v>
      </c>
      <c r="B161" s="103">
        <f>'Old age effective coverage'!I132</f>
        <v>1</v>
      </c>
      <c r="C161" s="103">
        <f>'Old age effective coverage'!J132</f>
        <v>99.8</v>
      </c>
      <c r="D161" s="103">
        <f>'Old age effective coverage'!K132</f>
        <v>96.4</v>
      </c>
      <c r="E161" s="103">
        <f>'Old age effective coverage'!L132</f>
        <v>100</v>
      </c>
      <c r="F161" s="103">
        <f>'Old age effective coverage'!M132</f>
        <v>2008</v>
      </c>
    </row>
    <row r="162" spans="1:6" ht="12">
      <c r="A162" s="103" t="str">
        <f>'Old age effective coverage'!H113</f>
        <v>Austria</v>
      </c>
      <c r="B162" s="103">
        <f>'Old age effective coverage'!I113</f>
        <v>1</v>
      </c>
      <c r="C162" s="103">
        <f>'Old age effective coverage'!J113</f>
        <v>100</v>
      </c>
      <c r="D162" s="103">
        <f>'Old age effective coverage'!K113</f>
        <v>100</v>
      </c>
      <c r="E162" s="103">
        <f>'Old age effective coverage'!L113</f>
        <v>100</v>
      </c>
      <c r="F162" s="103">
        <f>'Old age effective coverage'!M113</f>
        <v>2010</v>
      </c>
    </row>
    <row r="163" spans="1:6" ht="12">
      <c r="A163" s="103" t="str">
        <f>'Old age effective coverage'!H118</f>
        <v>Croatia</v>
      </c>
      <c r="B163" s="103">
        <f>'Old age effective coverage'!I118</f>
        <v>1</v>
      </c>
      <c r="C163" s="103">
        <f>'Old age effective coverage'!J118</f>
        <v>100</v>
      </c>
      <c r="D163" s="103">
        <f>'Old age effective coverage'!K118</f>
        <v>0</v>
      </c>
      <c r="E163" s="103">
        <f>'Old age effective coverage'!L118</f>
        <v>0</v>
      </c>
      <c r="F163" s="103">
        <f>'Old age effective coverage'!M118</f>
        <v>2010</v>
      </c>
    </row>
    <row r="164" spans="1:6" ht="12">
      <c r="A164" s="103" t="str">
        <f>'Old age effective coverage'!H122</f>
        <v>Estonia</v>
      </c>
      <c r="B164" s="103">
        <f>'Old age effective coverage'!I122</f>
        <v>1</v>
      </c>
      <c r="C164" s="103">
        <f>'Old age effective coverage'!J122</f>
        <v>100</v>
      </c>
      <c r="D164" s="103">
        <f>'Old age effective coverage'!K122</f>
        <v>100</v>
      </c>
      <c r="E164" s="103">
        <f>'Old age effective coverage'!L122</f>
        <v>100</v>
      </c>
      <c r="F164" s="103">
        <f>'Old age effective coverage'!M122</f>
        <v>2010</v>
      </c>
    </row>
    <row r="165" spans="1:6" ht="12">
      <c r="A165" s="103" t="str">
        <f>'Old age effective coverage'!H124</f>
        <v>France</v>
      </c>
      <c r="B165" s="103">
        <f>'Old age effective coverage'!I124</f>
        <v>1</v>
      </c>
      <c r="C165" s="103">
        <f>'Old age effective coverage'!J124</f>
        <v>100</v>
      </c>
      <c r="D165" s="103">
        <f>'Old age effective coverage'!K124</f>
        <v>100</v>
      </c>
      <c r="E165" s="103">
        <f>'Old age effective coverage'!L124</f>
        <v>100</v>
      </c>
      <c r="F165" s="103">
        <f>'Old age effective coverage'!M124</f>
        <v>2008</v>
      </c>
    </row>
    <row r="166" spans="1:6" ht="12">
      <c r="A166" s="103" t="str">
        <f>'Old age effective coverage'!H131</f>
        <v>Latvia</v>
      </c>
      <c r="B166" s="103">
        <f>'Old age effective coverage'!I131</f>
        <v>1</v>
      </c>
      <c r="C166" s="103">
        <f>'Old age effective coverage'!J131</f>
        <v>100</v>
      </c>
      <c r="D166" s="103">
        <f>'Old age effective coverage'!K131</f>
        <v>0</v>
      </c>
      <c r="E166" s="103">
        <f>'Old age effective coverage'!L131</f>
        <v>0</v>
      </c>
      <c r="F166" s="103">
        <f>'Old age effective coverage'!M131</f>
        <v>2008</v>
      </c>
    </row>
    <row r="167" spans="1:6" ht="12">
      <c r="A167" s="103" t="str">
        <f>'Old age effective coverage'!H138</f>
        <v>Netherlands</v>
      </c>
      <c r="B167" s="103">
        <f>'Old age effective coverage'!I138</f>
        <v>1</v>
      </c>
      <c r="C167" s="103">
        <f>'Old age effective coverage'!J138</f>
        <v>100</v>
      </c>
      <c r="D167" s="103">
        <f>'Old age effective coverage'!K138</f>
        <v>100</v>
      </c>
      <c r="E167" s="103">
        <f>'Old age effective coverage'!L138</f>
        <v>100</v>
      </c>
      <c r="F167" s="103">
        <f>'Old age effective coverage'!M138</f>
        <v>2008</v>
      </c>
    </row>
    <row r="168" spans="1:6" ht="12">
      <c r="A168" s="103" t="str">
        <f>'Old age effective coverage'!H141</f>
        <v>Portugal</v>
      </c>
      <c r="B168" s="103">
        <f>'Old age effective coverage'!I141</f>
        <v>1</v>
      </c>
      <c r="C168" s="103">
        <f>'Old age effective coverage'!J141</f>
        <v>100</v>
      </c>
      <c r="D168" s="103">
        <f>'Old age effective coverage'!K141</f>
        <v>100</v>
      </c>
      <c r="E168" s="103">
        <f>'Old age effective coverage'!L141</f>
        <v>100</v>
      </c>
      <c r="F168" s="103">
        <f>'Old age effective coverage'!M141</f>
        <v>2008</v>
      </c>
    </row>
    <row r="169" spans="1:6" ht="12">
      <c r="A169" s="103" t="str">
        <f>'Old age effective coverage'!H143</f>
        <v>Russian Federation</v>
      </c>
      <c r="B169" s="103">
        <f>'Old age effective coverage'!I143</f>
        <v>1</v>
      </c>
      <c r="C169" s="103">
        <f>'Old age effective coverage'!J143</f>
        <v>100</v>
      </c>
      <c r="D169" s="103">
        <f>'Old age effective coverage'!K143</f>
        <v>100</v>
      </c>
      <c r="E169" s="103">
        <f>'Old age effective coverage'!L143</f>
        <v>100</v>
      </c>
      <c r="F169" s="103">
        <f>'Old age effective coverage'!M143</f>
        <v>2010</v>
      </c>
    </row>
    <row r="170" spans="1:6" ht="12">
      <c r="A170" s="103" t="str">
        <f>'Old age effective coverage'!H145</f>
        <v>Slovakia</v>
      </c>
      <c r="B170" s="103">
        <f>'Old age effective coverage'!I145</f>
        <v>1</v>
      </c>
      <c r="C170" s="103">
        <f>'Old age effective coverage'!J145</f>
        <v>100</v>
      </c>
      <c r="D170" s="103">
        <f>'Old age effective coverage'!K145</f>
        <v>100</v>
      </c>
      <c r="E170" s="103">
        <f>'Old age effective coverage'!L145</f>
        <v>100</v>
      </c>
      <c r="F170" s="103">
        <f>'Old age effective coverage'!M145</f>
        <v>2008</v>
      </c>
    </row>
    <row r="171" spans="1:6" ht="12">
      <c r="A171" s="103" t="str">
        <f>'Old age effective coverage'!H148</f>
        <v>Sweden</v>
      </c>
      <c r="B171" s="103">
        <f>'Old age effective coverage'!I148</f>
        <v>1</v>
      </c>
      <c r="C171" s="103">
        <f>'Old age effective coverage'!J148</f>
        <v>100</v>
      </c>
      <c r="D171" s="103">
        <f>'Old age effective coverage'!K148</f>
        <v>100</v>
      </c>
      <c r="E171" s="103">
        <f>'Old age effective coverage'!L148</f>
        <v>100</v>
      </c>
      <c r="F171" s="103">
        <f>'Old age effective coverage'!M148</f>
        <v>2008</v>
      </c>
    </row>
    <row r="172" spans="1:6" ht="12">
      <c r="A172" s="103" t="str">
        <f>'Old age effective coverage'!H149</f>
        <v>Switzerland</v>
      </c>
      <c r="B172" s="103">
        <f>'Old age effective coverage'!I149</f>
        <v>1</v>
      </c>
      <c r="C172" s="103">
        <f>'Old age effective coverage'!J149</f>
        <v>100</v>
      </c>
      <c r="D172" s="103">
        <f>'Old age effective coverage'!K149</f>
        <v>100</v>
      </c>
      <c r="E172" s="103">
        <f>'Old age effective coverage'!L149</f>
        <v>100</v>
      </c>
      <c r="F172" s="103">
        <f>'Old age effective coverage'!M149</f>
        <v>2010</v>
      </c>
    </row>
    <row r="173" spans="1:6" ht="12">
      <c r="A173" s="103" t="str">
        <f>'Old age effective coverage'!H152</f>
        <v>United Kingdom</v>
      </c>
      <c r="B173" s="103">
        <f>'Old age effective coverage'!I152</f>
        <v>0</v>
      </c>
      <c r="C173" s="103" t="str">
        <f>'Old age effective coverage'!J152</f>
        <v>...</v>
      </c>
      <c r="D173" s="103">
        <f>'Old age effective coverage'!K152</f>
        <v>0</v>
      </c>
      <c r="E173" s="103">
        <f>'Old age effective coverage'!L152</f>
        <v>0</v>
      </c>
      <c r="F173" s="103" t="str">
        <f>'Old age effective coverage'!M152</f>
        <v>n.a.</v>
      </c>
    </row>
    <row r="174" spans="1:6" ht="12">
      <c r="A174" s="103"/>
      <c r="B174" s="103"/>
      <c r="C174" s="103"/>
      <c r="D174" s="103"/>
      <c r="E174" s="103"/>
      <c r="F174" s="103"/>
    </row>
    <row r="175" spans="1:6" ht="12">
      <c r="A175" s="101"/>
      <c r="B175" s="101"/>
      <c r="C175" s="240"/>
      <c r="D175" s="240"/>
      <c r="E175" s="240"/>
      <c r="F175" s="101"/>
    </row>
    <row r="176" spans="1:6" s="13" customFormat="1" ht="15.75">
      <c r="A176" s="108" t="str">
        <f>'Old age effective coverage'!H154</f>
        <v>Latin America and the Caribbean</v>
      </c>
      <c r="B176" s="101"/>
      <c r="C176" s="101"/>
      <c r="D176" s="101"/>
      <c r="E176" s="101"/>
      <c r="F176" s="101"/>
    </row>
    <row r="177" spans="1:6" ht="12">
      <c r="A177" s="106"/>
      <c r="B177" s="107"/>
      <c r="C177" s="105" t="s">
        <v>215</v>
      </c>
      <c r="D177" s="105" t="s">
        <v>203</v>
      </c>
      <c r="E177" s="105" t="s">
        <v>204</v>
      </c>
      <c r="F177" s="104"/>
    </row>
    <row r="178" spans="1:6" ht="12">
      <c r="A178" s="102" t="str">
        <f>'Old age effective coverage'!H173</f>
        <v>Guyana</v>
      </c>
      <c r="B178" s="102">
        <f>'Old age effective coverage'!I173</f>
        <v>1</v>
      </c>
      <c r="C178" s="102">
        <f>'Old age effective coverage'!J173</f>
        <v>4.564421904089362</v>
      </c>
      <c r="D178" s="102">
        <f>'Old age effective coverage'!K173</f>
        <v>7.583783233166952</v>
      </c>
      <c r="E178" s="102">
        <f>'Old age effective coverage'!L173</f>
        <v>2.3766468612761558</v>
      </c>
      <c r="F178" s="102">
        <f>'Old age effective coverage'!M173</f>
        <v>2009</v>
      </c>
    </row>
    <row r="179" spans="1:6" ht="12">
      <c r="A179" s="102" t="str">
        <f>'Old age effective coverage'!H177</f>
        <v>Nicaragua</v>
      </c>
      <c r="B179" s="102">
        <f>'Old age effective coverage'!I177</f>
        <v>1</v>
      </c>
      <c r="C179" s="102">
        <f>'Old age effective coverage'!J177</f>
        <v>4.7</v>
      </c>
      <c r="D179" s="102">
        <f>'Old age effective coverage'!K177</f>
        <v>0</v>
      </c>
      <c r="E179" s="102">
        <f>'Old age effective coverage'!L177</f>
        <v>0</v>
      </c>
      <c r="F179" s="102">
        <f>'Old age effective coverage'!M177</f>
        <v>2005</v>
      </c>
    </row>
    <row r="180" spans="1:6" ht="12">
      <c r="A180" s="102" t="str">
        <f>'Old age effective coverage'!H174</f>
        <v>Honduras</v>
      </c>
      <c r="B180" s="102">
        <f>'Old age effective coverage'!I174</f>
        <v>1</v>
      </c>
      <c r="C180" s="102">
        <f>'Old age effective coverage'!J174</f>
        <v>8.4</v>
      </c>
      <c r="D180" s="102">
        <f>'Old age effective coverage'!K174</f>
        <v>13.8</v>
      </c>
      <c r="E180" s="102">
        <f>'Old age effective coverage'!L174</f>
        <v>5.8</v>
      </c>
      <c r="F180" s="102">
        <f>'Old age effective coverage'!M174</f>
        <v>2009</v>
      </c>
    </row>
    <row r="181" spans="1:6" ht="12">
      <c r="A181" s="102" t="str">
        <f>'Old age effective coverage'!H179</f>
        <v xml:space="preserve">Paraguay </v>
      </c>
      <c r="B181" s="102">
        <f>'Old age effective coverage'!I179</f>
        <v>1</v>
      </c>
      <c r="C181" s="102">
        <f>'Old age effective coverage'!J179</f>
        <v>9.2</v>
      </c>
      <c r="D181" s="102">
        <f>'Old age effective coverage'!K179</f>
        <v>10.3</v>
      </c>
      <c r="E181" s="102">
        <f>'Old age effective coverage'!L179</f>
        <v>8.3</v>
      </c>
      <c r="F181" s="102">
        <f>'Old age effective coverage'!M179</f>
        <v>2010</v>
      </c>
    </row>
    <row r="182" spans="1:6" ht="12">
      <c r="A182" s="102" t="str">
        <f>'Old age effective coverage'!H168</f>
        <v>Dominican Republic</v>
      </c>
      <c r="B182" s="102">
        <f>'Old age effective coverage'!I168</f>
        <v>0</v>
      </c>
      <c r="C182" s="102">
        <f>'Old age effective coverage'!J168</f>
        <v>10.9</v>
      </c>
      <c r="D182" s="102">
        <f>'Old age effective coverage'!K168</f>
        <v>0</v>
      </c>
      <c r="E182" s="102">
        <f>'Old age effective coverage'!L168</f>
        <v>0</v>
      </c>
      <c r="F182" s="102">
        <f>'Old age effective coverage'!M168</f>
        <v>2005</v>
      </c>
    </row>
    <row r="183" spans="1:6" ht="12">
      <c r="A183" s="102" t="str">
        <f>'Old age effective coverage'!H172</f>
        <v>Guatemala</v>
      </c>
      <c r="B183" s="102">
        <f>'Old age effective coverage'!I172</f>
        <v>1</v>
      </c>
      <c r="C183" s="102">
        <f>'Old age effective coverage'!J172</f>
        <v>14.1</v>
      </c>
      <c r="D183" s="102">
        <f>'Old age effective coverage'!K172</f>
        <v>18.2</v>
      </c>
      <c r="E183" s="102">
        <f>'Old age effective coverage'!L172</f>
        <v>10.3</v>
      </c>
      <c r="F183" s="102">
        <f>'Old age effective coverage'!M172</f>
        <v>2006</v>
      </c>
    </row>
    <row r="184" spans="1:6" ht="12" hidden="1">
      <c r="A184" s="102" t="str">
        <f>'Old age effective coverage'!H161</f>
        <v>Bolivia</v>
      </c>
      <c r="B184" s="102">
        <f>'Old age effective coverage'!I161</f>
        <v>1</v>
      </c>
      <c r="C184" s="102">
        <f>'Old age effective coverage'!J161</f>
        <v>96.5</v>
      </c>
      <c r="D184" s="102">
        <f>'Old age effective coverage'!K161</f>
        <v>96.4</v>
      </c>
      <c r="E184" s="102">
        <f>'Old age effective coverage'!L161</f>
        <v>96.7</v>
      </c>
      <c r="F184" s="102">
        <f>'Old age effective coverage'!M161</f>
        <v>2009</v>
      </c>
    </row>
    <row r="185" spans="1:6" ht="12">
      <c r="A185" s="102" t="str">
        <f>'Old age effective coverage'!H170</f>
        <v>El Salvador</v>
      </c>
      <c r="B185" s="102">
        <f>'Old age effective coverage'!I170</f>
        <v>1</v>
      </c>
      <c r="C185" s="102">
        <f>'Old age effective coverage'!J170</f>
        <v>18.1</v>
      </c>
      <c r="D185" s="102">
        <f>'Old age effective coverage'!K170</f>
        <v>31.6</v>
      </c>
      <c r="E185" s="102">
        <f>'Old age effective coverage'!L170</f>
        <v>10.3</v>
      </c>
      <c r="F185" s="102">
        <f>'Old age effective coverage'!M170</f>
        <v>2009</v>
      </c>
    </row>
    <row r="186" spans="1:6" ht="12">
      <c r="A186" s="102" t="str">
        <f>'Old age effective coverage'!H165</f>
        <v>Colombia</v>
      </c>
      <c r="B186" s="102">
        <f>'Old age effective coverage'!I165</f>
        <v>1</v>
      </c>
      <c r="C186" s="102">
        <f>'Old age effective coverage'!J165</f>
        <v>19.7</v>
      </c>
      <c r="D186" s="102">
        <f>'Old age effective coverage'!K165</f>
        <v>0</v>
      </c>
      <c r="E186" s="102">
        <f>'Old age effective coverage'!L165</f>
        <v>0</v>
      </c>
      <c r="F186" s="102">
        <f>'Old age effective coverage'!M165</f>
        <v>2008</v>
      </c>
    </row>
    <row r="187" spans="1:6" ht="12">
      <c r="A187" s="102" t="str">
        <f>'Old age effective coverage'!H176</f>
        <v xml:space="preserve">Mexico </v>
      </c>
      <c r="B187" s="102">
        <f>'Old age effective coverage'!I176</f>
        <v>1</v>
      </c>
      <c r="C187" s="102">
        <f>'Old age effective coverage'!J176</f>
        <v>24.8</v>
      </c>
      <c r="D187" s="102">
        <f>'Old age effective coverage'!K176</f>
        <v>33.3</v>
      </c>
      <c r="E187" s="102">
        <f>'Old age effective coverage'!L176</f>
        <v>17.6</v>
      </c>
      <c r="F187" s="102">
        <f>'Old age effective coverage'!M176</f>
        <v>2009</v>
      </c>
    </row>
    <row r="188" spans="1:6" ht="12">
      <c r="A188" s="102" t="str">
        <f>'Old age effective coverage'!H180</f>
        <v>Peru</v>
      </c>
      <c r="B188" s="102">
        <f>'Old age effective coverage'!I180</f>
        <v>1</v>
      </c>
      <c r="C188" s="102">
        <f>'Old age effective coverage'!J180</f>
        <v>25</v>
      </c>
      <c r="D188" s="102">
        <f>'Old age effective coverage'!K180</f>
        <v>47.2</v>
      </c>
      <c r="E188" s="102">
        <f>'Old age effective coverage'!L180</f>
        <v>13.2</v>
      </c>
      <c r="F188" s="102">
        <f>'Old age effective coverage'!M180</f>
        <v>2010</v>
      </c>
    </row>
    <row r="189" spans="1:6" ht="12">
      <c r="A189" s="102" t="str">
        <f>'Old age effective coverage'!H182</f>
        <v>Saint Lucia</v>
      </c>
      <c r="B189" s="102">
        <f>'Old age effective coverage'!I182</f>
        <v>1</v>
      </c>
      <c r="C189" s="102">
        <f>'Old age effective coverage'!J182</f>
        <v>26.5</v>
      </c>
      <c r="D189" s="102">
        <f>'Old age effective coverage'!K182</f>
        <v>10.3</v>
      </c>
      <c r="E189" s="102">
        <f>'Old age effective coverage'!L182</f>
        <v>8.3</v>
      </c>
      <c r="F189" s="102">
        <f>'Old age effective coverage'!M182</f>
        <v>2008</v>
      </c>
    </row>
    <row r="190" spans="1:6" ht="12">
      <c r="A190" s="102" t="str">
        <f>'Old age effective coverage'!H166</f>
        <v>Costa Rica</v>
      </c>
      <c r="B190" s="102">
        <f>'Old age effective coverage'!I166</f>
        <v>1</v>
      </c>
      <c r="C190" s="102">
        <f>'Old age effective coverage'!J166</f>
        <v>28.2</v>
      </c>
      <c r="D190" s="102">
        <f>'Old age effective coverage'!K166</f>
        <v>38.7</v>
      </c>
      <c r="E190" s="102">
        <f>'Old age effective coverage'!L166</f>
        <v>19.7</v>
      </c>
      <c r="F190" s="102">
        <f>'Old age effective coverage'!M166</f>
        <v>2010</v>
      </c>
    </row>
    <row r="191" spans="1:6" ht="12">
      <c r="A191" s="102" t="str">
        <f>'Old age effective coverage'!H169</f>
        <v>Ecuador</v>
      </c>
      <c r="B191" s="102">
        <f>'Old age effective coverage'!I169</f>
        <v>1</v>
      </c>
      <c r="C191" s="102">
        <f>'Old age effective coverage'!J169</f>
        <v>29.8</v>
      </c>
      <c r="D191" s="102">
        <f>'Old age effective coverage'!K169</f>
        <v>0</v>
      </c>
      <c r="E191" s="102">
        <f>'Old age effective coverage'!L169</f>
        <v>0</v>
      </c>
      <c r="F191" s="102">
        <f>'Old age effective coverage'!M169</f>
        <v>2009</v>
      </c>
    </row>
    <row r="192" spans="1:6" ht="12">
      <c r="A192" s="102" t="str">
        <f>'Old age effective coverage'!H171</f>
        <v>Grenada</v>
      </c>
      <c r="B192" s="102">
        <f>'Old age effective coverage'!I171</f>
        <v>1</v>
      </c>
      <c r="C192" s="102">
        <f>'Old age effective coverage'!J171</f>
        <v>34</v>
      </c>
      <c r="D192" s="102">
        <f>'Old age effective coverage'!K171</f>
        <v>0</v>
      </c>
      <c r="E192" s="102">
        <f>'Old age effective coverage'!L171</f>
        <v>0</v>
      </c>
      <c r="F192" s="102">
        <f>'Old age effective coverage'!M171</f>
        <v>2010</v>
      </c>
    </row>
    <row r="193" spans="1:6" ht="12">
      <c r="A193" s="102" t="str">
        <f>'Old age effective coverage'!H183</f>
        <v>Saint Vincent and the Grenadines</v>
      </c>
      <c r="B193" s="102">
        <f>'Old age effective coverage'!I183</f>
        <v>1</v>
      </c>
      <c r="C193" s="102">
        <f>'Old age effective coverage'!J183</f>
        <v>34.4</v>
      </c>
      <c r="D193" s="102">
        <f>'Old age effective coverage'!K183</f>
        <v>0</v>
      </c>
      <c r="E193" s="102">
        <f>'Old age effective coverage'!L183</f>
        <v>0</v>
      </c>
      <c r="F193" s="102">
        <f>'Old age effective coverage'!M183</f>
        <v>2006</v>
      </c>
    </row>
    <row r="194" spans="1:6" ht="12">
      <c r="A194" s="102" t="str">
        <f>'Old age effective coverage'!H167</f>
        <v>Dominica</v>
      </c>
      <c r="B194" s="102">
        <f>'Old age effective coverage'!I167</f>
        <v>1</v>
      </c>
      <c r="C194" s="102">
        <f>'Old age effective coverage'!J167</f>
        <v>35.7</v>
      </c>
      <c r="D194" s="102">
        <f>'Old age effective coverage'!K167</f>
        <v>0</v>
      </c>
      <c r="E194" s="102">
        <f>'Old age effective coverage'!L167</f>
        <v>0</v>
      </c>
      <c r="F194" s="102">
        <f>'Old age effective coverage'!M167</f>
        <v>2008</v>
      </c>
    </row>
    <row r="195" spans="1:6" ht="12">
      <c r="A195" s="102" t="str">
        <f>'Old age effective coverage'!H178</f>
        <v>Panama</v>
      </c>
      <c r="B195" s="102">
        <f>'Old age effective coverage'!I178</f>
        <v>1</v>
      </c>
      <c r="C195" s="102">
        <f>'Old age effective coverage'!J178</f>
        <v>37.3</v>
      </c>
      <c r="D195" s="102">
        <f>'Old age effective coverage'!K178</f>
        <v>49.4</v>
      </c>
      <c r="E195" s="102">
        <f>'Old age effective coverage'!L178</f>
        <v>28.9</v>
      </c>
      <c r="F195" s="102">
        <f>'Old age effective coverage'!M178</f>
        <v>2008</v>
      </c>
    </row>
    <row r="196" spans="1:6" ht="12">
      <c r="A196" s="102" t="str">
        <f>'Old age effective coverage'!H175</f>
        <v>Jamaica</v>
      </c>
      <c r="B196" s="102">
        <f>'Old age effective coverage'!I175</f>
        <v>0</v>
      </c>
      <c r="C196" s="102">
        <f>'Old age effective coverage'!J175</f>
        <v>40</v>
      </c>
      <c r="D196" s="102">
        <f>'Old age effective coverage'!K175</f>
        <v>0</v>
      </c>
      <c r="E196" s="102">
        <f>'Old age effective coverage'!L175</f>
        <v>0</v>
      </c>
      <c r="F196" s="102">
        <f>'Old age effective coverage'!M175</f>
        <v>2003</v>
      </c>
    </row>
    <row r="197" spans="1:6" ht="12">
      <c r="A197" s="102" t="str">
        <f>'Old age effective coverage'!H181</f>
        <v>Saint Kitts and Nevis</v>
      </c>
      <c r="B197" s="102">
        <f>'Old age effective coverage'!I181</f>
        <v>1</v>
      </c>
      <c r="C197" s="102">
        <f>'Old age effective coverage'!J181</f>
        <v>44.4</v>
      </c>
      <c r="D197" s="102">
        <f>'Old age effective coverage'!K181</f>
        <v>43</v>
      </c>
      <c r="E197" s="102">
        <f>'Old age effective coverage'!L181</f>
        <v>30</v>
      </c>
      <c r="F197" s="102">
        <f>'Old age effective coverage'!M181</f>
        <v>2009</v>
      </c>
    </row>
    <row r="198" spans="1:6" ht="12">
      <c r="A198" s="102" t="str">
        <f>'Old age effective coverage'!H186</f>
        <v>Venezuela, Bolivarian Rep. Of</v>
      </c>
      <c r="B198" s="102">
        <f>'Old age effective coverage'!I186</f>
        <v>1</v>
      </c>
      <c r="C198" s="102">
        <f>'Old age effective coverage'!J186</f>
        <v>50.1</v>
      </c>
      <c r="D198" s="102">
        <f>'Old age effective coverage'!K186</f>
        <v>0</v>
      </c>
      <c r="E198" s="102">
        <f>'Old age effective coverage'!L186</f>
        <v>0</v>
      </c>
      <c r="F198" s="102">
        <f>'Old age effective coverage'!M186</f>
        <v>2009</v>
      </c>
    </row>
    <row r="199" spans="1:6" ht="12">
      <c r="A199" s="102" t="str">
        <f>'Old age effective coverage'!H184</f>
        <v>Trinidad and Tobago</v>
      </c>
      <c r="B199" s="102">
        <f>'Old age effective coverage'!I184</f>
        <v>1</v>
      </c>
      <c r="C199" s="102">
        <f>'Old age effective coverage'!J184</f>
        <v>50.7</v>
      </c>
      <c r="D199" s="102">
        <f>'Old age effective coverage'!K184</f>
        <v>0</v>
      </c>
      <c r="E199" s="102">
        <f>'Old age effective coverage'!L184</f>
        <v>0</v>
      </c>
      <c r="F199" s="102">
        <f>'Old age effective coverage'!M184</f>
        <v>2009</v>
      </c>
    </row>
    <row r="200" spans="1:6" ht="12">
      <c r="A200" s="102" t="str">
        <f>'Old age effective coverage'!H160</f>
        <v>Belize</v>
      </c>
      <c r="B200" s="102">
        <f>'Old age effective coverage'!I160</f>
        <v>1</v>
      </c>
      <c r="C200" s="102">
        <f>'Old age effective coverage'!J160</f>
        <v>59.1</v>
      </c>
      <c r="D200" s="102">
        <f>'Old age effective coverage'!K160</f>
        <v>0</v>
      </c>
      <c r="E200" s="102">
        <f>'Old age effective coverage'!L160</f>
        <v>0</v>
      </c>
      <c r="F200" s="102">
        <f>'Old age effective coverage'!M160</f>
        <v>2010</v>
      </c>
    </row>
    <row r="201" spans="1:6" ht="12">
      <c r="A201" s="102" t="str">
        <f>'Old age effective coverage'!H185</f>
        <v xml:space="preserve">Uruguay </v>
      </c>
      <c r="B201" s="102">
        <f>'Old age effective coverage'!I185</f>
        <v>1</v>
      </c>
      <c r="C201" s="102">
        <f>'Old age effective coverage'!J185</f>
        <v>77.2</v>
      </c>
      <c r="D201" s="102">
        <f>'Old age effective coverage'!K185</f>
        <v>75.8</v>
      </c>
      <c r="E201" s="102">
        <f>'Old age effective coverage'!L185</f>
        <v>78.2</v>
      </c>
      <c r="F201" s="102">
        <f>'Old age effective coverage'!M185</f>
        <v>2010</v>
      </c>
    </row>
    <row r="202" spans="1:6" ht="12">
      <c r="A202" s="102" t="str">
        <f>'Old age effective coverage'!H159</f>
        <v xml:space="preserve">Barbados </v>
      </c>
      <c r="B202" s="102">
        <f>'Old age effective coverage'!I159</f>
        <v>1</v>
      </c>
      <c r="C202" s="102">
        <f>'Old age effective coverage'!J159</f>
        <v>68.3</v>
      </c>
      <c r="D202" s="102">
        <f>'Old age effective coverage'!K159</f>
        <v>0</v>
      </c>
      <c r="E202" s="102">
        <f>'Old age effective coverage'!L159</f>
        <v>0</v>
      </c>
      <c r="F202" s="102">
        <f>'Old age effective coverage'!M159</f>
        <v>2009</v>
      </c>
    </row>
    <row r="203" spans="1:6" ht="12">
      <c r="A203" s="102" t="str">
        <f>'Old age effective coverage'!H164</f>
        <v>Chile</v>
      </c>
      <c r="B203" s="102">
        <f>'Old age effective coverage'!I164</f>
        <v>1</v>
      </c>
      <c r="C203" s="102">
        <f>'Old age effective coverage'!J164</f>
        <v>70.9</v>
      </c>
      <c r="D203" s="102">
        <f>'Old age effective coverage'!K164</f>
        <v>71.4</v>
      </c>
      <c r="E203" s="102">
        <f>'Old age effective coverage'!L164</f>
        <v>70.7</v>
      </c>
      <c r="F203" s="102">
        <f>'Old age effective coverage'!M164</f>
        <v>2011</v>
      </c>
    </row>
    <row r="204" spans="1:6" ht="12">
      <c r="A204" s="102" t="str">
        <f>'Old age effective coverage'!H158</f>
        <v>Bahamas</v>
      </c>
      <c r="B204" s="102">
        <f>'Old age effective coverage'!I158</f>
        <v>1</v>
      </c>
      <c r="C204" s="102">
        <f>'Old age effective coverage'!J158</f>
        <v>83.9</v>
      </c>
      <c r="D204" s="102">
        <f>'Old age effective coverage'!K158</f>
        <v>0</v>
      </c>
      <c r="E204" s="102">
        <f>'Old age effective coverage'!L158</f>
        <v>0</v>
      </c>
      <c r="F204" s="102">
        <f>'Old age effective coverage'!M158</f>
        <v>2010</v>
      </c>
    </row>
    <row r="205" spans="1:6" ht="12">
      <c r="A205" s="102" t="str">
        <f>'Old age effective coverage'!H163</f>
        <v xml:space="preserve">Brazil </v>
      </c>
      <c r="B205" s="102">
        <f>'Old age effective coverage'!I163</f>
        <v>1</v>
      </c>
      <c r="C205" s="102">
        <f>'Old age effective coverage'!J163</f>
        <v>84</v>
      </c>
      <c r="D205" s="102">
        <f>'Old age effective coverage'!K163</f>
        <v>100</v>
      </c>
      <c r="E205" s="102">
        <f>'Old age effective coverage'!L163</f>
        <v>62.9</v>
      </c>
      <c r="F205" s="102">
        <f>'Old age effective coverage'!M163</f>
        <v>2010</v>
      </c>
    </row>
    <row r="206" spans="1:6" ht="12">
      <c r="A206" s="102" t="str">
        <f>'Old age effective coverage'!H157</f>
        <v>Aruba</v>
      </c>
      <c r="B206" s="102">
        <f>'Old age effective coverage'!I157</f>
        <v>1</v>
      </c>
      <c r="C206" s="102">
        <f>'Old age effective coverage'!J157</f>
        <v>89.5</v>
      </c>
      <c r="D206" s="102">
        <f>'Old age effective coverage'!K157</f>
        <v>0</v>
      </c>
      <c r="E206" s="102">
        <f>'Old age effective coverage'!L157</f>
        <v>0</v>
      </c>
      <c r="F206" s="102">
        <f>'Old age effective coverage'!M157</f>
        <v>2006</v>
      </c>
    </row>
    <row r="207" spans="1:6" s="13" customFormat="1" ht="12">
      <c r="A207" s="102" t="str">
        <f>'Old age effective coverage'!H162</f>
        <v>Bolivia</v>
      </c>
      <c r="B207" s="102">
        <f>'Old age effective coverage'!I162</f>
        <v>1</v>
      </c>
      <c r="C207" s="102">
        <f>'Old age effective coverage'!J162</f>
        <v>90.5</v>
      </c>
      <c r="D207" s="102">
        <f>'Old age effective coverage'!K162</f>
        <v>88.4</v>
      </c>
      <c r="E207" s="102">
        <f>'Old age effective coverage'!L162</f>
        <v>92.6</v>
      </c>
      <c r="F207" s="102">
        <f>'Old age effective coverage'!M162</f>
        <v>2009</v>
      </c>
    </row>
    <row r="208" spans="1:6" s="13" customFormat="1" ht="12">
      <c r="A208" s="102" t="str">
        <f>'Old age effective coverage'!H156</f>
        <v>Argentina</v>
      </c>
      <c r="B208" s="102">
        <f>'Old age effective coverage'!I156</f>
        <v>1</v>
      </c>
      <c r="C208" s="102">
        <f>'Old age effective coverage'!J156</f>
        <v>90.7</v>
      </c>
      <c r="D208" s="102">
        <f>'Old age effective coverage'!K156</f>
        <v>86.8</v>
      </c>
      <c r="E208" s="102">
        <f>'Old age effective coverage'!L156</f>
        <v>93.3</v>
      </c>
      <c r="F208" s="102">
        <f>'Old age effective coverage'!M156</f>
        <v>2010</v>
      </c>
    </row>
    <row r="209" spans="1:6" ht="12">
      <c r="A209" s="102" t="str">
        <f>'Old age effective coverage'!H155</f>
        <v>Antigua &amp; Barbuda</v>
      </c>
      <c r="B209" s="102">
        <f>'Old age effective coverage'!I155</f>
        <v>0</v>
      </c>
      <c r="C209" s="102">
        <f>'Old age effective coverage'!J155</f>
        <v>54.8</v>
      </c>
      <c r="D209" s="102">
        <f>'Old age effective coverage'!K155</f>
        <v>0</v>
      </c>
      <c r="E209" s="102">
        <f>'Old age effective coverage'!L155</f>
        <v>0</v>
      </c>
      <c r="F209" s="102">
        <f>'Old age effective coverage'!M155</f>
        <v>2006</v>
      </c>
    </row>
    <row r="210" spans="1:6" s="13" customFormat="1" ht="12">
      <c r="A210" s="102"/>
      <c r="B210" s="102"/>
      <c r="C210" s="102"/>
      <c r="D210" s="102"/>
      <c r="E210" s="102"/>
      <c r="F210" s="102"/>
    </row>
    <row r="211" spans="1:6" ht="12">
      <c r="A211" s="102"/>
      <c r="B211" s="102"/>
      <c r="C211" s="102"/>
      <c r="D211" s="102"/>
      <c r="E211" s="102"/>
      <c r="F211" s="102"/>
    </row>
    <row r="212" spans="1:6" ht="12.75">
      <c r="A212" s="248"/>
      <c r="B212" s="248"/>
      <c r="C212" s="249"/>
      <c r="D212" s="249"/>
      <c r="E212" s="249"/>
      <c r="F212" s="250"/>
    </row>
    <row r="213" spans="1:6" ht="12.75">
      <c r="A213" s="248"/>
      <c r="B213" s="248"/>
      <c r="C213" s="249"/>
      <c r="D213" s="249"/>
      <c r="E213" s="249"/>
      <c r="F213" s="250"/>
    </row>
    <row r="214" spans="1:6" ht="12.75">
      <c r="A214" s="72"/>
      <c r="B214" s="72" t="e">
        <f>#REF!+B209+B206+B175+B113+B64</f>
        <v>#REF!</v>
      </c>
      <c r="C214" s="73"/>
      <c r="D214" s="73"/>
      <c r="E214" s="73"/>
      <c r="F214" s="74"/>
    </row>
    <row r="215" spans="1:6" ht="12.75">
      <c r="A215" s="72"/>
      <c r="B215" s="72" t="e">
        <f>B214/#REF!*100</f>
        <v>#REF!</v>
      </c>
      <c r="C215" s="73"/>
      <c r="D215" s="73"/>
      <c r="E215" s="73"/>
      <c r="F215" s="74"/>
    </row>
    <row r="216" spans="1:6" ht="12.75">
      <c r="A216" s="72"/>
      <c r="B216" s="72"/>
      <c r="C216" s="73"/>
      <c r="D216" s="73"/>
      <c r="E216" s="73"/>
      <c r="F216" s="74"/>
    </row>
    <row r="217" spans="1:6" ht="12.75">
      <c r="A217" s="72"/>
      <c r="B217" s="72"/>
      <c r="C217" s="73"/>
      <c r="D217" s="73"/>
      <c r="E217" s="73"/>
      <c r="F217" s="74"/>
    </row>
    <row r="218" spans="1:6" ht="12.75">
      <c r="A218" s="72"/>
      <c r="B218" s="72"/>
      <c r="C218" s="73"/>
      <c r="D218" s="73"/>
      <c r="E218" s="73"/>
      <c r="F218" s="74"/>
    </row>
    <row r="219" spans="1:6" ht="12.75">
      <c r="A219" s="72"/>
      <c r="B219" s="72"/>
      <c r="C219" s="73"/>
      <c r="D219" s="73"/>
      <c r="E219" s="73"/>
      <c r="F219" s="74"/>
    </row>
    <row r="220" spans="1:6" ht="12.75">
      <c r="A220" s="72"/>
      <c r="B220" s="72"/>
      <c r="C220" s="73"/>
      <c r="D220" s="73"/>
      <c r="E220" s="73"/>
      <c r="F220" s="74"/>
    </row>
    <row r="221" spans="1:6" ht="12.75">
      <c r="A221" s="72"/>
      <c r="B221" s="72"/>
      <c r="C221" s="73"/>
      <c r="D221" s="73"/>
      <c r="E221" s="73"/>
      <c r="F221" s="74"/>
    </row>
    <row r="222" spans="1:6" ht="12.75">
      <c r="A222" s="72"/>
      <c r="B222" s="72"/>
      <c r="C222" s="73"/>
      <c r="D222" s="73"/>
      <c r="E222" s="73"/>
      <c r="F222" s="74"/>
    </row>
    <row r="223" spans="1:6" ht="12.75">
      <c r="A223" s="72"/>
      <c r="B223" s="72"/>
      <c r="C223" s="73"/>
      <c r="D223" s="73"/>
      <c r="E223" s="73"/>
      <c r="F223" s="74"/>
    </row>
    <row r="224" spans="1:6" ht="12.75">
      <c r="A224" s="72"/>
      <c r="B224" s="72"/>
      <c r="C224" s="73"/>
      <c r="D224" s="73"/>
      <c r="E224" s="73"/>
      <c r="F224" s="74"/>
    </row>
    <row r="225" spans="1:6" ht="12.75">
      <c r="A225" s="72"/>
      <c r="B225" s="72"/>
      <c r="C225" s="73"/>
      <c r="D225" s="73"/>
      <c r="E225" s="73"/>
      <c r="F225" s="74"/>
    </row>
    <row r="226" spans="1:6" ht="12.75">
      <c r="A226" s="72"/>
      <c r="B226" s="72"/>
      <c r="C226" s="73"/>
      <c r="D226" s="73"/>
      <c r="E226" s="73"/>
      <c r="F226" s="74"/>
    </row>
    <row r="227" spans="1:6" ht="12.75">
      <c r="A227" s="72"/>
      <c r="B227" s="72"/>
      <c r="C227" s="73"/>
      <c r="D227" s="73"/>
      <c r="E227" s="73"/>
      <c r="F227" s="74"/>
    </row>
    <row r="228" spans="1:6" ht="12.75">
      <c r="A228" s="72"/>
      <c r="B228" s="72"/>
      <c r="C228" s="73"/>
      <c r="D228" s="73"/>
      <c r="E228" s="73"/>
      <c r="F228" s="74"/>
    </row>
    <row r="229" spans="1:6" ht="12.75">
      <c r="A229" s="72"/>
      <c r="B229" s="72"/>
      <c r="C229" s="73"/>
      <c r="D229" s="73"/>
      <c r="E229" s="73"/>
      <c r="F229" s="74"/>
    </row>
    <row r="230" spans="1:6" ht="12.75">
      <c r="A230" s="72"/>
      <c r="B230" s="72"/>
      <c r="C230" s="73"/>
      <c r="D230" s="73"/>
      <c r="E230" s="73"/>
      <c r="F230" s="74"/>
    </row>
    <row r="231" spans="1:6" ht="12.75">
      <c r="A231" s="72"/>
      <c r="B231" s="72"/>
      <c r="C231" s="73"/>
      <c r="D231" s="73"/>
      <c r="E231" s="73"/>
      <c r="F231" s="74"/>
    </row>
    <row r="232" spans="1:6" ht="12.75">
      <c r="A232" s="72"/>
      <c r="B232" s="72"/>
      <c r="C232" s="73"/>
      <c r="D232" s="73"/>
      <c r="E232" s="73"/>
      <c r="F232" s="74"/>
    </row>
    <row r="233" spans="1:6" ht="12.75">
      <c r="A233" s="72"/>
      <c r="B233" s="72"/>
      <c r="C233" s="73"/>
      <c r="D233" s="73"/>
      <c r="E233" s="73"/>
      <c r="F233" s="74"/>
    </row>
    <row r="234" spans="1:6" ht="12.75">
      <c r="A234" s="72"/>
      <c r="B234" s="72"/>
      <c r="C234" s="73"/>
      <c r="D234" s="73"/>
      <c r="E234" s="73"/>
      <c r="F234" s="74"/>
    </row>
    <row r="235" spans="1:6" ht="12.75">
      <c r="A235" s="72"/>
      <c r="B235" s="72"/>
      <c r="C235" s="73"/>
      <c r="D235" s="73"/>
      <c r="E235" s="73"/>
      <c r="F235" s="74"/>
    </row>
    <row r="236" spans="1:6" ht="12.75">
      <c r="A236" s="72"/>
      <c r="B236" s="72"/>
      <c r="C236" s="73"/>
      <c r="D236" s="73"/>
      <c r="E236" s="73"/>
      <c r="F236" s="74"/>
    </row>
    <row r="237" spans="1:6" ht="12.75">
      <c r="A237" s="72"/>
      <c r="B237" s="72"/>
      <c r="C237" s="73"/>
      <c r="D237" s="73"/>
      <c r="E237" s="73"/>
      <c r="F237" s="74"/>
    </row>
    <row r="238" spans="1:6" ht="12.75">
      <c r="A238" s="72"/>
      <c r="B238" s="72"/>
      <c r="C238" s="73"/>
      <c r="D238" s="73"/>
      <c r="E238" s="73"/>
      <c r="F238" s="74"/>
    </row>
    <row r="239" spans="1:6" ht="12.75">
      <c r="A239" s="72"/>
      <c r="B239" s="72"/>
      <c r="C239" s="73"/>
      <c r="D239" s="73"/>
      <c r="E239" s="73"/>
      <c r="F239" s="74"/>
    </row>
    <row r="240" spans="1:6" ht="12.75">
      <c r="A240" s="72"/>
      <c r="B240" s="72"/>
      <c r="C240" s="73"/>
      <c r="D240" s="73"/>
      <c r="E240" s="73"/>
      <c r="F240" s="74"/>
    </row>
    <row r="241" spans="1:6" ht="12.75">
      <c r="A241" s="72"/>
      <c r="B241" s="72"/>
      <c r="C241" s="73"/>
      <c r="D241" s="73"/>
      <c r="E241" s="73"/>
      <c r="F241" s="74"/>
    </row>
    <row r="242" spans="1:6" ht="12.75">
      <c r="A242" s="72"/>
      <c r="B242" s="72"/>
      <c r="C242" s="73"/>
      <c r="D242" s="73"/>
      <c r="E242" s="73"/>
      <c r="F242" s="74"/>
    </row>
    <row r="243" spans="1:6" ht="12.75">
      <c r="A243" s="72"/>
      <c r="B243" s="72"/>
      <c r="C243" s="73"/>
      <c r="D243" s="73"/>
      <c r="E243" s="73"/>
      <c r="F243" s="74"/>
    </row>
    <row r="244" spans="1:6" ht="12.75">
      <c r="A244" s="72"/>
      <c r="B244" s="72"/>
      <c r="C244" s="73"/>
      <c r="D244" s="73"/>
      <c r="E244" s="73"/>
      <c r="F244" s="74"/>
    </row>
    <row r="245" spans="1:6" ht="12.75">
      <c r="A245" s="72"/>
      <c r="B245" s="72"/>
      <c r="C245" s="73"/>
      <c r="D245" s="73"/>
      <c r="E245" s="73"/>
      <c r="F245" s="74"/>
    </row>
    <row r="246" spans="1:6" ht="12.75">
      <c r="A246" s="72"/>
      <c r="B246" s="72"/>
      <c r="C246" s="73"/>
      <c r="D246" s="73"/>
      <c r="E246" s="73"/>
      <c r="F246" s="74"/>
    </row>
  </sheetData>
  <mergeCells count="4">
    <mergeCell ref="A213:F213"/>
    <mergeCell ref="A1:F1"/>
    <mergeCell ref="C3:F3"/>
    <mergeCell ref="A212:F21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M199"/>
  <sheetViews>
    <sheetView workbookViewId="0" topLeftCell="A135">
      <selection activeCell="A165" sqref="A165:L197"/>
    </sheetView>
  </sheetViews>
  <sheetFormatPr defaultColWidth="11.421875" defaultRowHeight="12.75"/>
  <cols>
    <col min="1" max="1" width="25.140625" style="214" customWidth="1"/>
    <col min="2" max="2" width="11.421875" style="198" customWidth="1"/>
    <col min="3" max="6" width="11.421875" style="200" customWidth="1"/>
    <col min="7" max="7" width="2.7109375" style="201" customWidth="1"/>
    <col min="8" max="12" width="11.421875" style="200" customWidth="1"/>
    <col min="13" max="16384" width="11.421875" style="198" customWidth="1"/>
  </cols>
  <sheetData>
    <row r="1" ht="12.75">
      <c r="A1" s="214" t="s">
        <v>391</v>
      </c>
    </row>
    <row r="3" ht="12.75">
      <c r="A3" s="214" t="s">
        <v>392</v>
      </c>
    </row>
    <row r="5" spans="1:12" ht="15.75">
      <c r="A5" s="218" t="str">
        <f>'Old age effective coverage'!H21</f>
        <v>Africa</v>
      </c>
      <c r="B5" s="219" t="str">
        <f>'Old age effective coverage'!P21</f>
        <v>Total</v>
      </c>
      <c r="C5" s="219" t="str">
        <f>'Old age effective coverage'!Q21</f>
        <v>Male</v>
      </c>
      <c r="D5" s="219" t="str">
        <f>'Old age effective coverage'!R21</f>
        <v>Female</v>
      </c>
      <c r="E5" s="219" t="str">
        <f>'Old age effective coverage'!S21</f>
        <v>Year</v>
      </c>
      <c r="F5" s="219" t="str">
        <f>'Old age effective coverage'!T21</f>
        <v>Age</v>
      </c>
      <c r="G5" s="219">
        <f>'Old age effective coverage'!U21</f>
        <v>0</v>
      </c>
      <c r="H5" s="219" t="str">
        <f>'Old age effective coverage'!V21</f>
        <v>Total</v>
      </c>
      <c r="I5" s="219" t="str">
        <f>'Old age effective coverage'!W21</f>
        <v>Male</v>
      </c>
      <c r="J5" s="219" t="str">
        <f>'Old age effective coverage'!X21</f>
        <v>Female</v>
      </c>
      <c r="K5" s="219" t="str">
        <f>'Old age effective coverage'!Y21</f>
        <v>Age</v>
      </c>
      <c r="L5" s="219" t="str">
        <f>'Old age effective coverage'!Z21</f>
        <v>Year</v>
      </c>
    </row>
    <row r="6" spans="1:13" ht="12.75">
      <c r="A6" s="215" t="str">
        <f>'Old age effective coverage'!H44</f>
        <v>Malawi</v>
      </c>
      <c r="B6" s="206">
        <f>'Old age effective coverage'!P44</f>
        <v>0</v>
      </c>
      <c r="C6" s="206">
        <f>'Old age effective coverage'!Q44</f>
        <v>0</v>
      </c>
      <c r="D6" s="206">
        <f>'Old age effective coverage'!R44</f>
        <v>0</v>
      </c>
      <c r="E6" s="232">
        <f>'Old age effective coverage'!S44</f>
        <v>2011</v>
      </c>
      <c r="F6" s="206" t="str">
        <f>'Old age effective coverage'!T44</f>
        <v>15-64</v>
      </c>
      <c r="G6" s="207">
        <f>'Old age effective coverage'!U44</f>
        <v>0</v>
      </c>
      <c r="H6" s="206">
        <f>'Old age effective coverage'!V44</f>
        <v>0</v>
      </c>
      <c r="I6" s="206">
        <f>'Old age effective coverage'!W44</f>
        <v>0</v>
      </c>
      <c r="J6" s="206">
        <f>'Old age effective coverage'!X44</f>
        <v>0</v>
      </c>
      <c r="K6" s="206" t="str">
        <f>'Old age effective coverage'!Y44</f>
        <v>15+</v>
      </c>
      <c r="L6" s="232">
        <f>'Old age effective coverage'!Z44</f>
        <v>2011</v>
      </c>
      <c r="M6" s="198">
        <v>1</v>
      </c>
    </row>
    <row r="7" spans="1:13" ht="12.75">
      <c r="A7" s="216" t="str">
        <f>'Old age effective coverage'!H56</f>
        <v>Seychelles</v>
      </c>
      <c r="B7" s="209">
        <f>'Old age effective coverage'!P56</f>
        <v>0</v>
      </c>
      <c r="C7" s="209">
        <f>'Old age effective coverage'!Q56</f>
        <v>0</v>
      </c>
      <c r="D7" s="209">
        <f>'Old age effective coverage'!R56</f>
        <v>0</v>
      </c>
      <c r="E7" s="233">
        <f>'Old age effective coverage'!S56</f>
        <v>0</v>
      </c>
      <c r="F7" s="209">
        <f>'Old age effective coverage'!T56</f>
        <v>0</v>
      </c>
      <c r="G7" s="210">
        <f>'Old age effective coverage'!U56</f>
        <v>0</v>
      </c>
      <c r="H7" s="209">
        <f>'Old age effective coverage'!V56</f>
        <v>0</v>
      </c>
      <c r="I7" s="209">
        <f>'Old age effective coverage'!W56</f>
        <v>0</v>
      </c>
      <c r="J7" s="209">
        <f>'Old age effective coverage'!X56</f>
        <v>0</v>
      </c>
      <c r="K7" s="209">
        <f>'Old age effective coverage'!Y56</f>
        <v>0</v>
      </c>
      <c r="L7" s="233">
        <f>'Old age effective coverage'!Z56</f>
        <v>0</v>
      </c>
      <c r="M7" s="198">
        <f aca="true" t="shared" si="0" ref="M7:M50">M6+1</f>
        <v>2</v>
      </c>
    </row>
    <row r="8" spans="1:12" ht="12.75">
      <c r="A8" s="216" t="str">
        <f>'Old age effective coverage'!H23</f>
        <v>Angola</v>
      </c>
      <c r="B8" s="209">
        <f>'Old age effective coverage'!P23</f>
        <v>0.3</v>
      </c>
      <c r="C8" s="209">
        <f>'Old age effective coverage'!Q23</f>
        <v>0</v>
      </c>
      <c r="D8" s="209">
        <f>'Old age effective coverage'!R23</f>
        <v>0</v>
      </c>
      <c r="E8" s="233">
        <f>'Old age effective coverage'!S23</f>
        <v>2010</v>
      </c>
      <c r="F8" s="209" t="str">
        <f>'Old age effective coverage'!T23</f>
        <v>15-64</v>
      </c>
      <c r="G8" s="210">
        <f>'Old age effective coverage'!U23</f>
        <v>0</v>
      </c>
      <c r="H8" s="209">
        <f>'Old age effective coverage'!V23</f>
        <v>0.4</v>
      </c>
      <c r="I8" s="209">
        <f>'Old age effective coverage'!W23</f>
        <v>0</v>
      </c>
      <c r="J8" s="209">
        <f>'Old age effective coverage'!X23</f>
        <v>0</v>
      </c>
      <c r="K8" s="209" t="str">
        <f>'Old age effective coverage'!Y23</f>
        <v>15+</v>
      </c>
      <c r="L8" s="233">
        <f>'Old age effective coverage'!Z23</f>
        <v>2010</v>
      </c>
    </row>
    <row r="9" spans="1:12" ht="12.75">
      <c r="A9" s="216" t="str">
        <f>'Old age effective coverage'!H36</f>
        <v>Gambia</v>
      </c>
      <c r="B9" s="209">
        <f>'Old age effective coverage'!P36</f>
        <v>0.8</v>
      </c>
      <c r="C9" s="209">
        <f>'Old age effective coverage'!Q36</f>
        <v>0</v>
      </c>
      <c r="D9" s="209">
        <f>'Old age effective coverage'!R36</f>
        <v>0</v>
      </c>
      <c r="E9" s="233">
        <f>'Old age effective coverage'!S36</f>
        <v>2003</v>
      </c>
      <c r="F9" s="209" t="str">
        <f>'Old age effective coverage'!T36</f>
        <v>15-64</v>
      </c>
      <c r="G9" s="210">
        <f>'Old age effective coverage'!U36</f>
        <v>0</v>
      </c>
      <c r="H9" s="209">
        <f>'Old age effective coverage'!V36</f>
        <v>1</v>
      </c>
      <c r="I9" s="209">
        <f>'Old age effective coverage'!W36</f>
        <v>0</v>
      </c>
      <c r="J9" s="209">
        <f>'Old age effective coverage'!X36</f>
        <v>0</v>
      </c>
      <c r="K9" s="209" t="str">
        <f>'Old age effective coverage'!Y36</f>
        <v>15+</v>
      </c>
      <c r="L9" s="233">
        <f>'Old age effective coverage'!Z36</f>
        <v>2003</v>
      </c>
    </row>
    <row r="10" spans="1:12" ht="12.75">
      <c r="A10" s="216" t="str">
        <f>'Old age effective coverage'!H51</f>
        <v>Niger</v>
      </c>
      <c r="B10" s="209">
        <f>'Old age effective coverage'!P51</f>
        <v>1.2607813704841069</v>
      </c>
      <c r="C10" s="209">
        <f>'Old age effective coverage'!Q51</f>
        <v>1.9</v>
      </c>
      <c r="D10" s="209">
        <f>'Old age effective coverage'!R51</f>
        <v>0.7</v>
      </c>
      <c r="E10" s="233">
        <f>'Old age effective coverage'!S51</f>
        <v>2006</v>
      </c>
      <c r="F10" s="209" t="str">
        <f>'Old age effective coverage'!T51</f>
        <v>15-64</v>
      </c>
      <c r="G10" s="210">
        <f>'Old age effective coverage'!U51</f>
        <v>0</v>
      </c>
      <c r="H10" s="209">
        <f>'Old age effective coverage'!V51</f>
        <v>1.9</v>
      </c>
      <c r="I10" s="209">
        <f>'Old age effective coverage'!W51</f>
        <v>2</v>
      </c>
      <c r="J10" s="209">
        <f>'Old age effective coverage'!X51</f>
        <v>1.6</v>
      </c>
      <c r="K10" s="209" t="str">
        <f>'Old age effective coverage'!Y51</f>
        <v>15+</v>
      </c>
      <c r="L10" s="233">
        <f>'Old age effective coverage'!Z51</f>
        <v>2006</v>
      </c>
    </row>
    <row r="11" spans="1:12" ht="12.75">
      <c r="A11" s="216" t="str">
        <f>'Old age effective coverage'!H30</f>
        <v>Chad</v>
      </c>
      <c r="B11" s="209">
        <f>'Old age effective coverage'!P30</f>
        <v>1.5</v>
      </c>
      <c r="C11" s="209">
        <f>'Old age effective coverage'!Q30</f>
        <v>0</v>
      </c>
      <c r="D11" s="209">
        <f>'Old age effective coverage'!R30</f>
        <v>0</v>
      </c>
      <c r="E11" s="233">
        <f>'Old age effective coverage'!S30</f>
        <v>2005</v>
      </c>
      <c r="F11" s="209" t="str">
        <f>'Old age effective coverage'!T30</f>
        <v>15-64</v>
      </c>
      <c r="G11" s="210">
        <f>'Old age effective coverage'!U30</f>
        <v>0</v>
      </c>
      <c r="H11" s="209">
        <f>'Old age effective coverage'!V30</f>
        <v>2</v>
      </c>
      <c r="I11" s="209">
        <f>'Old age effective coverage'!W30</f>
        <v>0</v>
      </c>
      <c r="J11" s="209">
        <f>'Old age effective coverage'!X30</f>
        <v>0</v>
      </c>
      <c r="K11" s="209" t="str">
        <f>'Old age effective coverage'!Y30</f>
        <v>15+</v>
      </c>
      <c r="L11" s="233">
        <f>'Old age effective coverage'!Z30</f>
        <v>2005</v>
      </c>
    </row>
    <row r="12" spans="1:12" ht="12.75">
      <c r="A12" s="216" t="str">
        <f>'Old age effective coverage'!H39</f>
        <v>Guinea-Bissau</v>
      </c>
      <c r="B12" s="209">
        <f>'Old age effective coverage'!P39</f>
        <v>1.5</v>
      </c>
      <c r="C12" s="209">
        <f>'Old age effective coverage'!Q39</f>
        <v>0</v>
      </c>
      <c r="D12" s="209">
        <f>'Old age effective coverage'!R39</f>
        <v>0</v>
      </c>
      <c r="E12" s="233">
        <f>'Old age effective coverage'!S39</f>
        <v>0</v>
      </c>
      <c r="F12" s="209">
        <f>'Old age effective coverage'!T39</f>
        <v>0</v>
      </c>
      <c r="G12" s="210">
        <f>'Old age effective coverage'!U39</f>
        <v>0</v>
      </c>
      <c r="H12" s="209">
        <f>'Old age effective coverage'!V39</f>
        <v>0</v>
      </c>
      <c r="I12" s="209">
        <f>'Old age effective coverage'!W39</f>
        <v>0</v>
      </c>
      <c r="J12" s="209">
        <f>'Old age effective coverage'!X39</f>
        <v>0</v>
      </c>
      <c r="K12" s="209">
        <f>'Old age effective coverage'!Y39</f>
        <v>0</v>
      </c>
      <c r="L12" s="233">
        <f>'Old age effective coverage'!Z39</f>
        <v>2004</v>
      </c>
    </row>
    <row r="13" spans="1:13" ht="12.75">
      <c r="A13" s="216" t="str">
        <f>'Old age effective coverage'!H59</f>
        <v>Sudan</v>
      </c>
      <c r="B13" s="209">
        <f>'Old age effective coverage'!P59</f>
        <v>2.8</v>
      </c>
      <c r="C13" s="209">
        <f>'Old age effective coverage'!Q59</f>
        <v>0</v>
      </c>
      <c r="D13" s="209">
        <f>'Old age effective coverage'!R59</f>
        <v>0</v>
      </c>
      <c r="E13" s="233">
        <f>'Old age effective coverage'!S59</f>
        <v>2008</v>
      </c>
      <c r="F13" s="209" t="str">
        <f>'Old age effective coverage'!T59</f>
        <v>15-64</v>
      </c>
      <c r="G13" s="210">
        <f>'Old age effective coverage'!U59</f>
        <v>0</v>
      </c>
      <c r="H13" s="209">
        <f>'Old age effective coverage'!V59</f>
        <v>4.9</v>
      </c>
      <c r="I13" s="209">
        <f>'Old age effective coverage'!W59</f>
        <v>0</v>
      </c>
      <c r="J13" s="209">
        <f>'Old age effective coverage'!X59</f>
        <v>0</v>
      </c>
      <c r="K13" s="209" t="str">
        <f>'Old age effective coverage'!Y59</f>
        <v>15+</v>
      </c>
      <c r="L13" s="233">
        <f>'Old age effective coverage'!Z59</f>
        <v>2008</v>
      </c>
      <c r="M13" s="198">
        <f>M7+1</f>
        <v>3</v>
      </c>
    </row>
    <row r="14" spans="1:13" ht="12.75">
      <c r="A14" s="216" t="str">
        <f>'Old age effective coverage'!H61</f>
        <v>Tanzania, United Republic of</v>
      </c>
      <c r="B14" s="209">
        <f>'Old age effective coverage'!P61</f>
        <v>3.08755186835808</v>
      </c>
      <c r="C14" s="209">
        <f>'Old age effective coverage'!Q61</f>
        <v>4.2</v>
      </c>
      <c r="D14" s="209">
        <f>'Old age effective coverage'!R61</f>
        <v>1.9</v>
      </c>
      <c r="E14" s="233">
        <f>'Old age effective coverage'!S61</f>
        <v>2007</v>
      </c>
      <c r="F14" s="209" t="str">
        <f>'Old age effective coverage'!T61</f>
        <v>15-64</v>
      </c>
      <c r="G14" s="210">
        <f>'Old age effective coverage'!U61</f>
        <v>0</v>
      </c>
      <c r="H14" s="209">
        <f>'Old age effective coverage'!V61</f>
        <v>3.2622494552413737</v>
      </c>
      <c r="I14" s="209">
        <f>'Old age effective coverage'!W61</f>
        <v>4.5</v>
      </c>
      <c r="J14" s="209">
        <f>'Old age effective coverage'!X61</f>
        <v>2.1</v>
      </c>
      <c r="K14" s="209" t="str">
        <f>'Old age effective coverage'!Y61</f>
        <v>15+</v>
      </c>
      <c r="L14" s="233">
        <f>'Old age effective coverage'!Z61</f>
        <v>2007</v>
      </c>
      <c r="M14" s="198">
        <f t="shared" si="0"/>
        <v>4</v>
      </c>
    </row>
    <row r="15" spans="1:13" ht="12.75">
      <c r="A15" s="216" t="str">
        <f>'Old age effective coverage'!H62</f>
        <v>Togo</v>
      </c>
      <c r="B15" s="209">
        <f>'Old age effective coverage'!P62</f>
        <v>3.1</v>
      </c>
      <c r="C15" s="209">
        <f>'Old age effective coverage'!Q62</f>
        <v>0</v>
      </c>
      <c r="D15" s="209">
        <f>'Old age effective coverage'!R62</f>
        <v>0</v>
      </c>
      <c r="E15" s="233">
        <f>'Old age effective coverage'!S62</f>
        <v>2009</v>
      </c>
      <c r="F15" s="209" t="str">
        <f>'Old age effective coverage'!T62</f>
        <v>15-64</v>
      </c>
      <c r="G15" s="210">
        <f>'Old age effective coverage'!U62</f>
        <v>0</v>
      </c>
      <c r="H15" s="209">
        <f>'Old age effective coverage'!V62</f>
        <v>3.7</v>
      </c>
      <c r="I15" s="209">
        <f>'Old age effective coverage'!W62</f>
        <v>0</v>
      </c>
      <c r="J15" s="209">
        <f>'Old age effective coverage'!X62</f>
        <v>0</v>
      </c>
      <c r="K15" s="209" t="str">
        <f>'Old age effective coverage'!Y62</f>
        <v>15+</v>
      </c>
      <c r="L15" s="233">
        <f>'Old age effective coverage'!Z62</f>
        <v>2009</v>
      </c>
      <c r="M15" s="198">
        <f t="shared" si="0"/>
        <v>5</v>
      </c>
    </row>
    <row r="16" spans="1:13" ht="12.75">
      <c r="A16" s="216" t="str">
        <f>'Old age effective coverage'!H41</f>
        <v>Lesotho</v>
      </c>
      <c r="B16" s="209">
        <f>'Old age effective coverage'!P41</f>
        <v>3.1</v>
      </c>
      <c r="C16" s="209">
        <f>'Old age effective coverage'!Q41</f>
        <v>0</v>
      </c>
      <c r="D16" s="209">
        <f>'Old age effective coverage'!R41</f>
        <v>0</v>
      </c>
      <c r="E16" s="233">
        <f>'Old age effective coverage'!S41</f>
        <v>2005</v>
      </c>
      <c r="F16" s="209" t="str">
        <f>'Old age effective coverage'!T41</f>
        <v>15-64</v>
      </c>
      <c r="G16" s="210">
        <f>'Old age effective coverage'!U41</f>
        <v>0</v>
      </c>
      <c r="H16" s="209">
        <f>'Old age effective coverage'!V41</f>
        <v>4.2</v>
      </c>
      <c r="I16" s="209">
        <f>'Old age effective coverage'!W41</f>
        <v>0</v>
      </c>
      <c r="J16" s="209">
        <f>'Old age effective coverage'!X41</f>
        <v>0</v>
      </c>
      <c r="K16" s="209" t="str">
        <f>'Old age effective coverage'!Y41</f>
        <v>15+</v>
      </c>
      <c r="L16" s="233">
        <f>'Old age effective coverage'!Z41</f>
        <v>2005</v>
      </c>
      <c r="M16" s="198">
        <f t="shared" si="0"/>
        <v>6</v>
      </c>
    </row>
    <row r="17" spans="1:13" ht="12.75">
      <c r="A17" s="216" t="str">
        <f>'Old age effective coverage'!H27</f>
        <v>Burundi</v>
      </c>
      <c r="B17" s="209">
        <f>'Old age effective coverage'!P27</f>
        <v>4.488024008311531</v>
      </c>
      <c r="C17" s="209">
        <f>'Old age effective coverage'!Q27</f>
        <v>8.203429009280654</v>
      </c>
      <c r="D17" s="209">
        <f>'Old age effective coverage'!R27</f>
        <v>0.9514769059022071</v>
      </c>
      <c r="E17" s="233">
        <f>'Old age effective coverage'!S27</f>
        <v>2011</v>
      </c>
      <c r="F17" s="209" t="str">
        <f>'Old age effective coverage'!T27</f>
        <v>15-64</v>
      </c>
      <c r="G17" s="210">
        <f>'Old age effective coverage'!U27</f>
        <v>0</v>
      </c>
      <c r="H17" s="209">
        <f>'Old age effective coverage'!V27</f>
        <v>5.176278555555982</v>
      </c>
      <c r="I17" s="209">
        <f>'Old age effective coverage'!W27</f>
        <v>9.620025443486933</v>
      </c>
      <c r="J17" s="209">
        <f>'Old age effective coverage'!X27</f>
        <v>1.0744329381715207</v>
      </c>
      <c r="K17" s="209" t="str">
        <f>'Old age effective coverage'!Y27</f>
        <v>15+</v>
      </c>
      <c r="L17" s="233">
        <f>'Old age effective coverage'!Z27</f>
        <v>2011</v>
      </c>
      <c r="M17" s="198">
        <f t="shared" si="0"/>
        <v>7</v>
      </c>
    </row>
    <row r="18" spans="1:13" ht="12.75">
      <c r="A18" s="216" t="str">
        <f>'Old age effective coverage'!H26</f>
        <v>Burkina Faso</v>
      </c>
      <c r="B18" s="209">
        <f>'Old age effective coverage'!P26</f>
        <v>3.226519582613908</v>
      </c>
      <c r="C18" s="209">
        <f>'Old age effective coverage'!Q26</f>
        <v>4.858962777729788</v>
      </c>
      <c r="D18" s="209">
        <f>'Old age effective coverage'!R26</f>
        <v>1.659864143117383</v>
      </c>
      <c r="E18" s="233">
        <f>'Old age effective coverage'!S26</f>
        <v>2009</v>
      </c>
      <c r="F18" s="209" t="str">
        <f>'Old age effective coverage'!T26</f>
        <v>15-64</v>
      </c>
      <c r="G18" s="210">
        <f>'Old age effective coverage'!U26</f>
        <v>0</v>
      </c>
      <c r="H18" s="209">
        <f>'Old age effective coverage'!V26</f>
        <v>3.697431419902839</v>
      </c>
      <c r="I18" s="209">
        <f>'Old age effective coverage'!W26</f>
        <v>5.2058352873265425</v>
      </c>
      <c r="J18" s="209">
        <f>'Old age effective coverage'!X26</f>
        <v>2.0382552443088167</v>
      </c>
      <c r="K18" s="209" t="str">
        <f>'Old age effective coverage'!Y26</f>
        <v>15+</v>
      </c>
      <c r="L18" s="233">
        <f>'Old age effective coverage'!Z26</f>
        <v>2009</v>
      </c>
      <c r="M18" s="198">
        <f t="shared" si="0"/>
        <v>8</v>
      </c>
    </row>
    <row r="19" spans="1:13" ht="12.75">
      <c r="A19" s="216" t="str">
        <f>'Old age effective coverage'!H58</f>
        <v>South Africa</v>
      </c>
      <c r="B19" s="209">
        <f>'Old age effective coverage'!P58</f>
        <v>3.5</v>
      </c>
      <c r="C19" s="209">
        <f>'Old age effective coverage'!Q58</f>
        <v>0</v>
      </c>
      <c r="D19" s="209">
        <f>'Old age effective coverage'!R58</f>
        <v>0</v>
      </c>
      <c r="E19" s="233">
        <f>'Old age effective coverage'!S58</f>
        <v>2010</v>
      </c>
      <c r="F19" s="209" t="str">
        <f>'Old age effective coverage'!T58</f>
        <v>15-64</v>
      </c>
      <c r="G19" s="210">
        <f>'Old age effective coverage'!U58</f>
        <v>0</v>
      </c>
      <c r="H19" s="209">
        <f>'Old age effective coverage'!V58</f>
        <v>6.3</v>
      </c>
      <c r="I19" s="209">
        <f>'Old age effective coverage'!W58</f>
        <v>0</v>
      </c>
      <c r="J19" s="209">
        <f>'Old age effective coverage'!X58</f>
        <v>0</v>
      </c>
      <c r="K19" s="209" t="str">
        <f>'Old age effective coverage'!Y58</f>
        <v>15+</v>
      </c>
      <c r="L19" s="233">
        <f>'Old age effective coverage'!Z58</f>
        <v>2010</v>
      </c>
      <c r="M19" s="198">
        <f t="shared" si="0"/>
        <v>9</v>
      </c>
    </row>
    <row r="20" spans="1:13" ht="12.75">
      <c r="A20" s="216" t="str">
        <f>'Old age effective coverage'!H64</f>
        <v>Uganda</v>
      </c>
      <c r="B20" s="209">
        <f>'Old age effective coverage'!P64</f>
        <v>3.7881450507074614</v>
      </c>
      <c r="C20" s="209">
        <f>'Old age effective coverage'!Q64</f>
        <v>3.424611641595036</v>
      </c>
      <c r="D20" s="209">
        <f>'Old age effective coverage'!R64</f>
        <v>4.150014956222732</v>
      </c>
      <c r="E20" s="233">
        <f>'Old age effective coverage'!S64</f>
        <v>2007</v>
      </c>
      <c r="F20" s="209" t="str">
        <f>'Old age effective coverage'!T64</f>
        <v>15-64</v>
      </c>
      <c r="G20" s="210">
        <f>'Old age effective coverage'!U64</f>
        <v>0</v>
      </c>
      <c r="H20" s="209">
        <f>'Old age effective coverage'!V64</f>
        <v>4.608431211154868</v>
      </c>
      <c r="I20" s="209">
        <f>'Old age effective coverage'!W64</f>
        <v>4.108548834568713</v>
      </c>
      <c r="J20" s="209">
        <f>'Old age effective coverage'!X64</f>
        <v>5.120152354455514</v>
      </c>
      <c r="K20" s="209" t="str">
        <f>'Old age effective coverage'!Y64</f>
        <v>15+</v>
      </c>
      <c r="L20" s="233">
        <f>'Old age effective coverage'!Z64</f>
        <v>2007</v>
      </c>
      <c r="M20" s="198">
        <f t="shared" si="0"/>
        <v>10</v>
      </c>
    </row>
    <row r="21" spans="1:13" ht="12.75">
      <c r="A21" s="216" t="str">
        <f>'Old age effective coverage'!H49</f>
        <v>Mozambique</v>
      </c>
      <c r="B21" s="209">
        <f>'Old age effective coverage'!P49</f>
        <v>3.8</v>
      </c>
      <c r="C21" s="209">
        <f>'Old age effective coverage'!Q49</f>
        <v>0</v>
      </c>
      <c r="D21" s="209">
        <f>'Old age effective coverage'!R49</f>
        <v>0</v>
      </c>
      <c r="E21" s="233">
        <f>'Old age effective coverage'!S49</f>
        <v>2008</v>
      </c>
      <c r="F21" s="209" t="str">
        <f>'Old age effective coverage'!T49</f>
        <v>15-64</v>
      </c>
      <c r="G21" s="210">
        <f>'Old age effective coverage'!U49</f>
        <v>0</v>
      </c>
      <c r="H21" s="209">
        <f>'Old age effective coverage'!V49</f>
        <v>4.2</v>
      </c>
      <c r="I21" s="209">
        <f>'Old age effective coverage'!W49</f>
        <v>0</v>
      </c>
      <c r="J21" s="209">
        <f>'Old age effective coverage'!X49</f>
        <v>0</v>
      </c>
      <c r="K21" s="209" t="str">
        <f>'Old age effective coverage'!Y49</f>
        <v>15+</v>
      </c>
      <c r="L21" s="233">
        <f>'Old age effective coverage'!Z49</f>
        <v>2008</v>
      </c>
      <c r="M21" s="198">
        <f t="shared" si="0"/>
        <v>11</v>
      </c>
    </row>
    <row r="22" spans="1:13" ht="12.75">
      <c r="A22" s="216" t="str">
        <f>'Old age effective coverage'!H53</f>
        <v>Rwanda</v>
      </c>
      <c r="B22" s="209">
        <f>'Old age effective coverage'!P53</f>
        <v>3.821250587565825</v>
      </c>
      <c r="C22" s="209">
        <f>'Old age effective coverage'!Q53</f>
        <v>5.727638538971962</v>
      </c>
      <c r="D22" s="209">
        <f>'Old age effective coverage'!R53</f>
        <v>2.011289223149541</v>
      </c>
      <c r="E22" s="233">
        <f>'Old age effective coverage'!S53</f>
        <v>2009</v>
      </c>
      <c r="F22" s="209" t="str">
        <f>'Old age effective coverage'!T53</f>
        <v>15-64</v>
      </c>
      <c r="G22" s="210">
        <f>'Old age effective coverage'!U53</f>
        <v>0</v>
      </c>
      <c r="H22" s="209">
        <f>'Old age effective coverage'!V53</f>
        <v>4.3</v>
      </c>
      <c r="I22" s="209">
        <f>'Old age effective coverage'!W53</f>
        <v>6.5</v>
      </c>
      <c r="J22" s="209">
        <f>'Old age effective coverage'!X53</f>
        <v>2.2</v>
      </c>
      <c r="K22" s="209" t="str">
        <f>'Old age effective coverage'!Y53</f>
        <v>15+</v>
      </c>
      <c r="L22" s="233">
        <f>'Old age effective coverage'!Z53</f>
        <v>2009</v>
      </c>
      <c r="M22" s="198">
        <f t="shared" si="0"/>
        <v>12</v>
      </c>
    </row>
    <row r="23" spans="1:13" ht="12.75">
      <c r="A23" s="216" t="str">
        <f>'Old age effective coverage'!H55</f>
        <v>Senegal</v>
      </c>
      <c r="B23" s="209">
        <f>'Old age effective coverage'!P55</f>
        <v>4.5</v>
      </c>
      <c r="C23" s="209">
        <f>'Old age effective coverage'!Q55</f>
        <v>0</v>
      </c>
      <c r="D23" s="209">
        <f>'Old age effective coverage'!R55</f>
        <v>0</v>
      </c>
      <c r="E23" s="233">
        <f>'Old age effective coverage'!S55</f>
        <v>0</v>
      </c>
      <c r="F23" s="209">
        <f>'Old age effective coverage'!T55</f>
        <v>0</v>
      </c>
      <c r="G23" s="210">
        <f>'Old age effective coverage'!U55</f>
        <v>0</v>
      </c>
      <c r="H23" s="209">
        <f>'Old age effective coverage'!V55</f>
        <v>0</v>
      </c>
      <c r="I23" s="209">
        <f>'Old age effective coverage'!W55</f>
        <v>0</v>
      </c>
      <c r="J23" s="209">
        <f>'Old age effective coverage'!X55</f>
        <v>0</v>
      </c>
      <c r="K23" s="209">
        <f>'Old age effective coverage'!Y55</f>
        <v>0</v>
      </c>
      <c r="L23" s="233">
        <f>'Old age effective coverage'!Z55</f>
        <v>2004</v>
      </c>
      <c r="M23" s="198">
        <f t="shared" si="0"/>
        <v>13</v>
      </c>
    </row>
    <row r="24" spans="1:13" ht="12.75">
      <c r="A24" s="216" t="str">
        <f>'Old age effective coverage'!H45</f>
        <v>Mali</v>
      </c>
      <c r="B24" s="209">
        <f>'Old age effective coverage'!P45</f>
        <v>4.6</v>
      </c>
      <c r="C24" s="209">
        <f>'Old age effective coverage'!Q45</f>
        <v>0</v>
      </c>
      <c r="D24" s="209">
        <f>'Old age effective coverage'!R45</f>
        <v>0</v>
      </c>
      <c r="E24" s="233">
        <f>'Old age effective coverage'!S45</f>
        <v>2002</v>
      </c>
      <c r="F24" s="209" t="str">
        <f>'Old age effective coverage'!T45</f>
        <v>15-64</v>
      </c>
      <c r="G24" s="210">
        <f>'Old age effective coverage'!U45</f>
        <v>0</v>
      </c>
      <c r="H24" s="209">
        <f>'Old age effective coverage'!V45</f>
        <v>8.6</v>
      </c>
      <c r="I24" s="209">
        <f>'Old age effective coverage'!W45</f>
        <v>0</v>
      </c>
      <c r="J24" s="209">
        <f>'Old age effective coverage'!X45</f>
        <v>0</v>
      </c>
      <c r="K24" s="209" t="str">
        <f>'Old age effective coverage'!Y45</f>
        <v>15+</v>
      </c>
      <c r="L24" s="233">
        <f>'Old age effective coverage'!Z45</f>
        <v>2002</v>
      </c>
      <c r="M24" s="198">
        <f t="shared" si="0"/>
        <v>14</v>
      </c>
    </row>
    <row r="25" spans="1:13" ht="12.75">
      <c r="A25" s="216" t="str">
        <f>'Old age effective coverage'!H57</f>
        <v>Sierra Leone</v>
      </c>
      <c r="B25" s="209">
        <f>'Old age effective coverage'!P57</f>
        <v>4.6</v>
      </c>
      <c r="C25" s="209">
        <f>'Old age effective coverage'!Q57</f>
        <v>0</v>
      </c>
      <c r="D25" s="209">
        <f>'Old age effective coverage'!R57</f>
        <v>0</v>
      </c>
      <c r="E25" s="233">
        <f>'Old age effective coverage'!S57</f>
        <v>2007</v>
      </c>
      <c r="F25" s="209" t="str">
        <f>'Old age effective coverage'!T57</f>
        <v>15-64</v>
      </c>
      <c r="G25" s="210">
        <f>'Old age effective coverage'!U57</f>
        <v>0</v>
      </c>
      <c r="H25" s="209">
        <f>'Old age effective coverage'!V57</f>
        <v>6.6</v>
      </c>
      <c r="I25" s="209">
        <f>'Old age effective coverage'!W57</f>
        <v>0</v>
      </c>
      <c r="J25" s="209">
        <f>'Old age effective coverage'!X57</f>
        <v>0</v>
      </c>
      <c r="K25" s="209" t="str">
        <f>'Old age effective coverage'!Y57</f>
        <v>15+</v>
      </c>
      <c r="L25" s="233">
        <f>'Old age effective coverage'!Z57</f>
        <v>2007</v>
      </c>
      <c r="M25" s="198">
        <f t="shared" si="0"/>
        <v>15</v>
      </c>
    </row>
    <row r="26" spans="1:13" ht="12.75">
      <c r="A26" s="216" t="str">
        <f>'Old age effective coverage'!H31</f>
        <v>Congo</v>
      </c>
      <c r="B26" s="209">
        <f>'Old age effective coverage'!P31</f>
        <v>4.9</v>
      </c>
      <c r="C26" s="209">
        <f>'Old age effective coverage'!Q31</f>
        <v>0</v>
      </c>
      <c r="D26" s="209">
        <f>'Old age effective coverage'!R31</f>
        <v>0</v>
      </c>
      <c r="E26" s="233">
        <f>'Old age effective coverage'!S31</f>
        <v>2008</v>
      </c>
      <c r="F26" s="209" t="str">
        <f>'Old age effective coverage'!T31</f>
        <v>15-64</v>
      </c>
      <c r="G26" s="210">
        <f>'Old age effective coverage'!U31</f>
        <v>0</v>
      </c>
      <c r="H26" s="209">
        <f>'Old age effective coverage'!V31</f>
        <v>6.5</v>
      </c>
      <c r="I26" s="209">
        <f>'Old age effective coverage'!W31</f>
        <v>0</v>
      </c>
      <c r="J26" s="209">
        <f>'Old age effective coverage'!X31</f>
        <v>0</v>
      </c>
      <c r="K26" s="209" t="str">
        <f>'Old age effective coverage'!Y31</f>
        <v>15+</v>
      </c>
      <c r="L26" s="233">
        <f>'Old age effective coverage'!Z31</f>
        <v>2008</v>
      </c>
      <c r="M26" s="198">
        <f t="shared" si="0"/>
        <v>16</v>
      </c>
    </row>
    <row r="27" spans="1:13" ht="12.75">
      <c r="A27" s="216" t="str">
        <f>'Old age effective coverage'!H24</f>
        <v>Benin</v>
      </c>
      <c r="B27" s="209">
        <f>'Old age effective coverage'!P24</f>
        <v>5.2</v>
      </c>
      <c r="C27" s="209">
        <f>'Old age effective coverage'!Q24</f>
        <v>0</v>
      </c>
      <c r="D27" s="209">
        <f>'Old age effective coverage'!R24</f>
        <v>0</v>
      </c>
      <c r="E27" s="233">
        <f>'Old age effective coverage'!S24</f>
        <v>2009</v>
      </c>
      <c r="F27" s="209" t="str">
        <f>'Old age effective coverage'!T24</f>
        <v>15-64</v>
      </c>
      <c r="G27" s="210">
        <f>'Old age effective coverage'!U24</f>
        <v>0</v>
      </c>
      <c r="H27" s="209">
        <f>'Old age effective coverage'!V24</f>
        <v>6.8</v>
      </c>
      <c r="I27" s="209">
        <f>'Old age effective coverage'!W24</f>
        <v>0</v>
      </c>
      <c r="J27" s="209">
        <f>'Old age effective coverage'!X24</f>
        <v>0</v>
      </c>
      <c r="K27" s="209" t="str">
        <f>'Old age effective coverage'!Y24</f>
        <v>15+</v>
      </c>
      <c r="L27" s="233">
        <f>'Old age effective coverage'!Z24</f>
        <v>2009</v>
      </c>
      <c r="M27" s="198">
        <f t="shared" si="0"/>
        <v>17</v>
      </c>
    </row>
    <row r="28" spans="1:13" ht="12.75">
      <c r="A28" s="216" t="str">
        <f>'Old age effective coverage'!H28</f>
        <v>Cameroon</v>
      </c>
      <c r="B28" s="209">
        <f>'Old age effective coverage'!P28</f>
        <v>5.3</v>
      </c>
      <c r="C28" s="209">
        <f>'Old age effective coverage'!Q28</f>
        <v>8.4</v>
      </c>
      <c r="D28" s="209">
        <f>'Old age effective coverage'!R28</f>
        <v>2.5</v>
      </c>
      <c r="E28" s="233">
        <f>'Old age effective coverage'!S28</f>
        <v>2007</v>
      </c>
      <c r="F28" s="209" t="str">
        <f>'Old age effective coverage'!T28</f>
        <v>15-64</v>
      </c>
      <c r="G28" s="210">
        <f>'Old age effective coverage'!U28</f>
        <v>0</v>
      </c>
      <c r="H28" s="209">
        <f>'Old age effective coverage'!V28</f>
        <v>5.9</v>
      </c>
      <c r="I28" s="209">
        <f>'Old age effective coverage'!W28</f>
        <v>9.1</v>
      </c>
      <c r="J28" s="209">
        <f>'Old age effective coverage'!X28</f>
        <v>2.7</v>
      </c>
      <c r="K28" s="209" t="str">
        <f>'Old age effective coverage'!Y28</f>
        <v>15+</v>
      </c>
      <c r="L28" s="233">
        <f>'Old age effective coverage'!Z28</f>
        <v>2007</v>
      </c>
      <c r="M28" s="198">
        <f t="shared" si="0"/>
        <v>18</v>
      </c>
    </row>
    <row r="29" spans="1:13" ht="12.75">
      <c r="A29" s="216" t="str">
        <f>'Old age effective coverage'!H52</f>
        <v>Nigeria</v>
      </c>
      <c r="B29" s="209">
        <f>'Old age effective coverage'!P52</f>
        <v>5.330464257179079</v>
      </c>
      <c r="C29" s="209">
        <f>'Old age effective coverage'!Q52</f>
        <v>7.563687552879833</v>
      </c>
      <c r="D29" s="209">
        <f>'Old age effective coverage'!R52</f>
        <v>3.052364073302975</v>
      </c>
      <c r="E29" s="233">
        <f>'Old age effective coverage'!S52</f>
        <v>2010</v>
      </c>
      <c r="F29" s="209" t="str">
        <f>'Old age effective coverage'!T52</f>
        <v>15-64</v>
      </c>
      <c r="G29" s="210">
        <f>'Old age effective coverage'!U52</f>
        <v>0</v>
      </c>
      <c r="H29" s="209">
        <f>'Old age effective coverage'!V52</f>
        <v>9.040283971097363</v>
      </c>
      <c r="I29" s="209">
        <f>'Old age effective coverage'!W52</f>
        <v>11.340158303917459</v>
      </c>
      <c r="J29" s="209">
        <f>'Old age effective coverage'!X52</f>
        <v>5.976445479635687</v>
      </c>
      <c r="K29" s="209" t="str">
        <f>'Old age effective coverage'!Y52</f>
        <v>15+</v>
      </c>
      <c r="L29" s="233">
        <f>'Old age effective coverage'!Z52</f>
        <v>2010</v>
      </c>
      <c r="M29" s="198">
        <f t="shared" si="0"/>
        <v>19</v>
      </c>
    </row>
    <row r="30" spans="1:13" ht="12.75">
      <c r="A30" s="216" t="str">
        <f>'Old age effective coverage'!H43</f>
        <v>Madagascar</v>
      </c>
      <c r="B30" s="209">
        <f>'Old age effective coverage'!P43</f>
        <v>5.6</v>
      </c>
      <c r="C30" s="209">
        <f>'Old age effective coverage'!Q43</f>
        <v>0</v>
      </c>
      <c r="D30" s="209">
        <f>'Old age effective coverage'!R43</f>
        <v>0</v>
      </c>
      <c r="E30" s="233">
        <f>'Old age effective coverage'!S43</f>
        <v>2010</v>
      </c>
      <c r="F30" s="209" t="str">
        <f>'Old age effective coverage'!T43</f>
        <v>15-64</v>
      </c>
      <c r="G30" s="210">
        <f>'Old age effective coverage'!U43</f>
        <v>0</v>
      </c>
      <c r="H30" s="209">
        <f>'Old age effective coverage'!V43</f>
        <v>6.1</v>
      </c>
      <c r="I30" s="209">
        <f>'Old age effective coverage'!W43</f>
        <v>0</v>
      </c>
      <c r="J30" s="209">
        <f>'Old age effective coverage'!X43</f>
        <v>0</v>
      </c>
      <c r="K30" s="209" t="str">
        <f>'Old age effective coverage'!Y43</f>
        <v>15+</v>
      </c>
      <c r="L30" s="233">
        <f>'Old age effective coverage'!Z43</f>
        <v>2010</v>
      </c>
      <c r="M30" s="198">
        <f t="shared" si="0"/>
        <v>20</v>
      </c>
    </row>
    <row r="31" spans="1:13" ht="12.75">
      <c r="A31" s="216" t="str">
        <f>'Old age effective coverage'!H50</f>
        <v>Namibia</v>
      </c>
      <c r="B31" s="209">
        <f>'Old age effective coverage'!P50</f>
        <v>5.6</v>
      </c>
      <c r="C31" s="209">
        <f>'Old age effective coverage'!Q50</f>
        <v>0</v>
      </c>
      <c r="D31" s="209">
        <f>'Old age effective coverage'!R50</f>
        <v>0</v>
      </c>
      <c r="E31" s="233">
        <f>'Old age effective coverage'!S50</f>
        <v>2008</v>
      </c>
      <c r="F31" s="209" t="str">
        <f>'Old age effective coverage'!T50</f>
        <v>15-64</v>
      </c>
      <c r="G31" s="210">
        <f>'Old age effective coverage'!U50</f>
        <v>0</v>
      </c>
      <c r="H31" s="209">
        <f>'Old age effective coverage'!V50</f>
        <v>8.2</v>
      </c>
      <c r="I31" s="209">
        <f>'Old age effective coverage'!W50</f>
        <v>0</v>
      </c>
      <c r="J31" s="209">
        <f>'Old age effective coverage'!X50</f>
        <v>0</v>
      </c>
      <c r="K31" s="209" t="str">
        <f>'Old age effective coverage'!Y50</f>
        <v>15+</v>
      </c>
      <c r="L31" s="233">
        <f>'Old age effective coverage'!Z50</f>
        <v>2008</v>
      </c>
      <c r="M31" s="198">
        <f t="shared" si="0"/>
        <v>21</v>
      </c>
    </row>
    <row r="32" spans="1:13" ht="12.75">
      <c r="A32" s="216" t="str">
        <f>'Old age effective coverage'!H33</f>
        <v>Côte d'Ivoire</v>
      </c>
      <c r="B32" s="209">
        <f>'Old age effective coverage'!P33</f>
        <v>6.3</v>
      </c>
      <c r="C32" s="209">
        <f>'Old age effective coverage'!Q33</f>
        <v>0</v>
      </c>
      <c r="D32" s="209">
        <f>'Old age effective coverage'!R33</f>
        <v>0</v>
      </c>
      <c r="E32" s="233">
        <f>'Old age effective coverage'!S33</f>
        <v>2010</v>
      </c>
      <c r="F32" s="209" t="str">
        <f>'Old age effective coverage'!T33</f>
        <v>15-64</v>
      </c>
      <c r="G32" s="210">
        <f>'Old age effective coverage'!U33</f>
        <v>0</v>
      </c>
      <c r="H32" s="209">
        <f>'Old age effective coverage'!V33</f>
        <v>8.8</v>
      </c>
      <c r="I32" s="209">
        <f>'Old age effective coverage'!W33</f>
        <v>0</v>
      </c>
      <c r="J32" s="209">
        <f>'Old age effective coverage'!X33</f>
        <v>0</v>
      </c>
      <c r="K32" s="209" t="str">
        <f>'Old age effective coverage'!Y33</f>
        <v>15+</v>
      </c>
      <c r="L32" s="233">
        <f>'Old age effective coverage'!Z33</f>
        <v>2010</v>
      </c>
      <c r="M32" s="198">
        <f t="shared" si="0"/>
        <v>22</v>
      </c>
    </row>
    <row r="33" spans="1:13" ht="12.75">
      <c r="A33" s="216" t="str">
        <f>'Old age effective coverage'!H34</f>
        <v>Djibouti</v>
      </c>
      <c r="B33" s="209">
        <f>'Old age effective coverage'!P34</f>
        <v>6.6</v>
      </c>
      <c r="C33" s="209">
        <f>'Old age effective coverage'!Q34</f>
        <v>0</v>
      </c>
      <c r="D33" s="209">
        <f>'Old age effective coverage'!R34</f>
        <v>0</v>
      </c>
      <c r="E33" s="233">
        <f>'Old age effective coverage'!S34</f>
        <v>2003</v>
      </c>
      <c r="F33" s="209" t="str">
        <f>'Old age effective coverage'!T34</f>
        <v>15-64</v>
      </c>
      <c r="G33" s="210">
        <f>'Old age effective coverage'!U34</f>
        <v>0</v>
      </c>
      <c r="H33" s="209">
        <f>'Old age effective coverage'!V34</f>
        <v>12.6</v>
      </c>
      <c r="I33" s="209">
        <f>'Old age effective coverage'!W34</f>
        <v>0</v>
      </c>
      <c r="J33" s="209">
        <f>'Old age effective coverage'!X34</f>
        <v>0</v>
      </c>
      <c r="K33" s="209" t="str">
        <f>'Old age effective coverage'!Y34</f>
        <v>15+</v>
      </c>
      <c r="L33" s="233">
        <f>'Old age effective coverage'!Z34</f>
        <v>2003</v>
      </c>
      <c r="M33" s="198">
        <f t="shared" si="0"/>
        <v>23</v>
      </c>
    </row>
    <row r="34" spans="1:13" ht="12.75">
      <c r="A34" s="216" t="str">
        <f>'Old age effective coverage'!H37</f>
        <v>Ghana</v>
      </c>
      <c r="B34" s="209">
        <f>'Old age effective coverage'!P37</f>
        <v>6.719126626719913</v>
      </c>
      <c r="C34" s="209">
        <f>'Old age effective coverage'!Q37</f>
        <v>9.401561533026673</v>
      </c>
      <c r="D34" s="209">
        <f>'Old age effective coverage'!R37</f>
        <v>3.943705482869411</v>
      </c>
      <c r="E34" s="233">
        <f>'Old age effective coverage'!S37</f>
        <v>2008</v>
      </c>
      <c r="F34" s="209" t="str">
        <f>'Old age effective coverage'!T37</f>
        <v>15-64</v>
      </c>
      <c r="G34" s="210">
        <f>'Old age effective coverage'!U37</f>
        <v>0</v>
      </c>
      <c r="H34" s="209">
        <f>'Old age effective coverage'!V37</f>
        <v>9.152588192840115</v>
      </c>
      <c r="I34" s="209">
        <f>'Old age effective coverage'!W37</f>
        <v>12.455153967279983</v>
      </c>
      <c r="J34" s="209">
        <f>'Old age effective coverage'!X37</f>
        <v>5.533508351420662</v>
      </c>
      <c r="K34" s="209" t="str">
        <f>'Old age effective coverage'!Y37</f>
        <v>15+</v>
      </c>
      <c r="L34" s="233">
        <f>'Old age effective coverage'!Z37</f>
        <v>2008</v>
      </c>
      <c r="M34" s="198">
        <f t="shared" si="0"/>
        <v>24</v>
      </c>
    </row>
    <row r="35" spans="1:13" ht="12.75">
      <c r="A35" s="216" t="str">
        <f>'Old age effective coverage'!H65</f>
        <v>Zambia</v>
      </c>
      <c r="B35" s="209">
        <f>'Old age effective coverage'!P65</f>
        <v>8.816305800684992</v>
      </c>
      <c r="C35" s="209">
        <f>'Old age effective coverage'!Q65</f>
        <v>12.089334432830864</v>
      </c>
      <c r="D35" s="209">
        <f>'Old age effective coverage'!R65</f>
        <v>5.505378527676611</v>
      </c>
      <c r="E35" s="233">
        <f>'Old age effective coverage'!S65</f>
        <v>2010</v>
      </c>
      <c r="F35" s="209" t="str">
        <f>'Old age effective coverage'!T65</f>
        <v>15-64</v>
      </c>
      <c r="G35" s="210">
        <f>'Old age effective coverage'!U65</f>
        <v>0</v>
      </c>
      <c r="H35" s="209">
        <f>'Old age effective coverage'!V65</f>
        <v>10.460498380488357</v>
      </c>
      <c r="I35" s="209">
        <f>'Old age effective coverage'!W65</f>
        <v>13.384533388082174</v>
      </c>
      <c r="J35" s="209">
        <f>'Old age effective coverage'!X65</f>
        <v>7.042768213354314</v>
      </c>
      <c r="K35" s="209" t="str">
        <f>'Old age effective coverage'!Y65</f>
        <v>15+</v>
      </c>
      <c r="L35" s="233">
        <f>'Old age effective coverage'!Z65</f>
        <v>2010</v>
      </c>
      <c r="M35" s="198">
        <f t="shared" si="0"/>
        <v>25</v>
      </c>
    </row>
    <row r="36" spans="1:13" ht="12.75">
      <c r="A36" s="216" t="str">
        <f>'Old age effective coverage'!H46</f>
        <v>Mauritania</v>
      </c>
      <c r="B36" s="209">
        <f>'Old age effective coverage'!P46</f>
        <v>9.4</v>
      </c>
      <c r="C36" s="209">
        <f>'Old age effective coverage'!Q46</f>
        <v>0</v>
      </c>
      <c r="D36" s="209">
        <f>'Old age effective coverage'!R46</f>
        <v>0</v>
      </c>
      <c r="E36" s="233">
        <f>'Old age effective coverage'!S46</f>
        <v>0</v>
      </c>
      <c r="F36" s="209">
        <f>'Old age effective coverage'!T46</f>
        <v>0</v>
      </c>
      <c r="G36" s="210">
        <f>'Old age effective coverage'!U46</f>
        <v>0</v>
      </c>
      <c r="H36" s="209">
        <f>'Old age effective coverage'!V46</f>
        <v>0</v>
      </c>
      <c r="I36" s="209">
        <f>'Old age effective coverage'!W46</f>
        <v>0</v>
      </c>
      <c r="J36" s="209">
        <f>'Old age effective coverage'!X46</f>
        <v>0</v>
      </c>
      <c r="K36" s="209">
        <f>'Old age effective coverage'!Y46</f>
        <v>0</v>
      </c>
      <c r="L36" s="233">
        <f>'Old age effective coverage'!Z46</f>
        <v>2000</v>
      </c>
      <c r="M36" s="198">
        <f t="shared" si="0"/>
        <v>26</v>
      </c>
    </row>
    <row r="37" spans="1:13" ht="12.75">
      <c r="A37" s="216" t="str">
        <f>'Old age effective coverage'!H54</f>
        <v>Sao Tome and Principe</v>
      </c>
      <c r="B37" s="209">
        <f>'Old age effective coverage'!P54</f>
        <v>10.4</v>
      </c>
      <c r="C37" s="209">
        <f>'Old age effective coverage'!Q54</f>
        <v>0</v>
      </c>
      <c r="D37" s="209">
        <f>'Old age effective coverage'!R54</f>
        <v>0</v>
      </c>
      <c r="E37" s="233">
        <f>'Old age effective coverage'!S54</f>
        <v>2010</v>
      </c>
      <c r="F37" s="209" t="str">
        <f>'Old age effective coverage'!T54</f>
        <v>15-64</v>
      </c>
      <c r="G37" s="210">
        <f>'Old age effective coverage'!U54</f>
        <v>0</v>
      </c>
      <c r="H37" s="209">
        <f>'Old age effective coverage'!V54</f>
        <v>16.4</v>
      </c>
      <c r="I37" s="209">
        <f>'Old age effective coverage'!W54</f>
        <v>0</v>
      </c>
      <c r="J37" s="209">
        <f>'Old age effective coverage'!X54</f>
        <v>0</v>
      </c>
      <c r="K37" s="209" t="str">
        <f>'Old age effective coverage'!Y54</f>
        <v>15+</v>
      </c>
      <c r="L37" s="233">
        <f>'Old age effective coverage'!Z54</f>
        <v>2010</v>
      </c>
      <c r="M37" s="198">
        <f t="shared" si="0"/>
        <v>27</v>
      </c>
    </row>
    <row r="38" spans="1:13" ht="12.75">
      <c r="A38" s="216" t="str">
        <f>'Old age effective coverage'!H32</f>
        <v>Congo, Democratic Republic of</v>
      </c>
      <c r="B38" s="209">
        <f>'Old age effective coverage'!P32</f>
        <v>10.5</v>
      </c>
      <c r="C38" s="209">
        <f>'Old age effective coverage'!Q32</f>
        <v>0</v>
      </c>
      <c r="D38" s="209">
        <f>'Old age effective coverage'!R32</f>
        <v>0</v>
      </c>
      <c r="E38" s="233">
        <f>'Old age effective coverage'!S32</f>
        <v>0</v>
      </c>
      <c r="F38" s="209">
        <f>'Old age effective coverage'!T32</f>
        <v>0</v>
      </c>
      <c r="G38" s="210">
        <f>'Old age effective coverage'!U32</f>
        <v>0</v>
      </c>
      <c r="H38" s="209">
        <f>'Old age effective coverage'!V32</f>
        <v>0</v>
      </c>
      <c r="I38" s="209">
        <f>'Old age effective coverage'!W32</f>
        <v>0</v>
      </c>
      <c r="J38" s="209">
        <f>'Old age effective coverage'!X32</f>
        <v>0</v>
      </c>
      <c r="K38" s="209">
        <f>'Old age effective coverage'!Y32</f>
        <v>0</v>
      </c>
      <c r="L38" s="233">
        <f>'Old age effective coverage'!Z32</f>
        <v>2008</v>
      </c>
      <c r="M38" s="198">
        <f t="shared" si="0"/>
        <v>28</v>
      </c>
    </row>
    <row r="39" spans="1:13" ht="12.75">
      <c r="A39" s="216" t="str">
        <f>'Old age effective coverage'!H38</f>
        <v>Guinea</v>
      </c>
      <c r="B39" s="209">
        <f>'Old age effective coverage'!P38</f>
        <v>11.1</v>
      </c>
      <c r="C39" s="209">
        <f>'Old age effective coverage'!Q38</f>
        <v>0</v>
      </c>
      <c r="D39" s="209">
        <f>'Old age effective coverage'!R38</f>
        <v>0</v>
      </c>
      <c r="E39" s="233">
        <f>'Old age effective coverage'!S38</f>
        <v>2006</v>
      </c>
      <c r="F39" s="209" t="str">
        <f>'Old age effective coverage'!T38</f>
        <v>15-64</v>
      </c>
      <c r="G39" s="210">
        <f>'Old age effective coverage'!U38</f>
        <v>0</v>
      </c>
      <c r="H39" s="209">
        <f>'Old age effective coverage'!V38</f>
        <v>14.7</v>
      </c>
      <c r="I39" s="209">
        <f>'Old age effective coverage'!W38</f>
        <v>0</v>
      </c>
      <c r="J39" s="209">
        <f>'Old age effective coverage'!X38</f>
        <v>0</v>
      </c>
      <c r="K39" s="209" t="str">
        <f>'Old age effective coverage'!Y38</f>
        <v>15+</v>
      </c>
      <c r="L39" s="233">
        <f>'Old age effective coverage'!Z38</f>
        <v>2006</v>
      </c>
      <c r="M39" s="198">
        <f t="shared" si="0"/>
        <v>29</v>
      </c>
    </row>
    <row r="40" spans="1:13" ht="12.75">
      <c r="A40" s="216" t="str">
        <f>'Old age effective coverage'!H42</f>
        <v>Libyan Arab Jamahiriya</v>
      </c>
      <c r="B40" s="209">
        <f>'Old age effective coverage'!P42</f>
        <v>11.162552953591929</v>
      </c>
      <c r="C40" s="209">
        <f>'Old age effective coverage'!Q42</f>
        <v>18.474547429755575</v>
      </c>
      <c r="D40" s="209">
        <f>'Old age effective coverage'!R42</f>
        <v>3.536634592083901</v>
      </c>
      <c r="E40" s="233">
        <f>'Old age effective coverage'!S42</f>
        <v>2008</v>
      </c>
      <c r="F40" s="209" t="str">
        <f>'Old age effective coverage'!T42</f>
        <v>15-64</v>
      </c>
      <c r="G40" s="210">
        <f>'Old age effective coverage'!U42</f>
        <v>0</v>
      </c>
      <c r="H40" s="209">
        <f>'Old age effective coverage'!V42</f>
        <v>19.562114594658293</v>
      </c>
      <c r="I40" s="209">
        <f>'Old age effective coverage'!W42</f>
        <v>22.94183347551829</v>
      </c>
      <c r="J40" s="209">
        <f>'Old age effective coverage'!X42</f>
        <v>10.852244958215891</v>
      </c>
      <c r="K40" s="209" t="str">
        <f>'Old age effective coverage'!Y42</f>
        <v>15+</v>
      </c>
      <c r="L40" s="233">
        <f>'Old age effective coverage'!Z42</f>
        <v>2008</v>
      </c>
      <c r="M40" s="198">
        <f t="shared" si="0"/>
        <v>30</v>
      </c>
    </row>
    <row r="41" spans="1:13" ht="12.75">
      <c r="A41" s="216" t="str">
        <f>'Old age effective coverage'!H40</f>
        <v>Kenya</v>
      </c>
      <c r="B41" s="209">
        <f>'Old age effective coverage'!P40</f>
        <v>11.3</v>
      </c>
      <c r="C41" s="209">
        <f>'Old age effective coverage'!Q40</f>
        <v>0</v>
      </c>
      <c r="D41" s="209">
        <f>'Old age effective coverage'!R40</f>
        <v>0</v>
      </c>
      <c r="E41" s="233">
        <f>'Old age effective coverage'!S40</f>
        <v>2009</v>
      </c>
      <c r="F41" s="209" t="str">
        <f>'Old age effective coverage'!T40</f>
        <v>15-64</v>
      </c>
      <c r="G41" s="210">
        <f>'Old age effective coverage'!U40</f>
        <v>0</v>
      </c>
      <c r="H41" s="209">
        <f>'Old age effective coverage'!V40</f>
        <v>16.3</v>
      </c>
      <c r="I41" s="209">
        <f>'Old age effective coverage'!W40</f>
        <v>0</v>
      </c>
      <c r="J41" s="209">
        <f>'Old age effective coverage'!X40</f>
        <v>0</v>
      </c>
      <c r="K41" s="209" t="str">
        <f>'Old age effective coverage'!Y40</f>
        <v>15+</v>
      </c>
      <c r="L41" s="233">
        <f>'Old age effective coverage'!Z40</f>
        <v>2009</v>
      </c>
      <c r="M41" s="198">
        <f t="shared" si="0"/>
        <v>31</v>
      </c>
    </row>
    <row r="42" spans="1:13" ht="12.75">
      <c r="A42" s="216" t="str">
        <f>'Old age effective coverage'!H25</f>
        <v>Bostwana</v>
      </c>
      <c r="B42" s="209">
        <f>'Old age effective coverage'!P25</f>
        <v>12.5</v>
      </c>
      <c r="C42" s="209">
        <f>'Old age effective coverage'!Q25</f>
        <v>0</v>
      </c>
      <c r="D42" s="209">
        <f>'Old age effective coverage'!R25</f>
        <v>0</v>
      </c>
      <c r="E42" s="233">
        <f>'Old age effective coverage'!S25</f>
        <v>2009</v>
      </c>
      <c r="F42" s="209" t="str">
        <f>'Old age effective coverage'!T25</f>
        <v>15-64</v>
      </c>
      <c r="G42" s="210">
        <f>'Old age effective coverage'!U25</f>
        <v>0</v>
      </c>
      <c r="H42" s="209">
        <f>'Old age effective coverage'!V25</f>
        <v>15.5</v>
      </c>
      <c r="I42" s="209">
        <f>'Old age effective coverage'!W25</f>
        <v>0</v>
      </c>
      <c r="J42" s="209">
        <f>'Old age effective coverage'!X25</f>
        <v>0</v>
      </c>
      <c r="K42" s="209" t="str">
        <f>'Old age effective coverage'!Y25</f>
        <v>15+</v>
      </c>
      <c r="L42" s="233">
        <f>'Old age effective coverage'!Z25</f>
        <v>2009</v>
      </c>
      <c r="M42" s="198">
        <f t="shared" si="0"/>
        <v>32</v>
      </c>
    </row>
    <row r="43" spans="1:13" ht="12.75">
      <c r="A43" s="216" t="str">
        <f>'Old age effective coverage'!H60</f>
        <v>Swaziland</v>
      </c>
      <c r="B43" s="209">
        <f>'Old age effective coverage'!P60</f>
        <v>15.2</v>
      </c>
      <c r="C43" s="209">
        <f>'Old age effective coverage'!Q60</f>
        <v>0</v>
      </c>
      <c r="D43" s="209">
        <f>'Old age effective coverage'!R60</f>
        <v>0</v>
      </c>
      <c r="E43" s="233">
        <f>'Old age effective coverage'!S60</f>
        <v>2010</v>
      </c>
      <c r="F43" s="209" t="str">
        <f>'Old age effective coverage'!T60</f>
        <v>15-64</v>
      </c>
      <c r="G43" s="210">
        <f>'Old age effective coverage'!U60</f>
        <v>0</v>
      </c>
      <c r="H43" s="209">
        <f>'Old age effective coverage'!V60</f>
        <v>25.5</v>
      </c>
      <c r="I43" s="209">
        <f>'Old age effective coverage'!W60</f>
        <v>0</v>
      </c>
      <c r="J43" s="209">
        <f>'Old age effective coverage'!X60</f>
        <v>0</v>
      </c>
      <c r="K43" s="209" t="str">
        <f>'Old age effective coverage'!Y60</f>
        <v>15+</v>
      </c>
      <c r="L43" s="233">
        <f>'Old age effective coverage'!Z60</f>
        <v>2010</v>
      </c>
      <c r="M43" s="198">
        <f t="shared" si="0"/>
        <v>33</v>
      </c>
    </row>
    <row r="44" spans="1:13" ht="12.75">
      <c r="A44" s="216" t="str">
        <f>'Old age effective coverage'!H48</f>
        <v>Morocco</v>
      </c>
      <c r="B44" s="209">
        <f>'Old age effective coverage'!P48</f>
        <v>16.7</v>
      </c>
      <c r="C44" s="209">
        <f>'Old age effective coverage'!Q48</f>
        <v>0</v>
      </c>
      <c r="D44" s="209">
        <f>'Old age effective coverage'!R48</f>
        <v>0</v>
      </c>
      <c r="E44" s="233">
        <f>'Old age effective coverage'!S48</f>
        <v>2009</v>
      </c>
      <c r="F44" s="209" t="str">
        <f>'Old age effective coverage'!T48</f>
        <v>15-64</v>
      </c>
      <c r="G44" s="210">
        <f>'Old age effective coverage'!U48</f>
        <v>0</v>
      </c>
      <c r="H44" s="209">
        <f>'Old age effective coverage'!V48</f>
        <v>30.9</v>
      </c>
      <c r="I44" s="209">
        <f>'Old age effective coverage'!W48</f>
        <v>0</v>
      </c>
      <c r="J44" s="209">
        <f>'Old age effective coverage'!X48</f>
        <v>0</v>
      </c>
      <c r="K44" s="209" t="str">
        <f>'Old age effective coverage'!Y48</f>
        <v>15+</v>
      </c>
      <c r="L44" s="233">
        <f>'Old age effective coverage'!Z48</f>
        <v>2009</v>
      </c>
      <c r="M44" s="198">
        <f t="shared" si="0"/>
        <v>34</v>
      </c>
    </row>
    <row r="45" spans="1:13" ht="12.75">
      <c r="A45" s="216" t="str">
        <f>'Old age effective coverage'!H66</f>
        <v>Zimbabwe</v>
      </c>
      <c r="B45" s="209">
        <f>'Old age effective coverage'!P66</f>
        <v>17</v>
      </c>
      <c r="C45" s="209">
        <f>'Old age effective coverage'!Q66</f>
        <v>0</v>
      </c>
      <c r="D45" s="209">
        <f>'Old age effective coverage'!R66</f>
        <v>0</v>
      </c>
      <c r="E45" s="233">
        <f>'Old age effective coverage'!S66</f>
        <v>2009</v>
      </c>
      <c r="F45" s="209" t="str">
        <f>'Old age effective coverage'!T66</f>
        <v>15-64</v>
      </c>
      <c r="G45" s="210">
        <f>'Old age effective coverage'!U66</f>
        <v>0</v>
      </c>
      <c r="H45" s="209">
        <f>'Old age effective coverage'!V66</f>
        <v>18.3</v>
      </c>
      <c r="I45" s="209">
        <f>'Old age effective coverage'!W66</f>
        <v>0</v>
      </c>
      <c r="J45" s="209">
        <f>'Old age effective coverage'!X66</f>
        <v>0</v>
      </c>
      <c r="K45" s="209" t="str">
        <f>'Old age effective coverage'!Y66</f>
        <v>15+</v>
      </c>
      <c r="L45" s="233">
        <f>'Old age effective coverage'!Z66</f>
        <v>2009</v>
      </c>
      <c r="M45" s="198">
        <f t="shared" si="0"/>
        <v>35</v>
      </c>
    </row>
    <row r="46" spans="1:13" ht="12.75">
      <c r="A46" s="216" t="str">
        <f>'Old age effective coverage'!H29</f>
        <v>Cape Verde</v>
      </c>
      <c r="B46" s="209">
        <f>'Old age effective coverage'!P29</f>
        <v>20.663195129923714</v>
      </c>
      <c r="C46" s="209">
        <f>'Old age effective coverage'!Q29</f>
        <v>23.580893125681712</v>
      </c>
      <c r="D46" s="209">
        <f>'Old age effective coverage'!R29</f>
        <v>17.72865952612788</v>
      </c>
      <c r="E46" s="233">
        <f>'Old age effective coverage'!S29</f>
        <v>2010</v>
      </c>
      <c r="F46" s="209" t="str">
        <f>'Old age effective coverage'!T29</f>
        <v>15-64</v>
      </c>
      <c r="G46" s="210">
        <f>'Old age effective coverage'!U29</f>
        <v>0</v>
      </c>
      <c r="H46" s="209">
        <f>'Old age effective coverage'!V29</f>
        <v>28.43968165659019</v>
      </c>
      <c r="I46" s="209">
        <f>'Old age effective coverage'!W29</f>
        <v>26.436741687505787</v>
      </c>
      <c r="J46" s="209">
        <f>'Old age effective coverage'!X29</f>
        <v>31.64730044853858</v>
      </c>
      <c r="K46" s="209" t="str">
        <f>'Old age effective coverage'!Y29</f>
        <v>15+</v>
      </c>
      <c r="L46" s="233">
        <f>'Old age effective coverage'!Z29</f>
        <v>2010</v>
      </c>
      <c r="M46" s="198">
        <f t="shared" si="0"/>
        <v>36</v>
      </c>
    </row>
    <row r="47" spans="1:13" ht="12.75">
      <c r="A47" s="216" t="str">
        <f>'Old age effective coverage'!H35</f>
        <v>Egypt</v>
      </c>
      <c r="B47" s="209">
        <f>'Old age effective coverage'!P35</f>
        <v>25.248183525144434</v>
      </c>
      <c r="C47" s="209">
        <f>'Old age effective coverage'!Q35</f>
        <v>39.268961925644305</v>
      </c>
      <c r="D47" s="209">
        <f>'Old age effective coverage'!R35</f>
        <v>11.106713007567578</v>
      </c>
      <c r="E47" s="233">
        <f>'Old age effective coverage'!S35</f>
        <v>2008</v>
      </c>
      <c r="F47" s="209" t="str">
        <f>'Old age effective coverage'!T35</f>
        <v>15-64</v>
      </c>
      <c r="G47" s="210">
        <f>'Old age effective coverage'!U35</f>
        <v>0</v>
      </c>
      <c r="H47" s="209">
        <f>'Old age effective coverage'!V35</f>
        <v>48.458924791149094</v>
      </c>
      <c r="I47" s="209">
        <f>'Old age effective coverage'!W35</f>
        <v>49.757751863771226</v>
      </c>
      <c r="J47" s="209">
        <f>'Old age effective coverage'!X35</f>
        <v>44.3336351423107</v>
      </c>
      <c r="K47" s="209" t="str">
        <f>'Old age effective coverage'!Y35</f>
        <v>15+</v>
      </c>
      <c r="L47" s="233">
        <f>'Old age effective coverage'!Z35</f>
        <v>2008</v>
      </c>
      <c r="M47" s="198">
        <f t="shared" si="0"/>
        <v>37</v>
      </c>
    </row>
    <row r="48" spans="1:13" ht="12.75">
      <c r="A48" s="216" t="str">
        <f>'Old age effective coverage'!H63</f>
        <v>Tunisia</v>
      </c>
      <c r="B48" s="209">
        <f>'Old age effective coverage'!P63</f>
        <v>28.6</v>
      </c>
      <c r="C48" s="209">
        <f>'Old age effective coverage'!Q63</f>
        <v>0</v>
      </c>
      <c r="D48" s="209">
        <f>'Old age effective coverage'!R63</f>
        <v>0</v>
      </c>
      <c r="E48" s="233">
        <f>'Old age effective coverage'!S63</f>
        <v>2008</v>
      </c>
      <c r="F48" s="209" t="str">
        <f>'Old age effective coverage'!T63</f>
        <v>15-64</v>
      </c>
      <c r="G48" s="210">
        <f>'Old age effective coverage'!U63</f>
        <v>0</v>
      </c>
      <c r="H48" s="209">
        <f>'Old age effective coverage'!V63</f>
        <v>55.6</v>
      </c>
      <c r="I48" s="209">
        <f>'Old age effective coverage'!W63</f>
        <v>0</v>
      </c>
      <c r="J48" s="209">
        <f>'Old age effective coverage'!X63</f>
        <v>0</v>
      </c>
      <c r="K48" s="209" t="str">
        <f>'Old age effective coverage'!Y63</f>
        <v>15+</v>
      </c>
      <c r="L48" s="233">
        <f>'Old age effective coverage'!Z63</f>
        <v>2008</v>
      </c>
      <c r="M48" s="198">
        <f t="shared" si="0"/>
        <v>38</v>
      </c>
    </row>
    <row r="49" spans="1:13" ht="12.75">
      <c r="A49" s="216" t="str">
        <f>'Old age effective coverage'!H22</f>
        <v>Algeria</v>
      </c>
      <c r="B49" s="209">
        <f>'Old age effective coverage'!P22</f>
        <v>37</v>
      </c>
      <c r="C49" s="209">
        <f>'Old age effective coverage'!Q22</f>
        <v>0</v>
      </c>
      <c r="D49" s="209">
        <f>'Old age effective coverage'!R22</f>
        <v>0</v>
      </c>
      <c r="E49" s="233">
        <f>'Old age effective coverage'!S22</f>
        <v>2007</v>
      </c>
      <c r="F49" s="209" t="str">
        <f>'Old age effective coverage'!T22</f>
        <v>15-64</v>
      </c>
      <c r="G49" s="210">
        <f>'Old age effective coverage'!U22</f>
        <v>0</v>
      </c>
      <c r="H49" s="209">
        <f>'Old age effective coverage'!V22</f>
        <v>80.6</v>
      </c>
      <c r="I49" s="209">
        <f>'Old age effective coverage'!W22</f>
        <v>0</v>
      </c>
      <c r="J49" s="209">
        <f>'Old age effective coverage'!X22</f>
        <v>0</v>
      </c>
      <c r="K49" s="209" t="str">
        <f>'Old age effective coverage'!Y22</f>
        <v>15+</v>
      </c>
      <c r="L49" s="233">
        <f>'Old age effective coverage'!Z22</f>
        <v>2007</v>
      </c>
      <c r="M49" s="198">
        <f t="shared" si="0"/>
        <v>39</v>
      </c>
    </row>
    <row r="50" spans="1:13" ht="12.75">
      <c r="A50" s="217" t="str">
        <f>'Old age effective coverage'!H47</f>
        <v>Mauritius</v>
      </c>
      <c r="B50" s="212">
        <f>'Old age effective coverage'!P47</f>
        <v>39.7</v>
      </c>
      <c r="C50" s="212">
        <f>'Old age effective coverage'!Q47</f>
        <v>0</v>
      </c>
      <c r="D50" s="212">
        <f>'Old age effective coverage'!R47</f>
        <v>0</v>
      </c>
      <c r="E50" s="234">
        <f>'Old age effective coverage'!S47</f>
        <v>2010</v>
      </c>
      <c r="F50" s="212" t="str">
        <f>'Old age effective coverage'!T47</f>
        <v>15-64</v>
      </c>
      <c r="G50" s="213">
        <f>'Old age effective coverage'!U47</f>
        <v>0</v>
      </c>
      <c r="H50" s="212">
        <f>'Old age effective coverage'!V47</f>
        <v>60.9</v>
      </c>
      <c r="I50" s="212">
        <f>'Old age effective coverage'!W47</f>
        <v>0</v>
      </c>
      <c r="J50" s="212">
        <f>'Old age effective coverage'!X47</f>
        <v>0</v>
      </c>
      <c r="K50" s="212" t="str">
        <f>'Old age effective coverage'!Y47</f>
        <v>15+</v>
      </c>
      <c r="L50" s="234">
        <f>'Old age effective coverage'!Z47</f>
        <v>2010</v>
      </c>
      <c r="M50" s="198">
        <f t="shared" si="0"/>
        <v>40</v>
      </c>
    </row>
    <row r="51" spans="2:10" ht="12.75">
      <c r="B51" s="199"/>
      <c r="C51" s="220"/>
      <c r="D51" s="220"/>
      <c r="H51" s="220"/>
      <c r="I51" s="220"/>
      <c r="J51" s="220"/>
    </row>
    <row r="52" spans="2:10" ht="12.75">
      <c r="B52" s="199"/>
      <c r="C52" s="220"/>
      <c r="D52" s="220"/>
      <c r="H52" s="220"/>
      <c r="I52" s="220"/>
      <c r="J52" s="220"/>
    </row>
    <row r="53" spans="2:10" ht="12.75">
      <c r="B53" s="199"/>
      <c r="C53" s="220"/>
      <c r="D53" s="220"/>
      <c r="H53" s="220"/>
      <c r="I53" s="220"/>
      <c r="J53" s="220"/>
    </row>
    <row r="54" spans="2:10" ht="12.75">
      <c r="B54" s="199"/>
      <c r="C54" s="220"/>
      <c r="D54" s="220"/>
      <c r="H54" s="220"/>
      <c r="I54" s="220"/>
      <c r="J54" s="220"/>
    </row>
    <row r="55" spans="2:10" ht="12.75">
      <c r="B55" s="199"/>
      <c r="C55" s="220"/>
      <c r="D55" s="220"/>
      <c r="H55" s="220"/>
      <c r="I55" s="220"/>
      <c r="J55" s="220"/>
    </row>
    <row r="56" spans="2:10" ht="12.75">
      <c r="B56" s="199"/>
      <c r="C56" s="220"/>
      <c r="D56" s="220"/>
      <c r="H56" s="220"/>
      <c r="I56" s="220"/>
      <c r="J56" s="220"/>
    </row>
    <row r="57" spans="1:12" ht="15.75">
      <c r="A57" s="218" t="str">
        <f>'Old age effective coverage'!H68</f>
        <v>Asia</v>
      </c>
      <c r="B57" s="219" t="str">
        <f>B5</f>
        <v>Total</v>
      </c>
      <c r="C57" s="219" t="str">
        <f aca="true" t="shared" si="1" ref="C57:L57">C5</f>
        <v>Male</v>
      </c>
      <c r="D57" s="219" t="str">
        <f t="shared" si="1"/>
        <v>Female</v>
      </c>
      <c r="E57" s="219" t="str">
        <f t="shared" si="1"/>
        <v>Year</v>
      </c>
      <c r="F57" s="219" t="str">
        <f t="shared" si="1"/>
        <v>Age</v>
      </c>
      <c r="G57" s="219">
        <f t="shared" si="1"/>
        <v>0</v>
      </c>
      <c r="H57" s="219" t="str">
        <f t="shared" si="1"/>
        <v>Total</v>
      </c>
      <c r="I57" s="219" t="str">
        <f t="shared" si="1"/>
        <v>Male</v>
      </c>
      <c r="J57" s="219" t="str">
        <f t="shared" si="1"/>
        <v>Female</v>
      </c>
      <c r="K57" s="219" t="str">
        <f t="shared" si="1"/>
        <v>Age</v>
      </c>
      <c r="L57" s="219" t="str">
        <f t="shared" si="1"/>
        <v>Year</v>
      </c>
    </row>
    <row r="58" spans="1:12" ht="12.75">
      <c r="A58" s="215" t="str">
        <f>'Old age effective coverage'!H75</f>
        <v>Cambodia</v>
      </c>
      <c r="B58" s="202">
        <f>'Old age effective coverage'!P75</f>
        <v>0</v>
      </c>
      <c r="C58" s="206">
        <f>'Old age effective coverage'!Q75</f>
        <v>0</v>
      </c>
      <c r="D58" s="206">
        <f>'Old age effective coverage'!R75</f>
        <v>0</v>
      </c>
      <c r="E58" s="205">
        <f>'Old age effective coverage'!S75</f>
        <v>2010</v>
      </c>
      <c r="F58" s="205" t="str">
        <f>'Old age effective coverage'!T75</f>
        <v>15-64</v>
      </c>
      <c r="G58" s="221">
        <f>'Old age effective coverage'!U75</f>
        <v>0</v>
      </c>
      <c r="H58" s="206">
        <f>'Old age effective coverage'!V75</f>
        <v>0</v>
      </c>
      <c r="I58" s="206">
        <f>'Old age effective coverage'!W75</f>
        <v>0</v>
      </c>
      <c r="J58" s="206">
        <f>'Old age effective coverage'!X75</f>
        <v>0</v>
      </c>
      <c r="K58" s="205" t="str">
        <f>'Old age effective coverage'!Y75</f>
        <v>15+</v>
      </c>
      <c r="L58" s="205">
        <f>'Old age effective coverage'!Z75</f>
        <v>2010</v>
      </c>
    </row>
    <row r="59" spans="1:12" ht="12.75">
      <c r="A59" s="216" t="str">
        <f>'Old age effective coverage'!H106</f>
        <v>Timor-Leste</v>
      </c>
      <c r="B59" s="203">
        <f>'Old age effective coverage'!P106</f>
        <v>0</v>
      </c>
      <c r="C59" s="209">
        <f>'Old age effective coverage'!Q106</f>
        <v>0</v>
      </c>
      <c r="D59" s="209">
        <f>'Old age effective coverage'!R106</f>
        <v>0</v>
      </c>
      <c r="E59" s="208">
        <f>'Old age effective coverage'!S106</f>
        <v>2011</v>
      </c>
      <c r="F59" s="208" t="str">
        <f>'Old age effective coverage'!T106</f>
        <v>15-64</v>
      </c>
      <c r="G59" s="222">
        <f>'Old age effective coverage'!U106</f>
        <v>0</v>
      </c>
      <c r="H59" s="209">
        <f>'Old age effective coverage'!V106</f>
        <v>0</v>
      </c>
      <c r="I59" s="209">
        <f>'Old age effective coverage'!W106</f>
        <v>0</v>
      </c>
      <c r="J59" s="209">
        <f>'Old age effective coverage'!X106</f>
        <v>0</v>
      </c>
      <c r="K59" s="208" t="str">
        <f>'Old age effective coverage'!Y106</f>
        <v>15+</v>
      </c>
      <c r="L59" s="208">
        <f>'Old age effective coverage'!Z106</f>
        <v>2011</v>
      </c>
    </row>
    <row r="60" spans="1:12" ht="12.75">
      <c r="A60" s="216" t="str">
        <f>'Old age effective coverage'!H198</f>
        <v>Palau</v>
      </c>
      <c r="B60" s="203">
        <f>'Old age effective coverage'!P198</f>
        <v>0</v>
      </c>
      <c r="C60" s="203">
        <f>'Old age effective coverage'!Q198</f>
        <v>0</v>
      </c>
      <c r="D60" s="203">
        <f>'Old age effective coverage'!R198</f>
        <v>0</v>
      </c>
      <c r="E60" s="203">
        <f>'Old age effective coverage'!S198</f>
        <v>0</v>
      </c>
      <c r="F60" s="209">
        <f>'Old age effective coverage'!T198</f>
        <v>0</v>
      </c>
      <c r="G60" s="210">
        <f>'Old age effective coverage'!U198</f>
        <v>0</v>
      </c>
      <c r="H60" s="209">
        <f>'Old age effective coverage'!V198</f>
        <v>0</v>
      </c>
      <c r="I60" s="209">
        <f>'Old age effective coverage'!W198</f>
        <v>0</v>
      </c>
      <c r="J60" s="209">
        <f>'Old age effective coverage'!X198</f>
        <v>0</v>
      </c>
      <c r="K60" s="209">
        <f>'Old age effective coverage'!Y198</f>
        <v>0</v>
      </c>
      <c r="L60" s="209">
        <f>'Old age effective coverage'!Z198</f>
        <v>0</v>
      </c>
    </row>
    <row r="61" spans="1:12" ht="12.75">
      <c r="A61" s="216" t="str">
        <f>'Old age effective coverage'!H90</f>
        <v>Lao People's Dem. Rep.</v>
      </c>
      <c r="B61" s="203">
        <f>'Old age effective coverage'!P90</f>
        <v>1.2</v>
      </c>
      <c r="C61" s="209">
        <f>'Old age effective coverage'!Q90</f>
        <v>0</v>
      </c>
      <c r="D61" s="209">
        <f>'Old age effective coverage'!R90</f>
        <v>0</v>
      </c>
      <c r="E61" s="208">
        <f>'Old age effective coverage'!S90</f>
        <v>2008</v>
      </c>
      <c r="F61" s="208" t="str">
        <f>'Old age effective coverage'!T90</f>
        <v>15-64</v>
      </c>
      <c r="G61" s="222">
        <f>'Old age effective coverage'!U90</f>
        <v>0</v>
      </c>
      <c r="H61" s="209">
        <f>'Old age effective coverage'!V90</f>
        <v>1.4</v>
      </c>
      <c r="I61" s="209">
        <f>'Old age effective coverage'!W90</f>
        <v>0</v>
      </c>
      <c r="J61" s="209">
        <f>'Old age effective coverage'!X90</f>
        <v>0</v>
      </c>
      <c r="K61" s="208" t="str">
        <f>'Old age effective coverage'!Y90</f>
        <v>15+</v>
      </c>
      <c r="L61" s="208">
        <f>'Old age effective coverage'!Z90</f>
        <v>2008</v>
      </c>
    </row>
    <row r="62" spans="1:12" ht="12.75">
      <c r="A62" s="216" t="str">
        <f>'Old age effective coverage'!H69</f>
        <v>Afghanistan</v>
      </c>
      <c r="B62" s="203">
        <f>'Old age effective coverage'!P69</f>
        <v>2.2</v>
      </c>
      <c r="C62" s="209">
        <f>'Old age effective coverage'!Q69</f>
        <v>0</v>
      </c>
      <c r="D62" s="209">
        <f>'Old age effective coverage'!R69</f>
        <v>0</v>
      </c>
      <c r="E62" s="208">
        <f>'Old age effective coverage'!S69</f>
        <v>0</v>
      </c>
      <c r="F62" s="208">
        <f>'Old age effective coverage'!T69</f>
        <v>0</v>
      </c>
      <c r="G62" s="222">
        <f>'Old age effective coverage'!U69</f>
        <v>0</v>
      </c>
      <c r="H62" s="209">
        <f>'Old age effective coverage'!V69</f>
        <v>0</v>
      </c>
      <c r="I62" s="209">
        <f>'Old age effective coverage'!W69</f>
        <v>0</v>
      </c>
      <c r="J62" s="209">
        <f>'Old age effective coverage'!X69</f>
        <v>0</v>
      </c>
      <c r="K62" s="208">
        <f>'Old age effective coverage'!Y69</f>
        <v>0</v>
      </c>
      <c r="L62" s="208">
        <f>'Old age effective coverage'!Z69</f>
        <v>2005</v>
      </c>
    </row>
    <row r="63" spans="1:12" ht="12.75">
      <c r="A63" s="216" t="str">
        <f>'Old age effective coverage'!H73</f>
        <v>Bangladesh</v>
      </c>
      <c r="B63" s="203">
        <f>'Old age effective coverage'!P73</f>
        <v>2.3</v>
      </c>
      <c r="C63" s="209">
        <f>'Old age effective coverage'!Q73</f>
        <v>0</v>
      </c>
      <c r="D63" s="209">
        <f>'Old age effective coverage'!R73</f>
        <v>0</v>
      </c>
      <c r="E63" s="208">
        <f>'Old age effective coverage'!S73</f>
        <v>0</v>
      </c>
      <c r="F63" s="208">
        <f>'Old age effective coverage'!T73</f>
        <v>0</v>
      </c>
      <c r="G63" s="222">
        <f>'Old age effective coverage'!U73</f>
        <v>0</v>
      </c>
      <c r="H63" s="209">
        <f>'Old age effective coverage'!V73</f>
        <v>0</v>
      </c>
      <c r="I63" s="209">
        <f>'Old age effective coverage'!W73</f>
        <v>0</v>
      </c>
      <c r="J63" s="209">
        <f>'Old age effective coverage'!X73</f>
        <v>0</v>
      </c>
      <c r="K63" s="208">
        <f>'Old age effective coverage'!Y73</f>
        <v>0</v>
      </c>
      <c r="L63" s="208">
        <f>'Old age effective coverage'!Z73</f>
        <v>2004</v>
      </c>
    </row>
    <row r="64" spans="1:12" ht="12.75">
      <c r="A64" s="216" t="str">
        <f>'Old age effective coverage'!H109</f>
        <v xml:space="preserve">Yemen </v>
      </c>
      <c r="B64" s="203">
        <f>'Old age effective coverage'!P109</f>
        <v>2.314124571007153</v>
      </c>
      <c r="C64" s="209">
        <f>'Old age effective coverage'!Q109</f>
        <v>4.231317558872211</v>
      </c>
      <c r="D64" s="209">
        <f>'Old age effective coverage'!R109</f>
        <v>0.39767926593256675</v>
      </c>
      <c r="E64" s="208">
        <f>'Old age effective coverage'!S109</f>
        <v>2009</v>
      </c>
      <c r="F64" s="208" t="str">
        <f>'Old age effective coverage'!T109</f>
        <v>15-64</v>
      </c>
      <c r="G64" s="222">
        <f>'Old age effective coverage'!U109</f>
        <v>0</v>
      </c>
      <c r="H64" s="209">
        <f>'Old age effective coverage'!V109</f>
        <v>4.600141736595423</v>
      </c>
      <c r="I64" s="209">
        <f>'Old age effective coverage'!W109</f>
        <v>5.6607832082917735</v>
      </c>
      <c r="J64" s="209">
        <f>'Old age effective coverage'!X109</f>
        <v>1.5370718266641619</v>
      </c>
      <c r="K64" s="208" t="str">
        <f>'Old age effective coverage'!Y109</f>
        <v>15+</v>
      </c>
      <c r="L64" s="208">
        <f>'Old age effective coverage'!Z109</f>
        <v>2009</v>
      </c>
    </row>
    <row r="65" spans="1:12" ht="12.75">
      <c r="A65" s="216" t="str">
        <f>'Old age effective coverage'!H199</f>
        <v>Papua New Guinea</v>
      </c>
      <c r="B65" s="203">
        <f>'Old age effective coverage'!P199</f>
        <v>3</v>
      </c>
      <c r="C65" s="203">
        <f>'Old age effective coverage'!Q199</f>
        <v>0</v>
      </c>
      <c r="D65" s="203">
        <f>'Old age effective coverage'!R199</f>
        <v>0</v>
      </c>
      <c r="E65" s="203">
        <f>'Old age effective coverage'!S199</f>
        <v>2010</v>
      </c>
      <c r="F65" s="209" t="str">
        <f>'Old age effective coverage'!T199</f>
        <v>15-64</v>
      </c>
      <c r="G65" s="210">
        <f>'Old age effective coverage'!U199</f>
        <v>0</v>
      </c>
      <c r="H65" s="209">
        <f>'Old age effective coverage'!V199</f>
        <v>4</v>
      </c>
      <c r="I65" s="209">
        <f>'Old age effective coverage'!W199</f>
        <v>0</v>
      </c>
      <c r="J65" s="209">
        <f>'Old age effective coverage'!X199</f>
        <v>0</v>
      </c>
      <c r="K65" s="209" t="str">
        <f>'Old age effective coverage'!Y199</f>
        <v>15+</v>
      </c>
      <c r="L65" s="209">
        <f>'Old age effective coverage'!Z199</f>
        <v>2010</v>
      </c>
    </row>
    <row r="66" spans="1:12" ht="12.75">
      <c r="A66" s="216" t="str">
        <f>'Old age effective coverage'!H97</f>
        <v>Pakistan</v>
      </c>
      <c r="B66" s="203">
        <f>'Old age effective coverage'!P97</f>
        <v>3.1</v>
      </c>
      <c r="C66" s="209">
        <f>'Old age effective coverage'!Q97</f>
        <v>0</v>
      </c>
      <c r="D66" s="209">
        <f>'Old age effective coverage'!R97</f>
        <v>0</v>
      </c>
      <c r="E66" s="208">
        <f>'Old age effective coverage'!S97</f>
        <v>2009</v>
      </c>
      <c r="F66" s="208" t="str">
        <f>'Old age effective coverage'!T97</f>
        <v>15-64</v>
      </c>
      <c r="G66" s="222">
        <f>'Old age effective coverage'!U97</f>
        <v>0</v>
      </c>
      <c r="H66" s="209">
        <f>'Old age effective coverage'!V97</f>
        <v>5.4</v>
      </c>
      <c r="I66" s="209">
        <f>'Old age effective coverage'!W97</f>
        <v>0</v>
      </c>
      <c r="J66" s="209">
        <f>'Old age effective coverage'!X97</f>
        <v>0</v>
      </c>
      <c r="K66" s="208" t="str">
        <f>'Old age effective coverage'!Y97</f>
        <v>15+</v>
      </c>
      <c r="L66" s="208">
        <f>'Old age effective coverage'!Z97</f>
        <v>2009</v>
      </c>
    </row>
    <row r="67" spans="1:12" ht="12.75">
      <c r="A67" s="216" t="str">
        <f>'Old age effective coverage'!H95</f>
        <v>Nepal</v>
      </c>
      <c r="B67" s="203">
        <f>'Old age effective coverage'!P95</f>
        <v>3.9</v>
      </c>
      <c r="C67" s="209">
        <f>'Old age effective coverage'!Q95</f>
        <v>6.5</v>
      </c>
      <c r="D67" s="209">
        <f>'Old age effective coverage'!R95</f>
        <v>1.5</v>
      </c>
      <c r="E67" s="208">
        <f>'Old age effective coverage'!S95</f>
        <v>2009</v>
      </c>
      <c r="F67" s="208" t="str">
        <f>'Old age effective coverage'!T95</f>
        <v>15-64</v>
      </c>
      <c r="G67" s="222">
        <f>'Old age effective coverage'!U95</f>
        <v>0</v>
      </c>
      <c r="H67" s="209">
        <f>'Old age effective coverage'!V95</f>
        <v>3.8</v>
      </c>
      <c r="I67" s="209">
        <f>'Old age effective coverage'!W95</f>
        <v>6.5</v>
      </c>
      <c r="J67" s="209">
        <f>'Old age effective coverage'!X95</f>
        <v>1.5</v>
      </c>
      <c r="K67" s="208" t="str">
        <f>'Old age effective coverage'!Y95</f>
        <v>15+</v>
      </c>
      <c r="L67" s="208">
        <f>'Old age effective coverage'!Z95</f>
        <v>2009</v>
      </c>
    </row>
    <row r="68" spans="1:12" ht="12.75">
      <c r="A68" s="216" t="str">
        <f>'Old age effective coverage'!H94</f>
        <v>Mongolia</v>
      </c>
      <c r="B68" s="203">
        <f>'Old age effective coverage'!P94</f>
        <v>8</v>
      </c>
      <c r="C68" s="209">
        <f>'Old age effective coverage'!Q94</f>
        <v>0</v>
      </c>
      <c r="D68" s="209">
        <f>'Old age effective coverage'!R94</f>
        <v>0</v>
      </c>
      <c r="E68" s="208">
        <f>'Old age effective coverage'!S94</f>
        <v>2011</v>
      </c>
      <c r="F68" s="208" t="str">
        <f>'Old age effective coverage'!T94</f>
        <v>15-64</v>
      </c>
      <c r="G68" s="222">
        <f>'Old age effective coverage'!U94</f>
        <v>0</v>
      </c>
      <c r="H68" s="209">
        <f>'Old age effective coverage'!V94</f>
        <v>12.7</v>
      </c>
      <c r="I68" s="209">
        <f>'Old age effective coverage'!W94</f>
        <v>0</v>
      </c>
      <c r="J68" s="209">
        <f>'Old age effective coverage'!X94</f>
        <v>0</v>
      </c>
      <c r="K68" s="208" t="str">
        <f>'Old age effective coverage'!Y94</f>
        <v>15+</v>
      </c>
      <c r="L68" s="208">
        <f>'Old age effective coverage'!Z94</f>
        <v>2011</v>
      </c>
    </row>
    <row r="69" spans="1:12" ht="12.75">
      <c r="A69" s="216" t="str">
        <f>'Old age effective coverage'!H74</f>
        <v>Bhutan</v>
      </c>
      <c r="B69" s="203">
        <f>'Old age effective coverage'!P74</f>
        <v>8.9</v>
      </c>
      <c r="C69" s="209">
        <f>'Old age effective coverage'!Q74</f>
        <v>0</v>
      </c>
      <c r="D69" s="209">
        <f>'Old age effective coverage'!R74</f>
        <v>0</v>
      </c>
      <c r="E69" s="208">
        <f>'Old age effective coverage'!S74</f>
        <v>2010</v>
      </c>
      <c r="F69" s="208" t="str">
        <f>'Old age effective coverage'!T74</f>
        <v>15-64</v>
      </c>
      <c r="G69" s="222">
        <f>'Old age effective coverage'!U74</f>
        <v>0</v>
      </c>
      <c r="H69" s="209">
        <f>'Old age effective coverage'!V74</f>
        <v>11.6</v>
      </c>
      <c r="I69" s="209">
        <f>'Old age effective coverage'!W74</f>
        <v>0</v>
      </c>
      <c r="J69" s="209">
        <f>'Old age effective coverage'!X74</f>
        <v>0</v>
      </c>
      <c r="K69" s="208" t="str">
        <f>'Old age effective coverage'!Y74</f>
        <v>15+</v>
      </c>
      <c r="L69" s="208">
        <f>'Old age effective coverage'!Z74</f>
        <v>2010</v>
      </c>
    </row>
    <row r="70" spans="1:12" ht="12.75">
      <c r="A70" s="216" t="str">
        <f>'Old age effective coverage'!H101</f>
        <v>Sri Lanka</v>
      </c>
      <c r="B70" s="203">
        <f>'Old age effective coverage'!P101</f>
        <v>10.5</v>
      </c>
      <c r="C70" s="209">
        <f>'Old age effective coverage'!Q101</f>
        <v>0</v>
      </c>
      <c r="D70" s="209">
        <f>'Old age effective coverage'!R101</f>
        <v>0</v>
      </c>
      <c r="E70" s="208">
        <f>'Old age effective coverage'!S101</f>
        <v>2008</v>
      </c>
      <c r="F70" s="208" t="str">
        <f>'Old age effective coverage'!T101</f>
        <v>15-64</v>
      </c>
      <c r="G70" s="222">
        <f>'Old age effective coverage'!U101</f>
        <v>0</v>
      </c>
      <c r="H70" s="209">
        <f>'Old age effective coverage'!V101</f>
        <v>16.8</v>
      </c>
      <c r="I70" s="209">
        <f>'Old age effective coverage'!W101</f>
        <v>0</v>
      </c>
      <c r="J70" s="209">
        <f>'Old age effective coverage'!X101</f>
        <v>0</v>
      </c>
      <c r="K70" s="208" t="str">
        <f>'Old age effective coverage'!Y101</f>
        <v>15+</v>
      </c>
      <c r="L70" s="208">
        <f>'Old age effective coverage'!Z101</f>
        <v>2008</v>
      </c>
    </row>
    <row r="71" spans="1:12" ht="12.75">
      <c r="A71" s="216" t="str">
        <f>'Old age effective coverage'!H91</f>
        <v>Lebanon</v>
      </c>
      <c r="B71" s="203">
        <f>'Old age effective coverage'!P91</f>
        <v>11.7</v>
      </c>
      <c r="C71" s="209">
        <f>'Old age effective coverage'!Q91</f>
        <v>0</v>
      </c>
      <c r="D71" s="209">
        <f>'Old age effective coverage'!R91</f>
        <v>0</v>
      </c>
      <c r="E71" s="208">
        <f>'Old age effective coverage'!S91</f>
        <v>2009</v>
      </c>
      <c r="F71" s="208" t="str">
        <f>'Old age effective coverage'!T91</f>
        <v>15-64</v>
      </c>
      <c r="G71" s="222">
        <f>'Old age effective coverage'!U91</f>
        <v>0</v>
      </c>
      <c r="H71" s="209">
        <f>'Old age effective coverage'!V91</f>
        <v>23.2</v>
      </c>
      <c r="I71" s="209">
        <f>'Old age effective coverage'!W91</f>
        <v>0</v>
      </c>
      <c r="J71" s="209">
        <f>'Old age effective coverage'!X91</f>
        <v>0</v>
      </c>
      <c r="K71" s="208" t="str">
        <f>'Old age effective coverage'!Y91</f>
        <v>15+</v>
      </c>
      <c r="L71" s="208">
        <f>'Old age effective coverage'!Z91</f>
        <v>2009</v>
      </c>
    </row>
    <row r="72" spans="1:12" ht="12.75">
      <c r="A72" s="216" t="str">
        <f>'Old age effective coverage'!H88</f>
        <v>Kuwait</v>
      </c>
      <c r="B72" s="203">
        <f>'Old age effective coverage'!P88</f>
        <v>13.369280267903424</v>
      </c>
      <c r="C72" s="209">
        <f>'Old age effective coverage'!Q88</f>
        <v>9.933211376349442</v>
      </c>
      <c r="D72" s="209">
        <f>'Old age effective coverage'!R88</f>
        <v>19.074569677825068</v>
      </c>
      <c r="E72" s="208">
        <f>'Old age effective coverage'!S88</f>
        <v>2008</v>
      </c>
      <c r="F72" s="208" t="str">
        <f>'Old age effective coverage'!T88</f>
        <v>15-64</v>
      </c>
      <c r="G72" s="222">
        <f>'Old age effective coverage'!U88</f>
        <v>0</v>
      </c>
      <c r="H72" s="209">
        <f>'Old age effective coverage'!V88</f>
        <v>19.192962630348696</v>
      </c>
      <c r="I72" s="209">
        <f>'Old age effective coverage'!W88</f>
        <v>11.687450470647379</v>
      </c>
      <c r="J72" s="209">
        <f>'Old age effective coverage'!X88</f>
        <v>43.157288347135086</v>
      </c>
      <c r="K72" s="208" t="str">
        <f>'Old age effective coverage'!Y88</f>
        <v>15+</v>
      </c>
      <c r="L72" s="208">
        <f>'Old age effective coverage'!Z88</f>
        <v>2008</v>
      </c>
    </row>
    <row r="73" spans="1:12" ht="12.75">
      <c r="A73" s="216" t="str">
        <f>'Old age effective coverage'!H102</f>
        <v>Syrian Arab Republic</v>
      </c>
      <c r="B73" s="203">
        <f>'Old age effective coverage'!P102</f>
        <v>13.4</v>
      </c>
      <c r="C73" s="209">
        <f>'Old age effective coverage'!Q102</f>
        <v>0</v>
      </c>
      <c r="D73" s="209">
        <f>'Old age effective coverage'!R102</f>
        <v>0</v>
      </c>
      <c r="E73" s="208">
        <f>'Old age effective coverage'!S102</f>
        <v>2008</v>
      </c>
      <c r="F73" s="208" t="str">
        <f>'Old age effective coverage'!T102</f>
        <v>15-64</v>
      </c>
      <c r="G73" s="222">
        <f>'Old age effective coverage'!U102</f>
        <v>0</v>
      </c>
      <c r="H73" s="209">
        <f>'Old age effective coverage'!V102</f>
        <v>28.4</v>
      </c>
      <c r="I73" s="209">
        <f>'Old age effective coverage'!W102</f>
        <v>0</v>
      </c>
      <c r="J73" s="209">
        <f>'Old age effective coverage'!X102</f>
        <v>0</v>
      </c>
      <c r="K73" s="208" t="str">
        <f>'Old age effective coverage'!Y102</f>
        <v>15+</v>
      </c>
      <c r="L73" s="208">
        <f>'Old age effective coverage'!Z102</f>
        <v>2008</v>
      </c>
    </row>
    <row r="74" spans="1:12" ht="12.75">
      <c r="A74" s="216" t="str">
        <f>'Old age effective coverage'!H72</f>
        <v>Bahrain</v>
      </c>
      <c r="B74" s="203">
        <f>'Old age effective coverage'!P72</f>
        <v>13.8</v>
      </c>
      <c r="C74" s="209">
        <f>'Old age effective coverage'!Q72</f>
        <v>0</v>
      </c>
      <c r="D74" s="209">
        <f>'Old age effective coverage'!R72</f>
        <v>0</v>
      </c>
      <c r="E74" s="208">
        <f>'Old age effective coverage'!S72</f>
        <v>0</v>
      </c>
      <c r="F74" s="208">
        <f>'Old age effective coverage'!T72</f>
        <v>0</v>
      </c>
      <c r="G74" s="222">
        <f>'Old age effective coverage'!U72</f>
        <v>0</v>
      </c>
      <c r="H74" s="209">
        <f>'Old age effective coverage'!V72</f>
        <v>0</v>
      </c>
      <c r="I74" s="209">
        <f>'Old age effective coverage'!W72</f>
        <v>0</v>
      </c>
      <c r="J74" s="209">
        <f>'Old age effective coverage'!X72</f>
        <v>0</v>
      </c>
      <c r="K74" s="208">
        <f>'Old age effective coverage'!Y72</f>
        <v>0</v>
      </c>
      <c r="L74" s="208">
        <f>'Old age effective coverage'!Z72</f>
        <v>2005</v>
      </c>
    </row>
    <row r="75" spans="1:12" ht="12.75">
      <c r="A75" s="216" t="str">
        <f>'Old age effective coverage'!H204</f>
        <v>Vanuatu</v>
      </c>
      <c r="B75" s="203">
        <f>'Old age effective coverage'!P204</f>
        <v>13.930211993395258</v>
      </c>
      <c r="C75" s="203">
        <f>'Old age effective coverage'!Q204</f>
        <v>17.036154643481492</v>
      </c>
      <c r="D75" s="203">
        <f>'Old age effective coverage'!R204</f>
        <v>10.750934313042377</v>
      </c>
      <c r="E75" s="203">
        <f>'Old age effective coverage'!S204</f>
        <v>2007</v>
      </c>
      <c r="F75" s="209" t="str">
        <f>'Old age effective coverage'!T204</f>
        <v>15-64</v>
      </c>
      <c r="G75" s="210">
        <f>'Old age effective coverage'!U204</f>
        <v>0</v>
      </c>
      <c r="H75" s="209">
        <f>'Old age effective coverage'!V204</f>
        <v>18.267519568237567</v>
      </c>
      <c r="I75" s="209">
        <f>'Old age effective coverage'!W204</f>
        <v>19.936551364047908</v>
      </c>
      <c r="J75" s="209">
        <f>'Old age effective coverage'!X204</f>
        <v>16.08350439874014</v>
      </c>
      <c r="K75" s="209" t="str">
        <f>'Old age effective coverage'!Y204</f>
        <v>15+</v>
      </c>
      <c r="L75" s="209">
        <f>'Old age effective coverage'!Z204</f>
        <v>2007</v>
      </c>
    </row>
    <row r="76" spans="1:12" ht="12.75">
      <c r="A76" s="216" t="str">
        <f>'Old age effective coverage'!H93</f>
        <v>Maldives</v>
      </c>
      <c r="B76" s="203">
        <f>'Old age effective coverage'!P93</f>
        <v>14.1</v>
      </c>
      <c r="C76" s="209">
        <f>'Old age effective coverage'!Q93</f>
        <v>0</v>
      </c>
      <c r="D76" s="209">
        <f>'Old age effective coverage'!R93</f>
        <v>0</v>
      </c>
      <c r="E76" s="208">
        <f>'Old age effective coverage'!S93</f>
        <v>0</v>
      </c>
      <c r="F76" s="208">
        <f>'Old age effective coverage'!T93</f>
        <v>0</v>
      </c>
      <c r="G76" s="222">
        <f>'Old age effective coverage'!U93</f>
        <v>0</v>
      </c>
      <c r="H76" s="209">
        <f>'Old age effective coverage'!V93</f>
        <v>0</v>
      </c>
      <c r="I76" s="209">
        <f>'Old age effective coverage'!W93</f>
        <v>0</v>
      </c>
      <c r="J76" s="209">
        <f>'Old age effective coverage'!X93</f>
        <v>0</v>
      </c>
      <c r="K76" s="208">
        <f>'Old age effective coverage'!Y93</f>
        <v>0</v>
      </c>
      <c r="L76" s="208">
        <f>'Old age effective coverage'!Z93</f>
        <v>2005</v>
      </c>
    </row>
    <row r="77" spans="1:12" ht="12.75">
      <c r="A77" s="216" t="str">
        <f>'Old age effective coverage'!H96</f>
        <v>Oman</v>
      </c>
      <c r="B77" s="203">
        <f>'Old age effective coverage'!P96</f>
        <v>14.8</v>
      </c>
      <c r="C77" s="209">
        <f>'Old age effective coverage'!Q96</f>
        <v>0</v>
      </c>
      <c r="D77" s="209">
        <f>'Old age effective coverage'!R96</f>
        <v>0</v>
      </c>
      <c r="E77" s="208">
        <f>'Old age effective coverage'!S96</f>
        <v>2010</v>
      </c>
      <c r="F77" s="208" t="str">
        <f>'Old age effective coverage'!T96</f>
        <v>15-64</v>
      </c>
      <c r="G77" s="222">
        <f>'Old age effective coverage'!U96</f>
        <v>0</v>
      </c>
      <c r="H77" s="209">
        <f>'Old age effective coverage'!V96</f>
        <v>23.7</v>
      </c>
      <c r="I77" s="209">
        <f>'Old age effective coverage'!W96</f>
        <v>0</v>
      </c>
      <c r="J77" s="209">
        <f>'Old age effective coverage'!X96</f>
        <v>0</v>
      </c>
      <c r="K77" s="208" t="str">
        <f>'Old age effective coverage'!Y96</f>
        <v>15+</v>
      </c>
      <c r="L77" s="208">
        <f>'Old age effective coverage'!Z96</f>
        <v>2010</v>
      </c>
    </row>
    <row r="78" spans="1:12" ht="12.75">
      <c r="A78" s="216" t="str">
        <f>'Old age effective coverage'!H81</f>
        <v>Iran, Islamic Rep. of</v>
      </c>
      <c r="B78" s="203">
        <f>'Old age effective coverage'!P81</f>
        <v>15.3</v>
      </c>
      <c r="C78" s="209">
        <f>'Old age effective coverage'!Q81</f>
        <v>0</v>
      </c>
      <c r="D78" s="209">
        <f>'Old age effective coverage'!R81</f>
        <v>0</v>
      </c>
      <c r="E78" s="208">
        <f>'Old age effective coverage'!S81</f>
        <v>2005</v>
      </c>
      <c r="F78" s="208" t="str">
        <f>'Old age effective coverage'!T81</f>
        <v>15-64</v>
      </c>
      <c r="G78" s="222">
        <f>'Old age effective coverage'!U81</f>
        <v>0</v>
      </c>
      <c r="H78" s="209">
        <f>'Old age effective coverage'!V81</f>
        <v>30.1</v>
      </c>
      <c r="I78" s="209">
        <f>'Old age effective coverage'!W81</f>
        <v>0</v>
      </c>
      <c r="J78" s="209">
        <f>'Old age effective coverage'!X81</f>
        <v>0</v>
      </c>
      <c r="K78" s="208" t="str">
        <f>'Old age effective coverage'!Y81</f>
        <v>15+</v>
      </c>
      <c r="L78" s="208">
        <f>'Old age effective coverage'!Z81</f>
        <v>2005</v>
      </c>
    </row>
    <row r="79" spans="1:12" ht="12.75">
      <c r="A79" s="216" t="str">
        <f>'Old age effective coverage'!H79</f>
        <v>India</v>
      </c>
      <c r="B79" s="203">
        <f>'Old age effective coverage'!P79</f>
        <v>16.4</v>
      </c>
      <c r="C79" s="209">
        <f>'Old age effective coverage'!Q79</f>
        <v>26.7</v>
      </c>
      <c r="D79" s="209">
        <f>'Old age effective coverage'!R79</f>
        <v>5.6</v>
      </c>
      <c r="E79" s="208">
        <f>'Old age effective coverage'!S79</f>
        <v>2010</v>
      </c>
      <c r="F79" s="208" t="str">
        <f>'Old age effective coverage'!T79</f>
        <v>15-64</v>
      </c>
      <c r="G79" s="222">
        <f>'Old age effective coverage'!U79</f>
        <v>0</v>
      </c>
      <c r="H79" s="209">
        <f>'Old age effective coverage'!V79</f>
        <v>0</v>
      </c>
      <c r="I79" s="209">
        <f>'Old age effective coverage'!W79</f>
        <v>0</v>
      </c>
      <c r="J79" s="209">
        <f>'Old age effective coverage'!X79</f>
        <v>0</v>
      </c>
      <c r="K79" s="208">
        <f>'Old age effective coverage'!Y79</f>
        <v>0</v>
      </c>
      <c r="L79" s="208">
        <f>'Old age effective coverage'!Z79</f>
        <v>2010</v>
      </c>
    </row>
    <row r="80" spans="1:12" ht="12.75">
      <c r="A80" s="216" t="str">
        <f>'Old age effective coverage'!H108</f>
        <v>Viet Nam</v>
      </c>
      <c r="B80" s="203">
        <f>'Old age effective coverage'!P108</f>
        <v>17.3</v>
      </c>
      <c r="C80" s="209">
        <f>'Old age effective coverage'!Q108</f>
        <v>17.7</v>
      </c>
      <c r="D80" s="209">
        <f>'Old age effective coverage'!R108</f>
        <v>16.8</v>
      </c>
      <c r="E80" s="208">
        <f>'Old age effective coverage'!S108</f>
        <v>2010</v>
      </c>
      <c r="F80" s="208" t="str">
        <f>'Old age effective coverage'!T108</f>
        <v>15-64</v>
      </c>
      <c r="G80" s="222">
        <f>'Old age effective coverage'!U108</f>
        <v>0</v>
      </c>
      <c r="H80" s="209">
        <f>'Old age effective coverage'!V108</f>
        <v>20.684193897824223</v>
      </c>
      <c r="I80" s="209">
        <f>'Old age effective coverage'!W108</f>
        <v>20.407830914272083</v>
      </c>
      <c r="J80" s="209">
        <f>'Old age effective coverage'!X108</f>
        <v>20.977473863439755</v>
      </c>
      <c r="K80" s="208" t="str">
        <f>'Old age effective coverage'!Y108</f>
        <v>15+</v>
      </c>
      <c r="L80" s="208">
        <f>'Old age effective coverage'!Z108</f>
        <v>2010</v>
      </c>
    </row>
    <row r="81" spans="1:12" ht="12.75">
      <c r="A81" s="216" t="str">
        <f>'Old age effective coverage'!H105</f>
        <v>Thailand</v>
      </c>
      <c r="B81" s="203">
        <f>'Old age effective coverage'!P105</f>
        <v>18.1</v>
      </c>
      <c r="C81" s="209">
        <f>'Old age effective coverage'!Q105</f>
        <v>0</v>
      </c>
      <c r="D81" s="209">
        <f>'Old age effective coverage'!R105</f>
        <v>0</v>
      </c>
      <c r="E81" s="208">
        <f>'Old age effective coverage'!S105</f>
        <v>2010</v>
      </c>
      <c r="F81" s="208" t="str">
        <f>'Old age effective coverage'!T105</f>
        <v>15-64</v>
      </c>
      <c r="G81" s="222">
        <f>'Old age effective coverage'!U105</f>
        <v>0</v>
      </c>
      <c r="H81" s="209">
        <f>'Old age effective coverage'!V105</f>
        <v>22.4</v>
      </c>
      <c r="I81" s="209">
        <f>'Old age effective coverage'!W105</f>
        <v>0</v>
      </c>
      <c r="J81" s="209">
        <f>'Old age effective coverage'!X105</f>
        <v>0</v>
      </c>
      <c r="K81" s="208" t="str">
        <f>'Old age effective coverage'!Y105</f>
        <v>15+</v>
      </c>
      <c r="L81" s="208">
        <f>'Old age effective coverage'!Z105</f>
        <v>2010</v>
      </c>
    </row>
    <row r="82" spans="1:12" ht="12.75">
      <c r="A82" s="216" t="str">
        <f>'Old age effective coverage'!H82</f>
        <v>Iraq</v>
      </c>
      <c r="B82" s="203">
        <f>'Old age effective coverage'!P82</f>
        <v>18.9</v>
      </c>
      <c r="C82" s="209">
        <f>'Old age effective coverage'!Q82</f>
        <v>0</v>
      </c>
      <c r="D82" s="209">
        <f>'Old age effective coverage'!R82</f>
        <v>0</v>
      </c>
      <c r="E82" s="208">
        <f>'Old age effective coverage'!S82</f>
        <v>2007</v>
      </c>
      <c r="F82" s="208" t="str">
        <f>'Old age effective coverage'!T82</f>
        <v>15-64</v>
      </c>
      <c r="G82" s="222">
        <f>'Old age effective coverage'!U82</f>
        <v>0</v>
      </c>
      <c r="H82" s="209">
        <f>'Old age effective coverage'!V82</f>
        <v>43.2</v>
      </c>
      <c r="I82" s="209">
        <f>'Old age effective coverage'!W82</f>
        <v>0</v>
      </c>
      <c r="J82" s="209">
        <f>'Old age effective coverage'!X82</f>
        <v>0</v>
      </c>
      <c r="K82" s="208" t="str">
        <f>'Old age effective coverage'!Y82</f>
        <v>15+</v>
      </c>
      <c r="L82" s="208">
        <f>'Old age effective coverage'!Z82</f>
        <v>2007</v>
      </c>
    </row>
    <row r="83" spans="1:12" ht="12.75">
      <c r="A83" s="216" t="str">
        <f>'Old age effective coverage'!H201</f>
        <v>Samoa</v>
      </c>
      <c r="B83" s="203">
        <f>'Old age effective coverage'!P201</f>
        <v>21.7</v>
      </c>
      <c r="C83" s="203">
        <f>'Old age effective coverage'!Q201</f>
        <v>0</v>
      </c>
      <c r="D83" s="203">
        <f>'Old age effective coverage'!R201</f>
        <v>0</v>
      </c>
      <c r="E83" s="203">
        <f>'Old age effective coverage'!S201</f>
        <v>2010</v>
      </c>
      <c r="F83" s="209" t="str">
        <f>'Old age effective coverage'!T201</f>
        <v>15-64</v>
      </c>
      <c r="G83" s="210">
        <f>'Old age effective coverage'!U201</f>
        <v>0</v>
      </c>
      <c r="H83" s="209">
        <f>'Old age effective coverage'!V201</f>
        <v>32.7</v>
      </c>
      <c r="I83" s="209">
        <f>'Old age effective coverage'!W201</f>
        <v>0</v>
      </c>
      <c r="J83" s="209">
        <f>'Old age effective coverage'!X201</f>
        <v>0</v>
      </c>
      <c r="K83" s="209" t="str">
        <f>'Old age effective coverage'!Y201</f>
        <v>15+</v>
      </c>
      <c r="L83" s="209">
        <f>'Old age effective coverage'!Z201</f>
        <v>2010</v>
      </c>
    </row>
    <row r="84" spans="1:12" ht="12.75">
      <c r="A84" s="216" t="str">
        <f>'Old age effective coverage'!H80</f>
        <v>Indonesia</v>
      </c>
      <c r="B84" s="203">
        <f>'Old age effective coverage'!P80</f>
        <v>22</v>
      </c>
      <c r="C84" s="209">
        <f>'Old age effective coverage'!Q80</f>
        <v>0</v>
      </c>
      <c r="D84" s="209">
        <f>'Old age effective coverage'!R80</f>
        <v>0</v>
      </c>
      <c r="E84" s="208">
        <f>'Old age effective coverage'!S80</f>
        <v>2009</v>
      </c>
      <c r="F84" s="208" t="str">
        <f>'Old age effective coverage'!T80</f>
        <v>15-64</v>
      </c>
      <c r="G84" s="222">
        <f>'Old age effective coverage'!U80</f>
        <v>0</v>
      </c>
      <c r="H84" s="209">
        <f>'Old age effective coverage'!V80</f>
        <v>30.1</v>
      </c>
      <c r="I84" s="209">
        <f>'Old age effective coverage'!W80</f>
        <v>0</v>
      </c>
      <c r="J84" s="209">
        <f>'Old age effective coverage'!X80</f>
        <v>0</v>
      </c>
      <c r="K84" s="208" t="str">
        <f>'Old age effective coverage'!Y80</f>
        <v>15+</v>
      </c>
      <c r="L84" s="208">
        <f>'Old age effective coverage'!Z80</f>
        <v>2009</v>
      </c>
    </row>
    <row r="85" spans="1:12" ht="12.75">
      <c r="A85" s="216" t="str">
        <f>'Old age effective coverage'!H77</f>
        <v>Georgia</v>
      </c>
      <c r="B85" s="203">
        <f>'Old age effective coverage'!P77</f>
        <v>22.7</v>
      </c>
      <c r="C85" s="209">
        <f>'Old age effective coverage'!Q77</f>
        <v>0</v>
      </c>
      <c r="D85" s="209">
        <f>'Old age effective coverage'!R77</f>
        <v>0</v>
      </c>
      <c r="E85" s="208">
        <f>'Old age effective coverage'!S77</f>
        <v>0</v>
      </c>
      <c r="F85" s="208">
        <f>'Old age effective coverage'!T77</f>
        <v>0</v>
      </c>
      <c r="G85" s="222">
        <f>'Old age effective coverage'!U77</f>
        <v>0</v>
      </c>
      <c r="H85" s="209">
        <f>'Old age effective coverage'!V77</f>
        <v>0</v>
      </c>
      <c r="I85" s="209">
        <f>'Old age effective coverage'!W77</f>
        <v>0</v>
      </c>
      <c r="J85" s="209">
        <f>'Old age effective coverage'!X77</f>
        <v>0</v>
      </c>
      <c r="K85" s="208">
        <f>'Old age effective coverage'!Y77</f>
        <v>0</v>
      </c>
      <c r="L85" s="208">
        <f>'Old age effective coverage'!Z77</f>
        <v>2004</v>
      </c>
    </row>
    <row r="86" spans="1:12" ht="12.75">
      <c r="A86" s="216" t="str">
        <f>'Old age effective coverage'!H71</f>
        <v>Azerbaijan</v>
      </c>
      <c r="B86" s="203">
        <f>'Old age effective coverage'!P71</f>
        <v>23</v>
      </c>
      <c r="C86" s="209">
        <f>'Old age effective coverage'!Q71</f>
        <v>0</v>
      </c>
      <c r="D86" s="209">
        <f>'Old age effective coverage'!R71</f>
        <v>0</v>
      </c>
      <c r="E86" s="208">
        <f>'Old age effective coverage'!S71</f>
        <v>0</v>
      </c>
      <c r="F86" s="208">
        <f>'Old age effective coverage'!T71</f>
        <v>0</v>
      </c>
      <c r="G86" s="222">
        <f>'Old age effective coverage'!U71</f>
        <v>0</v>
      </c>
      <c r="H86" s="209">
        <f>'Old age effective coverage'!V71</f>
        <v>0</v>
      </c>
      <c r="I86" s="209">
        <f>'Old age effective coverage'!W71</f>
        <v>0</v>
      </c>
      <c r="J86" s="209">
        <f>'Old age effective coverage'!X71</f>
        <v>0</v>
      </c>
      <c r="K86" s="208">
        <f>'Old age effective coverage'!Y71</f>
        <v>0</v>
      </c>
      <c r="L86" s="208">
        <f>'Old age effective coverage'!Z71</f>
        <v>2003</v>
      </c>
    </row>
    <row r="87" spans="1:12" ht="12.75">
      <c r="A87" s="216" t="str">
        <f>'Old age effective coverage'!H85</f>
        <v>Jordan</v>
      </c>
      <c r="B87" s="203">
        <f>'Old age effective coverage'!P85</f>
        <v>23</v>
      </c>
      <c r="C87" s="209">
        <f>'Old age effective coverage'!Q85</f>
        <v>33</v>
      </c>
      <c r="D87" s="209">
        <f>'Old age effective coverage'!R85</f>
        <v>12</v>
      </c>
      <c r="E87" s="208">
        <f>'Old age effective coverage'!S85</f>
        <v>2008</v>
      </c>
      <c r="F87" s="208" t="str">
        <f>'Old age effective coverage'!T85</f>
        <v>15-64</v>
      </c>
      <c r="G87" s="222">
        <f>'Old age effective coverage'!U85</f>
        <v>0</v>
      </c>
      <c r="H87" s="209">
        <f>'Old age effective coverage'!V85</f>
        <v>52.4</v>
      </c>
      <c r="I87" s="209">
        <f>'Old age effective coverage'!W85</f>
        <v>47.3</v>
      </c>
      <c r="J87" s="209">
        <f>'Old age effective coverage'!X85</f>
        <v>77</v>
      </c>
      <c r="K87" s="208" t="str">
        <f>'Old age effective coverage'!Y85</f>
        <v>15+</v>
      </c>
      <c r="L87" s="208">
        <f>'Old age effective coverage'!Z85</f>
        <v>2008</v>
      </c>
    </row>
    <row r="88" spans="1:12" ht="12.75">
      <c r="A88" s="216" t="str">
        <f>'Old age effective coverage'!H70</f>
        <v>Armenia</v>
      </c>
      <c r="B88" s="203">
        <f>'Old age effective coverage'!P70</f>
        <v>23.9</v>
      </c>
      <c r="C88" s="209">
        <f>'Old age effective coverage'!Q70</f>
        <v>0</v>
      </c>
      <c r="D88" s="209">
        <f>'Old age effective coverage'!R70</f>
        <v>0</v>
      </c>
      <c r="E88" s="208">
        <f>'Old age effective coverage'!S70</f>
        <v>2004</v>
      </c>
      <c r="F88" s="208" t="str">
        <f>'Old age effective coverage'!T70</f>
        <v>15-64</v>
      </c>
      <c r="G88" s="222">
        <f>'Old age effective coverage'!U70</f>
        <v>0</v>
      </c>
      <c r="H88" s="209">
        <f>'Old age effective coverage'!V70</f>
        <v>33.1</v>
      </c>
      <c r="I88" s="209">
        <f>'Old age effective coverage'!W70</f>
        <v>0</v>
      </c>
      <c r="J88" s="209">
        <f>'Old age effective coverage'!X70</f>
        <v>0</v>
      </c>
      <c r="K88" s="208" t="str">
        <f>'Old age effective coverage'!Y70</f>
        <v>15+</v>
      </c>
      <c r="L88" s="208">
        <f>'Old age effective coverage'!Z70</f>
        <v>2004</v>
      </c>
    </row>
    <row r="89" spans="1:12" ht="12.75">
      <c r="A89" s="216" t="str">
        <f>'Old age effective coverage'!H76</f>
        <v>China</v>
      </c>
      <c r="B89" s="203">
        <f>'Old age effective coverage'!P76</f>
        <v>26</v>
      </c>
      <c r="C89" s="209">
        <f>'Old age effective coverage'!Q76</f>
        <v>0</v>
      </c>
      <c r="D89" s="209">
        <f>'Old age effective coverage'!R76</f>
        <v>0</v>
      </c>
      <c r="E89" s="208">
        <f>'Old age effective coverage'!S76</f>
        <v>2009</v>
      </c>
      <c r="F89" s="208" t="str">
        <f>'Old age effective coverage'!T76</f>
        <v>15-64</v>
      </c>
      <c r="G89" s="222">
        <f>'Old age effective coverage'!U76</f>
        <v>0</v>
      </c>
      <c r="H89" s="209">
        <f>'Old age effective coverage'!V76</f>
        <v>31.5</v>
      </c>
      <c r="I89" s="209">
        <f>'Old age effective coverage'!W76</f>
        <v>0</v>
      </c>
      <c r="J89" s="209">
        <f>'Old age effective coverage'!X76</f>
        <v>0</v>
      </c>
      <c r="K89" s="208" t="str">
        <f>'Old age effective coverage'!Y76</f>
        <v>15+</v>
      </c>
      <c r="L89" s="208">
        <f>'Old age effective coverage'!Z76</f>
        <v>2009</v>
      </c>
    </row>
    <row r="90" spans="1:12" ht="12.75">
      <c r="A90" s="216" t="str">
        <f>'Old age effective coverage'!H99</f>
        <v>Saudi Arabia</v>
      </c>
      <c r="B90" s="203">
        <f>'Old age effective coverage'!P99</f>
        <v>26.15752272113077</v>
      </c>
      <c r="C90" s="209">
        <f>'Old age effective coverage'!Q99</f>
        <v>43.791192368318626</v>
      </c>
      <c r="D90" s="209">
        <f>'Old age effective coverage'!R99</f>
        <v>2.1046429997535947</v>
      </c>
      <c r="E90" s="208">
        <f>'Old age effective coverage'!S99</f>
        <v>2010</v>
      </c>
      <c r="F90" s="208" t="str">
        <f>'Old age effective coverage'!T99</f>
        <v>15-64</v>
      </c>
      <c r="G90" s="222">
        <f>'Old age effective coverage'!U99</f>
        <v>0</v>
      </c>
      <c r="H90" s="209">
        <f>'Old age effective coverage'!V99</f>
        <v>50.10395345413329</v>
      </c>
      <c r="I90" s="209">
        <f>'Old age effective coverage'!W99</f>
        <v>56.83877089869873</v>
      </c>
      <c r="J90" s="209">
        <f>'Old age effective coverage'!X99</f>
        <v>11.484087734850545</v>
      </c>
      <c r="K90" s="208" t="str">
        <f>'Old age effective coverage'!Y99</f>
        <v>15+</v>
      </c>
      <c r="L90" s="208">
        <f>'Old age effective coverage'!Z99</f>
        <v>2010</v>
      </c>
    </row>
    <row r="91" spans="1:12" ht="12.75">
      <c r="A91" s="216" t="str">
        <f>'Old age effective coverage'!H89</f>
        <v>Kyrgyzstan</v>
      </c>
      <c r="B91" s="203">
        <f>'Old age effective coverage'!P89</f>
        <v>28.9</v>
      </c>
      <c r="C91" s="209">
        <f>'Old age effective coverage'!Q89</f>
        <v>0</v>
      </c>
      <c r="D91" s="209">
        <f>'Old age effective coverage'!R89</f>
        <v>0</v>
      </c>
      <c r="E91" s="208">
        <f>'Old age effective coverage'!S89</f>
        <v>2006</v>
      </c>
      <c r="F91" s="208" t="str">
        <f>'Old age effective coverage'!T89</f>
        <v>15-64</v>
      </c>
      <c r="G91" s="222">
        <f>'Old age effective coverage'!U89</f>
        <v>0</v>
      </c>
      <c r="H91" s="209">
        <f>'Old age effective coverage'!V89</f>
        <v>40.6</v>
      </c>
      <c r="I91" s="209">
        <f>'Old age effective coverage'!W89</f>
        <v>0</v>
      </c>
      <c r="J91" s="209">
        <f>'Old age effective coverage'!X89</f>
        <v>0</v>
      </c>
      <c r="K91" s="208" t="str">
        <f>'Old age effective coverage'!Y89</f>
        <v>15+</v>
      </c>
      <c r="L91" s="208">
        <f>'Old age effective coverage'!Z89</f>
        <v>2006</v>
      </c>
    </row>
    <row r="92" spans="1:12" ht="12.75">
      <c r="A92" s="216" t="str">
        <f>'Old age effective coverage'!H92</f>
        <v>Malaysia</v>
      </c>
      <c r="B92" s="203">
        <f>'Old age effective coverage'!P92</f>
        <v>31.490498851459996</v>
      </c>
      <c r="C92" s="209">
        <f>'Old age effective coverage'!Q92</f>
        <v>36.299374782519614</v>
      </c>
      <c r="D92" s="209">
        <f>'Old age effective coverage'!R92</f>
        <v>26.556897523161123</v>
      </c>
      <c r="E92" s="208">
        <f>'Old age effective coverage'!S92</f>
        <v>2007</v>
      </c>
      <c r="F92" s="208" t="str">
        <f>'Old age effective coverage'!T92</f>
        <v>15-64</v>
      </c>
      <c r="G92" s="222">
        <f>'Old age effective coverage'!U92</f>
        <v>0</v>
      </c>
      <c r="H92" s="209">
        <f>'Old age effective coverage'!V92</f>
        <v>48.00774156046608</v>
      </c>
      <c r="I92" s="209">
        <f>'Old age effective coverage'!W92</f>
        <v>43.42986241470284</v>
      </c>
      <c r="J92" s="209">
        <f>'Old age effective coverage'!X92</f>
        <v>56.33494420518087</v>
      </c>
      <c r="K92" s="208" t="str">
        <f>'Old age effective coverage'!Y92</f>
        <v>15+</v>
      </c>
      <c r="L92" s="208">
        <f>'Old age effective coverage'!Z92</f>
        <v>2007</v>
      </c>
    </row>
    <row r="93" spans="1:12" ht="12.75">
      <c r="A93" s="216" t="str">
        <f>'Old age effective coverage'!H200</f>
        <v>Solomon Islands</v>
      </c>
      <c r="B93" s="203">
        <f>'Old age effective coverage'!P200</f>
        <v>46.918189943440055</v>
      </c>
      <c r="C93" s="203">
        <f>'Old age effective coverage'!Q200</f>
        <v>66.45814954420298</v>
      </c>
      <c r="D93" s="203">
        <f>'Old age effective coverage'!R200</f>
        <v>26.057237447646504</v>
      </c>
      <c r="E93" s="203">
        <f>'Old age effective coverage'!S200</f>
        <v>2008</v>
      </c>
      <c r="F93" s="209" t="str">
        <f>'Old age effective coverage'!T200</f>
        <v>15-64</v>
      </c>
      <c r="G93" s="210">
        <f>'Old age effective coverage'!U200</f>
        <v>0</v>
      </c>
      <c r="H93" s="209">
        <f>'Old age effective coverage'!V200</f>
        <v>66.64852901166938</v>
      </c>
      <c r="I93" s="209">
        <f>'Old age effective coverage'!W200</f>
        <v>79.43995788340125</v>
      </c>
      <c r="J93" s="209">
        <f>'Old age effective coverage'!X200</f>
        <v>46.33389406818314</v>
      </c>
      <c r="K93" s="209" t="str">
        <f>'Old age effective coverage'!Y200</f>
        <v>15+</v>
      </c>
      <c r="L93" s="209">
        <f>'Old age effective coverage'!Z200</f>
        <v>2008</v>
      </c>
    </row>
    <row r="94" spans="1:12" ht="12.75">
      <c r="A94" s="216" t="str">
        <f>'Old age effective coverage'!H98</f>
        <v>Philippines</v>
      </c>
      <c r="B94" s="203">
        <f>'Old age effective coverage'!P98</f>
        <v>51.5</v>
      </c>
      <c r="C94" s="209">
        <f>'Old age effective coverage'!Q98</f>
        <v>0</v>
      </c>
      <c r="D94" s="209">
        <f>'Old age effective coverage'!R98</f>
        <v>0</v>
      </c>
      <c r="E94" s="208">
        <f>'Old age effective coverage'!S98</f>
        <v>2011</v>
      </c>
      <c r="F94" s="208" t="str">
        <f>'Old age effective coverage'!T98</f>
        <v>15-64</v>
      </c>
      <c r="G94" s="222">
        <f>'Old age effective coverage'!U98</f>
        <v>0</v>
      </c>
      <c r="H94" s="209">
        <f>'Old age effective coverage'!V98</f>
        <v>75.3</v>
      </c>
      <c r="I94" s="209">
        <f>'Old age effective coverage'!W98</f>
        <v>0</v>
      </c>
      <c r="J94" s="209">
        <f>'Old age effective coverage'!X98</f>
        <v>0</v>
      </c>
      <c r="K94" s="208" t="str">
        <f>'Old age effective coverage'!Y98</f>
        <v>15+</v>
      </c>
      <c r="L94" s="208">
        <f>'Old age effective coverage'!Z98</f>
        <v>2011</v>
      </c>
    </row>
    <row r="95" spans="1:12" ht="12.75">
      <c r="A95" s="216" t="str">
        <f>'Old age effective coverage'!H87</f>
        <v>Korea, Republic of</v>
      </c>
      <c r="B95" s="203">
        <f>'Old age effective coverage'!P87</f>
        <v>53.7</v>
      </c>
      <c r="C95" s="209">
        <f>'Old age effective coverage'!Q87</f>
        <v>0</v>
      </c>
      <c r="D95" s="209">
        <f>'Old age effective coverage'!R87</f>
        <v>0</v>
      </c>
      <c r="E95" s="208">
        <f>'Old age effective coverage'!S87</f>
        <v>2009</v>
      </c>
      <c r="F95" s="208" t="str">
        <f>'Old age effective coverage'!T87</f>
        <v>15-64</v>
      </c>
      <c r="G95" s="222">
        <f>'Old age effective coverage'!U87</f>
        <v>0</v>
      </c>
      <c r="H95" s="209">
        <f>'Old age effective coverage'!V87</f>
        <v>77.8</v>
      </c>
      <c r="I95" s="209">
        <f>'Old age effective coverage'!W87</f>
        <v>0</v>
      </c>
      <c r="J95" s="209">
        <f>'Old age effective coverage'!X87</f>
        <v>0</v>
      </c>
      <c r="K95" s="208" t="str">
        <f>'Old age effective coverage'!Y87</f>
        <v>15+</v>
      </c>
      <c r="L95" s="208">
        <f>'Old age effective coverage'!Z87</f>
        <v>2009</v>
      </c>
    </row>
    <row r="96" spans="1:12" ht="12.75">
      <c r="A96" s="216" t="str">
        <f>'Old age effective coverage'!H103</f>
        <v>Taiwan, China</v>
      </c>
      <c r="B96" s="203">
        <f>'Old age effective coverage'!P103</f>
        <v>55.11819733571755</v>
      </c>
      <c r="C96" s="209">
        <f>'Old age effective coverage'!Q103</f>
        <v>53.94396039300283</v>
      </c>
      <c r="D96" s="209">
        <f>'Old age effective coverage'!R103</f>
        <v>56.30085430465365</v>
      </c>
      <c r="E96" s="208">
        <f>'Old age effective coverage'!S103</f>
        <v>2010</v>
      </c>
      <c r="F96" s="208" t="str">
        <f>'Old age effective coverage'!T103</f>
        <v>15-64</v>
      </c>
      <c r="G96" s="222">
        <f>'Old age effective coverage'!U103</f>
        <v>0</v>
      </c>
      <c r="H96" s="209">
        <f>'Old age effective coverage'!V103</f>
        <v>84.89257452574526</v>
      </c>
      <c r="I96" s="209">
        <f>'Old age effective coverage'!W103</f>
        <v>73.93671385865144</v>
      </c>
      <c r="J96" s="209">
        <f>'Old age effective coverage'!X103</f>
        <v>99.05713175109727</v>
      </c>
      <c r="K96" s="208" t="str">
        <f>'Old age effective coverage'!Y103</f>
        <v>15+</v>
      </c>
      <c r="L96" s="208">
        <f>'Old age effective coverage'!Z103</f>
        <v>2010</v>
      </c>
    </row>
    <row r="97" spans="1:12" ht="12.75">
      <c r="A97" s="224" t="str">
        <f>'Old age effective coverage'!H194</f>
        <v>Fiji</v>
      </c>
      <c r="B97" s="225">
        <f>'Old age effective coverage'!P194</f>
        <v>64.2</v>
      </c>
      <c r="C97" s="225">
        <f>'Old age effective coverage'!Q194</f>
        <v>0</v>
      </c>
      <c r="D97" s="225">
        <f>'Old age effective coverage'!R194</f>
        <v>0</v>
      </c>
      <c r="E97" s="225">
        <f>'Old age effective coverage'!S194</f>
        <v>2011</v>
      </c>
      <c r="F97" s="226" t="str">
        <f>'Old age effective coverage'!T194</f>
        <v>15-64</v>
      </c>
      <c r="G97" s="238">
        <f>'Old age effective coverage'!U194</f>
        <v>0</v>
      </c>
      <c r="H97" s="226">
        <f>'Old age effective coverage'!V194</f>
        <v>99</v>
      </c>
      <c r="I97" s="226">
        <f>'Old age effective coverage'!W194</f>
        <v>0</v>
      </c>
      <c r="J97" s="226">
        <f>'Old age effective coverage'!X194</f>
        <v>0</v>
      </c>
      <c r="K97" s="226" t="str">
        <f>'Old age effective coverage'!Y194</f>
        <v>15+</v>
      </c>
      <c r="L97" s="226">
        <f>'Old age effective coverage'!Z194</f>
        <v>2011</v>
      </c>
    </row>
    <row r="98" spans="1:12" ht="12.75">
      <c r="A98" s="215" t="str">
        <f>'Old age effective coverage'!H83</f>
        <v>Israel</v>
      </c>
      <c r="B98" s="202">
        <f>'Old age effective coverage'!P83</f>
        <v>68.8</v>
      </c>
      <c r="C98" s="206">
        <f>'Old age effective coverage'!Q83</f>
        <v>0</v>
      </c>
      <c r="D98" s="206">
        <f>'Old age effective coverage'!R83</f>
        <v>0</v>
      </c>
      <c r="E98" s="205">
        <f>'Old age effective coverage'!S83</f>
        <v>2008</v>
      </c>
      <c r="F98" s="205" t="str">
        <f>'Old age effective coverage'!T83</f>
        <v>15-64</v>
      </c>
      <c r="G98" s="221">
        <f>'Old age effective coverage'!U83</f>
        <v>0</v>
      </c>
      <c r="H98" s="206">
        <f>'Old age effective coverage'!V83</f>
        <v>100</v>
      </c>
      <c r="I98" s="206">
        <f>'Old age effective coverage'!W83</f>
        <v>0</v>
      </c>
      <c r="J98" s="206">
        <f>'Old age effective coverage'!X83</f>
        <v>0</v>
      </c>
      <c r="K98" s="205" t="str">
        <f>'Old age effective coverage'!Y83</f>
        <v>15+</v>
      </c>
      <c r="L98" s="205">
        <f>'Old age effective coverage'!Z83</f>
        <v>2008</v>
      </c>
    </row>
    <row r="99" spans="1:12" ht="12.75">
      <c r="A99" s="216" t="str">
        <f>'Old age effective coverage'!H193</f>
        <v>Australia</v>
      </c>
      <c r="B99" s="203">
        <f>'Old age effective coverage'!P193</f>
        <v>71</v>
      </c>
      <c r="C99" s="203">
        <f>'Old age effective coverage'!Q193</f>
        <v>76</v>
      </c>
      <c r="D99" s="203">
        <f>'Old age effective coverage'!R193</f>
        <v>66</v>
      </c>
      <c r="E99" s="203">
        <f>'Old age effective coverage'!S193</f>
        <v>2007</v>
      </c>
      <c r="F99" s="209" t="str">
        <f>'Old age effective coverage'!T193</f>
        <v>15+</v>
      </c>
      <c r="G99" s="210">
        <f>'Old age effective coverage'!U193</f>
        <v>0</v>
      </c>
      <c r="H99" s="209">
        <f>'Old age effective coverage'!V193</f>
        <v>91</v>
      </c>
      <c r="I99" s="209">
        <f>'Old age effective coverage'!W193</f>
        <v>89.07748304240147</v>
      </c>
      <c r="J99" s="209">
        <f>'Old age effective coverage'!X193</f>
        <v>93.33562502202334</v>
      </c>
      <c r="K99" s="209" t="str">
        <f>'Old age effective coverage'!Y193</f>
        <v>15+</v>
      </c>
      <c r="L99" s="209">
        <f>'Old age effective coverage'!Z193</f>
        <v>2007</v>
      </c>
    </row>
    <row r="100" spans="1:12" ht="12.75">
      <c r="A100" s="216" t="str">
        <f>'Old age effective coverage'!H86</f>
        <v>Kazakhstan</v>
      </c>
      <c r="B100" s="203">
        <f>'Old age effective coverage'!P86</f>
        <v>73.8</v>
      </c>
      <c r="C100" s="209">
        <f>'Old age effective coverage'!Q86</f>
        <v>0</v>
      </c>
      <c r="D100" s="209">
        <f>'Old age effective coverage'!R86</f>
        <v>0</v>
      </c>
      <c r="E100" s="208">
        <f>'Old age effective coverage'!S86</f>
        <v>2011</v>
      </c>
      <c r="F100" s="208" t="str">
        <f>'Old age effective coverage'!T86</f>
        <v>15-64</v>
      </c>
      <c r="G100" s="222">
        <f>'Old age effective coverage'!U86</f>
        <v>0</v>
      </c>
      <c r="H100" s="209">
        <f>'Old age effective coverage'!V86</f>
        <v>94.1</v>
      </c>
      <c r="I100" s="209">
        <f>'Old age effective coverage'!W86</f>
        <v>0</v>
      </c>
      <c r="J100" s="209">
        <f>'Old age effective coverage'!X86</f>
        <v>0</v>
      </c>
      <c r="K100" s="208" t="str">
        <f>'Old age effective coverage'!Y86</f>
        <v>15+</v>
      </c>
      <c r="L100" s="208">
        <f>'Old age effective coverage'!Z86</f>
        <v>2011</v>
      </c>
    </row>
    <row r="101" spans="1:12" ht="12.75">
      <c r="A101" s="216" t="str">
        <f>'Old age effective coverage'!H84</f>
        <v>Japan</v>
      </c>
      <c r="B101" s="203">
        <f>'Old age effective coverage'!P84</f>
        <v>84.9</v>
      </c>
      <c r="C101" s="209">
        <f>'Old age effective coverage'!Q84</f>
        <v>0</v>
      </c>
      <c r="D101" s="209">
        <f>'Old age effective coverage'!R84</f>
        <v>0</v>
      </c>
      <c r="E101" s="208">
        <f>'Old age effective coverage'!S84</f>
        <v>2010</v>
      </c>
      <c r="F101" s="208" t="str">
        <f>'Old age effective coverage'!T84</f>
        <v>15-64</v>
      </c>
      <c r="G101" s="222">
        <f>'Old age effective coverage'!U84</f>
        <v>0</v>
      </c>
      <c r="H101" s="209">
        <f>'Old age effective coverage'!V84</f>
        <v>100</v>
      </c>
      <c r="I101" s="209">
        <f>'Old age effective coverage'!W84</f>
        <v>0</v>
      </c>
      <c r="J101" s="209">
        <f>'Old age effective coverage'!X84</f>
        <v>0</v>
      </c>
      <c r="K101" s="208" t="str">
        <f>'Old age effective coverage'!Y84</f>
        <v>15+</v>
      </c>
      <c r="L101" s="208">
        <f>'Old age effective coverage'!Z84</f>
        <v>2010</v>
      </c>
    </row>
    <row r="102" spans="1:12" ht="12.75">
      <c r="A102" s="216" t="str">
        <f>'Old age effective coverage'!H78</f>
        <v>Hong Kong, China</v>
      </c>
      <c r="B102" s="203" t="str">
        <f>'Old age effective coverage'!P78</f>
        <v>...</v>
      </c>
      <c r="C102" s="209">
        <f>'Old age effective coverage'!Q78</f>
        <v>0</v>
      </c>
      <c r="D102" s="209">
        <f>'Old age effective coverage'!R78</f>
        <v>0</v>
      </c>
      <c r="E102" s="208">
        <f>'Old age effective coverage'!S78</f>
        <v>0</v>
      </c>
      <c r="F102" s="208">
        <f>'Old age effective coverage'!T78</f>
        <v>0</v>
      </c>
      <c r="G102" s="222">
        <f>'Old age effective coverage'!U78</f>
        <v>0</v>
      </c>
      <c r="H102" s="209">
        <f>'Old age effective coverage'!V78</f>
        <v>0</v>
      </c>
      <c r="I102" s="209">
        <f>'Old age effective coverage'!W78</f>
        <v>0</v>
      </c>
      <c r="J102" s="209">
        <f>'Old age effective coverage'!X78</f>
        <v>0</v>
      </c>
      <c r="K102" s="208">
        <f>'Old age effective coverage'!Y78</f>
        <v>0</v>
      </c>
      <c r="L102" s="208" t="str">
        <f>'Old age effective coverage'!Z78</f>
        <v>n.a.</v>
      </c>
    </row>
    <row r="103" spans="1:12" ht="12.75">
      <c r="A103" s="216" t="str">
        <f>'Old age effective coverage'!H100</f>
        <v>Singapore</v>
      </c>
      <c r="B103" s="203" t="str">
        <f>'Old age effective coverage'!P100</f>
        <v>...</v>
      </c>
      <c r="C103" s="209">
        <f>'Old age effective coverage'!Q100</f>
        <v>0</v>
      </c>
      <c r="D103" s="209">
        <f>'Old age effective coverage'!R100</f>
        <v>0</v>
      </c>
      <c r="E103" s="208">
        <f>'Old age effective coverage'!S100</f>
        <v>0</v>
      </c>
      <c r="F103" s="208">
        <f>'Old age effective coverage'!T100</f>
        <v>0</v>
      </c>
      <c r="G103" s="222">
        <f>'Old age effective coverage'!U100</f>
        <v>0</v>
      </c>
      <c r="H103" s="209">
        <f>'Old age effective coverage'!V100</f>
        <v>0</v>
      </c>
      <c r="I103" s="209">
        <f>'Old age effective coverage'!W100</f>
        <v>0</v>
      </c>
      <c r="J103" s="209">
        <f>'Old age effective coverage'!X100</f>
        <v>0</v>
      </c>
      <c r="K103" s="208">
        <f>'Old age effective coverage'!Y100</f>
        <v>0</v>
      </c>
      <c r="L103" s="208" t="str">
        <f>'Old age effective coverage'!Z100</f>
        <v>n.a.</v>
      </c>
    </row>
    <row r="104" spans="1:12" ht="12.75">
      <c r="A104" s="216" t="str">
        <f>'Old age effective coverage'!H104</f>
        <v>Tajikistan</v>
      </c>
      <c r="B104" s="203" t="str">
        <f>'Old age effective coverage'!P104</f>
        <v>...</v>
      </c>
      <c r="C104" s="209">
        <f>'Old age effective coverage'!Q104</f>
        <v>0</v>
      </c>
      <c r="D104" s="209">
        <f>'Old age effective coverage'!R104</f>
        <v>0</v>
      </c>
      <c r="E104" s="208">
        <f>'Old age effective coverage'!S104</f>
        <v>0</v>
      </c>
      <c r="F104" s="208">
        <f>'Old age effective coverage'!T104</f>
        <v>0</v>
      </c>
      <c r="G104" s="222">
        <f>'Old age effective coverage'!U104</f>
        <v>0</v>
      </c>
      <c r="H104" s="209">
        <f>'Old age effective coverage'!V104</f>
        <v>0</v>
      </c>
      <c r="I104" s="209">
        <f>'Old age effective coverage'!W104</f>
        <v>0</v>
      </c>
      <c r="J104" s="209">
        <f>'Old age effective coverage'!X104</f>
        <v>0</v>
      </c>
      <c r="K104" s="208">
        <f>'Old age effective coverage'!Y104</f>
        <v>0</v>
      </c>
      <c r="L104" s="208" t="str">
        <f>'Old age effective coverage'!Z104</f>
        <v>n.a.</v>
      </c>
    </row>
    <row r="105" spans="1:12" ht="12.75">
      <c r="A105" s="216" t="str">
        <f>'Old age effective coverage'!H107</f>
        <v>Uzbekistan</v>
      </c>
      <c r="B105" s="203" t="str">
        <f>'Old age effective coverage'!P107</f>
        <v>...</v>
      </c>
      <c r="C105" s="209">
        <f>'Old age effective coverage'!Q107</f>
        <v>0</v>
      </c>
      <c r="D105" s="209">
        <f>'Old age effective coverage'!R107</f>
        <v>0</v>
      </c>
      <c r="E105" s="208">
        <f>'Old age effective coverage'!S107</f>
        <v>0</v>
      </c>
      <c r="F105" s="208">
        <f>'Old age effective coverage'!T107</f>
        <v>0</v>
      </c>
      <c r="G105" s="222">
        <f>'Old age effective coverage'!U107</f>
        <v>0</v>
      </c>
      <c r="H105" s="209">
        <f>'Old age effective coverage'!V107</f>
        <v>0</v>
      </c>
      <c r="I105" s="209">
        <f>'Old age effective coverage'!W107</f>
        <v>0</v>
      </c>
      <c r="J105" s="209">
        <f>'Old age effective coverage'!X107</f>
        <v>0</v>
      </c>
      <c r="K105" s="208">
        <f>'Old age effective coverage'!Y107</f>
        <v>0</v>
      </c>
      <c r="L105" s="208" t="str">
        <f>'Old age effective coverage'!Z107</f>
        <v>n.a.</v>
      </c>
    </row>
    <row r="106" spans="1:12" ht="12.75">
      <c r="A106" s="216" t="str">
        <f>'Old age effective coverage'!H195</f>
        <v>Marshall Islands</v>
      </c>
      <c r="B106" s="203" t="str">
        <f>'Old age effective coverage'!P195</f>
        <v>...</v>
      </c>
      <c r="C106" s="203">
        <f>'Old age effective coverage'!Q195</f>
        <v>0</v>
      </c>
      <c r="D106" s="203">
        <f>'Old age effective coverage'!R195</f>
        <v>0</v>
      </c>
      <c r="E106" s="203">
        <f>'Old age effective coverage'!S195</f>
        <v>0</v>
      </c>
      <c r="F106" s="209">
        <f>'Old age effective coverage'!T195</f>
        <v>0</v>
      </c>
      <c r="G106" s="210">
        <f>'Old age effective coverage'!U195</f>
        <v>0</v>
      </c>
      <c r="H106" s="209">
        <f>'Old age effective coverage'!V195</f>
        <v>0</v>
      </c>
      <c r="I106" s="209">
        <f>'Old age effective coverage'!W195</f>
        <v>0</v>
      </c>
      <c r="J106" s="209">
        <f>'Old age effective coverage'!X195</f>
        <v>0</v>
      </c>
      <c r="K106" s="209">
        <f>'Old age effective coverage'!Y195</f>
        <v>0</v>
      </c>
      <c r="L106" s="209" t="str">
        <f>'Old age effective coverage'!Z195</f>
        <v>n.a.</v>
      </c>
    </row>
    <row r="107" spans="1:12" ht="12.75">
      <c r="A107" s="216" t="str">
        <f>'Old age effective coverage'!H196</f>
        <v>Nauru</v>
      </c>
      <c r="B107" s="203" t="str">
        <f>'Old age effective coverage'!P196</f>
        <v>...</v>
      </c>
      <c r="C107" s="203">
        <f>'Old age effective coverage'!Q196</f>
        <v>0</v>
      </c>
      <c r="D107" s="203">
        <f>'Old age effective coverage'!R196</f>
        <v>0</v>
      </c>
      <c r="E107" s="203">
        <f>'Old age effective coverage'!S196</f>
        <v>0</v>
      </c>
      <c r="F107" s="209">
        <f>'Old age effective coverage'!T196</f>
        <v>0</v>
      </c>
      <c r="G107" s="210">
        <f>'Old age effective coverage'!U196</f>
        <v>0</v>
      </c>
      <c r="H107" s="209">
        <f>'Old age effective coverage'!V196</f>
        <v>0</v>
      </c>
      <c r="I107" s="209">
        <f>'Old age effective coverage'!W196</f>
        <v>0</v>
      </c>
      <c r="J107" s="209">
        <f>'Old age effective coverage'!X196</f>
        <v>0</v>
      </c>
      <c r="K107" s="209">
        <f>'Old age effective coverage'!Y196</f>
        <v>0</v>
      </c>
      <c r="L107" s="209" t="str">
        <f>'Old age effective coverage'!Z196</f>
        <v>n.a.</v>
      </c>
    </row>
    <row r="108" spans="1:12" ht="12.75">
      <c r="A108" s="216" t="str">
        <f>'Old age effective coverage'!H197</f>
        <v>New Zealand</v>
      </c>
      <c r="B108" s="203" t="str">
        <f>'Old age effective coverage'!P197</f>
        <v>...</v>
      </c>
      <c r="C108" s="203">
        <f>'Old age effective coverage'!Q197</f>
        <v>0</v>
      </c>
      <c r="D108" s="203">
        <f>'Old age effective coverage'!R197</f>
        <v>0</v>
      </c>
      <c r="E108" s="203">
        <f>'Old age effective coverage'!S197</f>
        <v>0</v>
      </c>
      <c r="F108" s="209">
        <f>'Old age effective coverage'!T197</f>
        <v>0</v>
      </c>
      <c r="G108" s="210">
        <f>'Old age effective coverage'!U197</f>
        <v>0</v>
      </c>
      <c r="H108" s="209">
        <f>'Old age effective coverage'!V197</f>
        <v>0</v>
      </c>
      <c r="I108" s="209">
        <f>'Old age effective coverage'!W197</f>
        <v>0</v>
      </c>
      <c r="J108" s="209">
        <f>'Old age effective coverage'!X197</f>
        <v>0</v>
      </c>
      <c r="K108" s="209">
        <f>'Old age effective coverage'!Y197</f>
        <v>0</v>
      </c>
      <c r="L108" s="209" t="str">
        <f>'Old age effective coverage'!Z197</f>
        <v>n.a.</v>
      </c>
    </row>
    <row r="109" spans="1:12" ht="12.75">
      <c r="A109" s="216" t="str">
        <f>'Old age effective coverage'!H202</f>
        <v>Tonga</v>
      </c>
      <c r="B109" s="203" t="str">
        <f>'Old age effective coverage'!P202</f>
        <v>...</v>
      </c>
      <c r="C109" s="203">
        <f>'Old age effective coverage'!Q202</f>
        <v>0</v>
      </c>
      <c r="D109" s="203">
        <f>'Old age effective coverage'!R202</f>
        <v>0</v>
      </c>
      <c r="E109" s="203">
        <f>'Old age effective coverage'!S202</f>
        <v>0</v>
      </c>
      <c r="F109" s="209">
        <f>'Old age effective coverage'!T202</f>
        <v>0</v>
      </c>
      <c r="G109" s="210">
        <f>'Old age effective coverage'!U202</f>
        <v>0</v>
      </c>
      <c r="H109" s="209">
        <f>'Old age effective coverage'!V202</f>
        <v>0</v>
      </c>
      <c r="I109" s="209">
        <f>'Old age effective coverage'!W202</f>
        <v>0</v>
      </c>
      <c r="J109" s="209">
        <f>'Old age effective coverage'!X202</f>
        <v>0</v>
      </c>
      <c r="K109" s="209">
        <f>'Old age effective coverage'!Y202</f>
        <v>0</v>
      </c>
      <c r="L109" s="209" t="str">
        <f>'Old age effective coverage'!Z202</f>
        <v>n.a.</v>
      </c>
    </row>
    <row r="110" spans="1:12" ht="12.75">
      <c r="A110" s="217" t="str">
        <f>'Old age effective coverage'!H203</f>
        <v>Tuvalu</v>
      </c>
      <c r="B110" s="204" t="str">
        <f>'Old age effective coverage'!P203</f>
        <v>...</v>
      </c>
      <c r="C110" s="204">
        <f>'Old age effective coverage'!Q203</f>
        <v>0</v>
      </c>
      <c r="D110" s="204">
        <f>'Old age effective coverage'!R203</f>
        <v>0</v>
      </c>
      <c r="E110" s="204">
        <f>'Old age effective coverage'!S203</f>
        <v>0</v>
      </c>
      <c r="F110" s="212">
        <f>'Old age effective coverage'!T203</f>
        <v>0</v>
      </c>
      <c r="G110" s="213">
        <f>'Old age effective coverage'!U203</f>
        <v>0</v>
      </c>
      <c r="H110" s="212">
        <f>'Old age effective coverage'!V203</f>
        <v>0</v>
      </c>
      <c r="I110" s="212">
        <f>'Old age effective coverage'!W203</f>
        <v>0</v>
      </c>
      <c r="J110" s="212">
        <f>'Old age effective coverage'!X203</f>
        <v>0</v>
      </c>
      <c r="K110" s="212">
        <f>'Old age effective coverage'!Y203</f>
        <v>0</v>
      </c>
      <c r="L110" s="212" t="str">
        <f>'Old age effective coverage'!Z203</f>
        <v>n.a.</v>
      </c>
    </row>
    <row r="111" spans="2:10" ht="12.75">
      <c r="B111" s="199"/>
      <c r="C111" s="220"/>
      <c r="D111" s="220"/>
      <c r="H111" s="220"/>
      <c r="I111" s="220"/>
      <c r="J111" s="220"/>
    </row>
    <row r="112" spans="2:10" ht="12.75">
      <c r="B112" s="199"/>
      <c r="C112" s="220"/>
      <c r="D112" s="220"/>
      <c r="H112" s="220"/>
      <c r="I112" s="220"/>
      <c r="J112" s="220"/>
    </row>
    <row r="113" spans="2:10" ht="12.75">
      <c r="B113" s="199"/>
      <c r="C113" s="220"/>
      <c r="D113" s="220"/>
      <c r="H113" s="220"/>
      <c r="I113" s="220"/>
      <c r="J113" s="220"/>
    </row>
    <row r="114" spans="2:10" ht="12.75">
      <c r="B114" s="199"/>
      <c r="C114" s="220"/>
      <c r="D114" s="220"/>
      <c r="H114" s="220"/>
      <c r="I114" s="220"/>
      <c r="J114" s="220"/>
    </row>
    <row r="115" spans="2:10" ht="12.75">
      <c r="B115" s="199"/>
      <c r="C115" s="220"/>
      <c r="D115" s="220"/>
      <c r="H115" s="220"/>
      <c r="I115" s="220"/>
      <c r="J115" s="220"/>
    </row>
    <row r="116" spans="1:12" ht="15.75">
      <c r="A116" s="218" t="str">
        <f>'Old age effective coverage'!H111</f>
        <v>Europe</v>
      </c>
      <c r="B116" s="219" t="str">
        <f>B5</f>
        <v>Total</v>
      </c>
      <c r="C116" s="219" t="str">
        <f aca="true" t="shared" si="2" ref="C116:L116">C5</f>
        <v>Male</v>
      </c>
      <c r="D116" s="219" t="str">
        <f t="shared" si="2"/>
        <v>Female</v>
      </c>
      <c r="E116" s="219" t="str">
        <f t="shared" si="2"/>
        <v>Year</v>
      </c>
      <c r="F116" s="219" t="str">
        <f t="shared" si="2"/>
        <v>Age</v>
      </c>
      <c r="G116" s="219">
        <f t="shared" si="2"/>
        <v>0</v>
      </c>
      <c r="H116" s="219" t="str">
        <f t="shared" si="2"/>
        <v>Total</v>
      </c>
      <c r="I116" s="219" t="str">
        <f t="shared" si="2"/>
        <v>Male</v>
      </c>
      <c r="J116" s="219" t="str">
        <f t="shared" si="2"/>
        <v>Female</v>
      </c>
      <c r="K116" s="219" t="str">
        <f t="shared" si="2"/>
        <v>Age</v>
      </c>
      <c r="L116" s="219" t="str">
        <f t="shared" si="2"/>
        <v>Year</v>
      </c>
    </row>
    <row r="117" spans="1:12" ht="12.75">
      <c r="A117" s="215" t="str">
        <f>'Old age effective coverage'!H116</f>
        <v>Bosnia Herzegovina</v>
      </c>
      <c r="B117" s="202">
        <f>'Old age effective coverage'!P116</f>
        <v>24.4</v>
      </c>
      <c r="C117" s="206">
        <f>'Old age effective coverage'!Q116</f>
        <v>0</v>
      </c>
      <c r="D117" s="206">
        <f>'Old age effective coverage'!R116</f>
        <v>0</v>
      </c>
      <c r="E117" s="205">
        <f>'Old age effective coverage'!S116</f>
        <v>2008</v>
      </c>
      <c r="F117" s="205" t="str">
        <f>'Old age effective coverage'!T116</f>
        <v>15-64</v>
      </c>
      <c r="G117" s="221">
        <f>'Old age effective coverage'!U116</f>
        <v>0</v>
      </c>
      <c r="H117" s="206">
        <f>'Old age effective coverage'!V116</f>
        <v>44.6</v>
      </c>
      <c r="I117" s="206">
        <f>'Old age effective coverage'!W116</f>
        <v>0</v>
      </c>
      <c r="J117" s="206">
        <f>'Old age effective coverage'!X116</f>
        <v>0</v>
      </c>
      <c r="K117" s="205" t="str">
        <f>'Old age effective coverage'!Y116</f>
        <v>15+</v>
      </c>
      <c r="L117" s="205">
        <f>'Old age effective coverage'!Z116</f>
        <v>2008</v>
      </c>
    </row>
    <row r="118" spans="1:12" ht="12.75">
      <c r="A118" s="216" t="str">
        <f>'Old age effective coverage'!H151</f>
        <v>Turkey</v>
      </c>
      <c r="B118" s="203">
        <f>'Old age effective coverage'!P151</f>
        <v>27.849269695173813</v>
      </c>
      <c r="C118" s="209">
        <f>'Old age effective coverage'!Q151</f>
        <v>44.13860138156909</v>
      </c>
      <c r="D118" s="209">
        <f>'Old age effective coverage'!R151</f>
        <v>11.675340223528243</v>
      </c>
      <c r="E118" s="208">
        <f>'Old age effective coverage'!S151</f>
        <v>2011</v>
      </c>
      <c r="F118" s="208" t="str">
        <f>'Old age effective coverage'!T151</f>
        <v>15-64</v>
      </c>
      <c r="G118" s="222">
        <f>'Old age effective coverage'!U151</f>
        <v>0</v>
      </c>
      <c r="H118" s="209">
        <f>'Old age effective coverage'!V151</f>
        <v>52.124794254077514</v>
      </c>
      <c r="I118" s="209">
        <f>'Old age effective coverage'!W151</f>
        <v>58.38901262063846</v>
      </c>
      <c r="J118" s="209">
        <f>'Old age effective coverage'!X151</f>
        <v>37.122174244348486</v>
      </c>
      <c r="K118" s="208" t="str">
        <f>'Old age effective coverage'!Y151</f>
        <v>15+</v>
      </c>
      <c r="L118" s="208">
        <f>'Old age effective coverage'!Z151</f>
        <v>2011</v>
      </c>
    </row>
    <row r="119" spans="1:12" ht="12.75">
      <c r="A119" s="216" t="str">
        <f>'Old age effective coverage'!H144</f>
        <v>Serbia</v>
      </c>
      <c r="B119" s="203">
        <f>'Old age effective coverage'!P144</f>
        <v>29.7</v>
      </c>
      <c r="C119" s="209">
        <f>'Old age effective coverage'!Q144</f>
        <v>0</v>
      </c>
      <c r="D119" s="209">
        <f>'Old age effective coverage'!R144</f>
        <v>0</v>
      </c>
      <c r="E119" s="208">
        <f>'Old age effective coverage'!S144</f>
        <v>2010</v>
      </c>
      <c r="F119" s="208" t="str">
        <f>'Old age effective coverage'!T144</f>
        <v>15-64</v>
      </c>
      <c r="G119" s="222">
        <f>'Old age effective coverage'!U144</f>
        <v>0</v>
      </c>
      <c r="H119" s="209">
        <f>'Old age effective coverage'!V144</f>
        <v>61.1</v>
      </c>
      <c r="I119" s="209">
        <f>'Old age effective coverage'!W144</f>
        <v>0</v>
      </c>
      <c r="J119" s="209">
        <f>'Old age effective coverage'!X144</f>
        <v>0</v>
      </c>
      <c r="K119" s="208" t="str">
        <f>'Old age effective coverage'!Y144</f>
        <v>15+</v>
      </c>
      <c r="L119" s="208">
        <f>'Old age effective coverage'!Z144</f>
        <v>2010</v>
      </c>
    </row>
    <row r="120" spans="1:12" ht="12.75">
      <c r="A120" s="216" t="str">
        <f>'Old age effective coverage'!H112</f>
        <v>Albania</v>
      </c>
      <c r="B120" s="203">
        <f>'Old age effective coverage'!P112</f>
        <v>29.8</v>
      </c>
      <c r="C120" s="209">
        <f>'Old age effective coverage'!Q112</f>
        <v>0</v>
      </c>
      <c r="D120" s="209">
        <f>'Old age effective coverage'!R112</f>
        <v>0</v>
      </c>
      <c r="E120" s="208">
        <f>'Old age effective coverage'!S112</f>
        <v>2006</v>
      </c>
      <c r="F120" s="208" t="str">
        <f>'Old age effective coverage'!T112</f>
        <v>15-64</v>
      </c>
      <c r="G120" s="222">
        <f>'Old age effective coverage'!U112</f>
        <v>0</v>
      </c>
      <c r="H120" s="209">
        <f>'Old age effective coverage'!V112</f>
        <v>43.3</v>
      </c>
      <c r="I120" s="209">
        <f>'Old age effective coverage'!W112</f>
        <v>0</v>
      </c>
      <c r="J120" s="209">
        <f>'Old age effective coverage'!X112</f>
        <v>0</v>
      </c>
      <c r="K120" s="208" t="str">
        <f>'Old age effective coverage'!Y112</f>
        <v>15+</v>
      </c>
      <c r="L120" s="208">
        <f>'Old age effective coverage'!Z112</f>
        <v>2006</v>
      </c>
    </row>
    <row r="121" spans="1:12" ht="12.75">
      <c r="A121" s="216" t="str">
        <f>'Old age effective coverage'!H137</f>
        <v>Montenegro</v>
      </c>
      <c r="B121" s="203">
        <f>'Old age effective coverage'!P137</f>
        <v>36.8</v>
      </c>
      <c r="C121" s="209">
        <f>'Old age effective coverage'!Q137</f>
        <v>0</v>
      </c>
      <c r="D121" s="209">
        <f>'Old age effective coverage'!R137</f>
        <v>0</v>
      </c>
      <c r="E121" s="208">
        <f>'Old age effective coverage'!S137</f>
        <v>2007</v>
      </c>
      <c r="F121" s="208" t="str">
        <f>'Old age effective coverage'!T137</f>
        <v>15-64</v>
      </c>
      <c r="G121" s="222">
        <f>'Old age effective coverage'!U137</f>
        <v>0</v>
      </c>
      <c r="H121" s="209">
        <f>'Old age effective coverage'!V137</f>
        <v>80.4</v>
      </c>
      <c r="I121" s="209">
        <f>'Old age effective coverage'!W137</f>
        <v>0</v>
      </c>
      <c r="J121" s="209">
        <f>'Old age effective coverage'!X137</f>
        <v>0</v>
      </c>
      <c r="K121" s="208" t="str">
        <f>'Old age effective coverage'!Y137</f>
        <v>15+</v>
      </c>
      <c r="L121" s="208">
        <f>'Old age effective coverage'!Z137</f>
        <v>2007</v>
      </c>
    </row>
    <row r="122" spans="1:12" ht="12.75">
      <c r="A122" s="216" t="str">
        <f>'Old age effective coverage'!H134</f>
        <v>Macedonia, The former Yugoslav Rep. of</v>
      </c>
      <c r="B122" s="203">
        <f>'Old age effective coverage'!P134</f>
        <v>38.9</v>
      </c>
      <c r="C122" s="209">
        <f>'Old age effective coverage'!Q134</f>
        <v>0</v>
      </c>
      <c r="D122" s="209">
        <f>'Old age effective coverage'!R134</f>
        <v>0</v>
      </c>
      <c r="E122" s="208">
        <f>'Old age effective coverage'!S134</f>
        <v>0</v>
      </c>
      <c r="F122" s="208">
        <f>'Old age effective coverage'!T134</f>
        <v>0</v>
      </c>
      <c r="G122" s="222">
        <f>'Old age effective coverage'!U134</f>
        <v>0</v>
      </c>
      <c r="H122" s="209">
        <f>'Old age effective coverage'!V134</f>
        <v>0</v>
      </c>
      <c r="I122" s="209">
        <f>'Old age effective coverage'!W134</f>
        <v>0</v>
      </c>
      <c r="J122" s="209">
        <f>'Old age effective coverage'!X134</f>
        <v>0</v>
      </c>
      <c r="K122" s="208">
        <f>'Old age effective coverage'!Y134</f>
        <v>0</v>
      </c>
      <c r="L122" s="208">
        <f>'Old age effective coverage'!Z134</f>
        <v>2000</v>
      </c>
    </row>
    <row r="123" spans="1:12" ht="12.75">
      <c r="A123" s="216" t="str">
        <f>'Old age effective coverage'!H142</f>
        <v>Romania</v>
      </c>
      <c r="B123" s="203">
        <f>'Old age effective coverage'!P142</f>
        <v>42.3</v>
      </c>
      <c r="C123" s="209">
        <f>'Old age effective coverage'!Q142</f>
        <v>0</v>
      </c>
      <c r="D123" s="209">
        <f>'Old age effective coverage'!R142</f>
        <v>0</v>
      </c>
      <c r="E123" s="208">
        <f>'Old age effective coverage'!S142</f>
        <v>2010</v>
      </c>
      <c r="F123" s="208" t="str">
        <f>'Old age effective coverage'!T142</f>
        <v>16-64</v>
      </c>
      <c r="G123" s="222">
        <f>'Old age effective coverage'!U142</f>
        <v>0</v>
      </c>
      <c r="H123" s="209">
        <f>'Old age effective coverage'!V142</f>
        <v>62.2</v>
      </c>
      <c r="I123" s="209">
        <f>'Old age effective coverage'!W142</f>
        <v>0</v>
      </c>
      <c r="J123" s="209">
        <f>'Old age effective coverage'!X142</f>
        <v>0</v>
      </c>
      <c r="K123" s="208" t="str">
        <f>'Old age effective coverage'!Y142</f>
        <v>15+</v>
      </c>
      <c r="L123" s="208">
        <f>'Old age effective coverage'!Z142</f>
        <v>2010</v>
      </c>
    </row>
    <row r="124" spans="1:12" ht="12.75">
      <c r="A124" s="216" t="str">
        <f>'Old age effective coverage'!H150</f>
        <v>Ukraine</v>
      </c>
      <c r="B124" s="203">
        <f>'Old age effective coverage'!P150</f>
        <v>43.4</v>
      </c>
      <c r="C124" s="209">
        <f>'Old age effective coverage'!Q150</f>
        <v>0</v>
      </c>
      <c r="D124" s="209">
        <f>'Old age effective coverage'!R150</f>
        <v>0</v>
      </c>
      <c r="E124" s="208">
        <f>'Old age effective coverage'!S150</f>
        <v>2007</v>
      </c>
      <c r="F124" s="208" t="str">
        <f>'Old age effective coverage'!T150</f>
        <v>15-64</v>
      </c>
      <c r="G124" s="222">
        <f>'Old age effective coverage'!U150</f>
        <v>0</v>
      </c>
      <c r="H124" s="209">
        <f>'Old age effective coverage'!V150</f>
        <v>60.6</v>
      </c>
      <c r="I124" s="209">
        <f>'Old age effective coverage'!W150</f>
        <v>0</v>
      </c>
      <c r="J124" s="209">
        <f>'Old age effective coverage'!X150</f>
        <v>0</v>
      </c>
      <c r="K124" s="208" t="str">
        <f>'Old age effective coverage'!Y150</f>
        <v>15+</v>
      </c>
      <c r="L124" s="208">
        <f>'Old age effective coverage'!Z150</f>
        <v>2007</v>
      </c>
    </row>
    <row r="125" spans="1:12" ht="12.75">
      <c r="A125" s="216" t="str">
        <f>'Old age effective coverage'!H114</f>
        <v>Belarus</v>
      </c>
      <c r="B125" s="203">
        <f>'Old age effective coverage'!P114</f>
        <v>43.99033378643709</v>
      </c>
      <c r="C125" s="209">
        <f>'Old age effective coverage'!Q114</f>
        <v>29.094498217014774</v>
      </c>
      <c r="D125" s="209">
        <f>'Old age effective coverage'!R114</f>
        <v>57.4334808344348</v>
      </c>
      <c r="E125" s="208">
        <f>'Old age effective coverage'!S114</f>
        <v>2010</v>
      </c>
      <c r="F125" s="208" t="str">
        <f>'Old age effective coverage'!T114</f>
        <v>15-64</v>
      </c>
      <c r="G125" s="222">
        <f>'Old age effective coverage'!U114</f>
        <v>0</v>
      </c>
      <c r="H125" s="209">
        <f>'Old age effective coverage'!V114</f>
        <v>66.5690748015891</v>
      </c>
      <c r="I125" s="209">
        <f>'Old age effective coverage'!W114</f>
        <v>41.594971234399395</v>
      </c>
      <c r="J125" s="209">
        <f>'Old age effective coverage'!X114</f>
        <v>91.92906211039377</v>
      </c>
      <c r="K125" s="208" t="str">
        <f>'Old age effective coverage'!Y114</f>
        <v>15+</v>
      </c>
      <c r="L125" s="208">
        <f>'Old age effective coverage'!Z114</f>
        <v>2010</v>
      </c>
    </row>
    <row r="126" spans="1:12" ht="12.75">
      <c r="A126" s="216" t="str">
        <f>'Old age effective coverage'!H143</f>
        <v>Russian Federation</v>
      </c>
      <c r="B126" s="203">
        <f>'Old age effective coverage'!P143</f>
        <v>48.7</v>
      </c>
      <c r="C126" s="209">
        <f>'Old age effective coverage'!Q143</f>
        <v>0</v>
      </c>
      <c r="D126" s="209">
        <f>'Old age effective coverage'!R143</f>
        <v>0</v>
      </c>
      <c r="E126" s="208">
        <f>'Old age effective coverage'!S143</f>
        <v>2009</v>
      </c>
      <c r="F126" s="208" t="str">
        <f>'Old age effective coverage'!T143</f>
        <v>15-64</v>
      </c>
      <c r="G126" s="222">
        <f>'Old age effective coverage'!U143</f>
        <v>0</v>
      </c>
      <c r="H126" s="209">
        <f>'Old age effective coverage'!V143</f>
        <v>65.9</v>
      </c>
      <c r="I126" s="209">
        <f>'Old age effective coverage'!W143</f>
        <v>0</v>
      </c>
      <c r="J126" s="209">
        <f>'Old age effective coverage'!X143</f>
        <v>0</v>
      </c>
      <c r="K126" s="208" t="str">
        <f>'Old age effective coverage'!Y143</f>
        <v>15+</v>
      </c>
      <c r="L126" s="208">
        <f>'Old age effective coverage'!Z143</f>
        <v>2009</v>
      </c>
    </row>
    <row r="127" spans="1:12" ht="12.75">
      <c r="A127" s="216" t="str">
        <f>'Old age effective coverage'!H118</f>
        <v>Croatia</v>
      </c>
      <c r="B127" s="203">
        <f>'Old age effective coverage'!P118</f>
        <v>50.83032222564201</v>
      </c>
      <c r="C127" s="209">
        <f>'Old age effective coverage'!Q118</f>
        <v>54.894728113928224</v>
      </c>
      <c r="D127" s="209">
        <f>'Old age effective coverage'!R118</f>
        <v>46.785012629806346</v>
      </c>
      <c r="E127" s="208">
        <f>'Old age effective coverage'!S118</f>
        <v>2010</v>
      </c>
      <c r="F127" s="208" t="str">
        <f>'Old age effective coverage'!T118</f>
        <v>15-64</v>
      </c>
      <c r="G127" s="222">
        <f>'Old age effective coverage'!U118</f>
        <v>0</v>
      </c>
      <c r="H127" s="209">
        <f>'Old age effective coverage'!V118</f>
        <v>77.28241586570286</v>
      </c>
      <c r="I127" s="209">
        <f>'Old age effective coverage'!W118</f>
        <v>77.03210573968884</v>
      </c>
      <c r="J127" s="209">
        <f>'Old age effective coverage'!X118</f>
        <v>77.57682761824107</v>
      </c>
      <c r="K127" s="208" t="str">
        <f>'Old age effective coverage'!Y118</f>
        <v>15+</v>
      </c>
      <c r="L127" s="208">
        <f>'Old age effective coverage'!Z118</f>
        <v>2010</v>
      </c>
    </row>
    <row r="128" spans="1:12" ht="12.75">
      <c r="A128" s="216" t="str">
        <f>'Old age effective coverage'!H136</f>
        <v>Moldova, Republic of</v>
      </c>
      <c r="B128" s="203">
        <f>'Old age effective coverage'!P136</f>
        <v>53.3</v>
      </c>
      <c r="C128" s="209">
        <f>'Old age effective coverage'!Q136</f>
        <v>0</v>
      </c>
      <c r="D128" s="209">
        <f>'Old age effective coverage'!R136</f>
        <v>0</v>
      </c>
      <c r="E128" s="208">
        <f>'Old age effective coverage'!S136</f>
        <v>2009</v>
      </c>
      <c r="F128" s="208" t="str">
        <f>'Old age effective coverage'!T136</f>
        <v>15-64</v>
      </c>
      <c r="G128" s="222">
        <f>'Old age effective coverage'!U136</f>
        <v>0</v>
      </c>
      <c r="H128" s="209">
        <f>'Old age effective coverage'!V136</f>
        <v>100</v>
      </c>
      <c r="I128" s="209">
        <f>'Old age effective coverage'!W136</f>
        <v>0</v>
      </c>
      <c r="J128" s="209">
        <f>'Old age effective coverage'!X136</f>
        <v>0</v>
      </c>
      <c r="K128" s="208" t="str">
        <f>'Old age effective coverage'!Y136</f>
        <v>15+</v>
      </c>
      <c r="L128" s="208">
        <f>'Old age effective coverage'!Z136</f>
        <v>2009</v>
      </c>
    </row>
    <row r="129" spans="1:12" ht="12.75">
      <c r="A129" s="216" t="str">
        <f>'Old age effective coverage'!H135</f>
        <v>Malta</v>
      </c>
      <c r="B129" s="203">
        <f>'Old age effective coverage'!P135</f>
        <v>54.1</v>
      </c>
      <c r="C129" s="209">
        <f>'Old age effective coverage'!Q135</f>
        <v>0</v>
      </c>
      <c r="D129" s="209">
        <f>'Old age effective coverage'!R135</f>
        <v>0</v>
      </c>
      <c r="E129" s="208">
        <f>'Old age effective coverage'!S135</f>
        <v>2010</v>
      </c>
      <c r="F129" s="208" t="str">
        <f>'Old age effective coverage'!T135</f>
        <v>15-64</v>
      </c>
      <c r="G129" s="222">
        <f>'Old age effective coverage'!U135</f>
        <v>0</v>
      </c>
      <c r="H129" s="209">
        <f>'Old age effective coverage'!V135</f>
        <v>88.3</v>
      </c>
      <c r="I129" s="209">
        <f>'Old age effective coverage'!W135</f>
        <v>0</v>
      </c>
      <c r="J129" s="209">
        <f>'Old age effective coverage'!X135</f>
        <v>0</v>
      </c>
      <c r="K129" s="208" t="str">
        <f>'Old age effective coverage'!Y135</f>
        <v>15+</v>
      </c>
      <c r="L129" s="208">
        <f>'Old age effective coverage'!Z135</f>
        <v>2010</v>
      </c>
    </row>
    <row r="130" spans="1:12" ht="12.75">
      <c r="A130" s="216" t="str">
        <f>'Old age effective coverage'!H117</f>
        <v>Bulgaria</v>
      </c>
      <c r="B130" s="203">
        <f>'Old age effective coverage'!P117</f>
        <v>54.362076894793255</v>
      </c>
      <c r="C130" s="209">
        <f>'Old age effective coverage'!Q117</f>
        <v>57.17528428818692</v>
      </c>
      <c r="D130" s="209">
        <f>'Old age effective coverage'!R117</f>
        <v>51.58104963741389</v>
      </c>
      <c r="E130" s="208">
        <f>'Old age effective coverage'!S117</f>
        <v>2009</v>
      </c>
      <c r="F130" s="208" t="str">
        <f>'Old age effective coverage'!T117</f>
        <v>15-64</v>
      </c>
      <c r="G130" s="222">
        <f>'Old age effective coverage'!U117</f>
        <v>0</v>
      </c>
      <c r="H130" s="209">
        <f>'Old age effective coverage'!V117</f>
        <v>79.1932130153835</v>
      </c>
      <c r="I130" s="209">
        <f>'Old age effective coverage'!W117</f>
        <v>77.20807518077419</v>
      </c>
      <c r="J130" s="209">
        <f>'Old age effective coverage'!X117</f>
        <v>81.489092433232</v>
      </c>
      <c r="K130" s="208" t="str">
        <f>'Old age effective coverage'!Y117</f>
        <v>15+</v>
      </c>
      <c r="L130" s="208">
        <f>'Old age effective coverage'!Z117</f>
        <v>2009</v>
      </c>
    </row>
    <row r="131" spans="1:12" ht="12.75">
      <c r="A131" s="216" t="str">
        <f>'Old age effective coverage'!H119</f>
        <v>Cyprus</v>
      </c>
      <c r="B131" s="203">
        <f>'Old age effective coverage'!P119</f>
        <v>58.0540724898579</v>
      </c>
      <c r="C131" s="209">
        <f>'Old age effective coverage'!Q119</f>
        <v>58.95461543164656</v>
      </c>
      <c r="D131" s="209">
        <f>'Old age effective coverage'!R119</f>
        <v>57.08434113015416</v>
      </c>
      <c r="E131" s="208">
        <f>'Old age effective coverage'!S119</f>
        <v>2010</v>
      </c>
      <c r="F131" s="208" t="str">
        <f>'Old age effective coverage'!T119</f>
        <v>15-64</v>
      </c>
      <c r="G131" s="222">
        <f>'Old age effective coverage'!U119</f>
        <v>0</v>
      </c>
      <c r="H131" s="209">
        <f>'Old age effective coverage'!V119</f>
        <v>77.52796387063633</v>
      </c>
      <c r="I131" s="209">
        <f>'Old age effective coverage'!W119</f>
        <v>72.31938798285151</v>
      </c>
      <c r="J131" s="209">
        <f>'Old age effective coverage'!X119</f>
        <v>84.27837458843295</v>
      </c>
      <c r="K131" s="208" t="str">
        <f>'Old age effective coverage'!Y119</f>
        <v>15+</v>
      </c>
      <c r="L131" s="208">
        <f>'Old age effective coverage'!Z119</f>
        <v>2010</v>
      </c>
    </row>
    <row r="132" spans="1:12" ht="12.75">
      <c r="A132" s="216" t="str">
        <f>'Old age effective coverage'!H140</f>
        <v>Poland</v>
      </c>
      <c r="B132" s="203">
        <f>'Old age effective coverage'!P140</f>
        <v>59.1</v>
      </c>
      <c r="C132" s="209">
        <f>'Old age effective coverage'!Q140</f>
        <v>0</v>
      </c>
      <c r="D132" s="209">
        <f>'Old age effective coverage'!R140</f>
        <v>0</v>
      </c>
      <c r="E132" s="208">
        <f>'Old age effective coverage'!S140</f>
        <v>2010</v>
      </c>
      <c r="F132" s="208" t="str">
        <f>'Old age effective coverage'!T140</f>
        <v>15-64</v>
      </c>
      <c r="G132" s="222">
        <f>'Old age effective coverage'!U140</f>
        <v>0</v>
      </c>
      <c r="H132" s="209">
        <f>'Old age effective coverage'!V140</f>
        <v>88.8</v>
      </c>
      <c r="I132" s="209">
        <f>'Old age effective coverage'!W140</f>
        <v>0</v>
      </c>
      <c r="J132" s="209">
        <f>'Old age effective coverage'!X140</f>
        <v>0</v>
      </c>
      <c r="K132" s="208" t="str">
        <f>'Old age effective coverage'!Y140</f>
        <v>15+</v>
      </c>
      <c r="L132" s="208">
        <f>'Old age effective coverage'!Z140</f>
        <v>2010</v>
      </c>
    </row>
    <row r="133" spans="1:12" ht="12.75">
      <c r="A133" s="216" t="str">
        <f>'Old age effective coverage'!H141</f>
        <v>Portugal</v>
      </c>
      <c r="B133" s="203">
        <f>'Old age effective coverage'!P141</f>
        <v>60.1</v>
      </c>
      <c r="C133" s="209">
        <f>'Old age effective coverage'!Q141</f>
        <v>0</v>
      </c>
      <c r="D133" s="209">
        <f>'Old age effective coverage'!R141</f>
        <v>0</v>
      </c>
      <c r="E133" s="208">
        <f>'Old age effective coverage'!S141</f>
        <v>2010</v>
      </c>
      <c r="F133" s="208" t="str">
        <f>'Old age effective coverage'!T141</f>
        <v>15-64</v>
      </c>
      <c r="G133" s="222">
        <f>'Old age effective coverage'!U141</f>
        <v>0</v>
      </c>
      <c r="H133" s="209">
        <f>'Old age effective coverage'!V141</f>
        <v>76.5</v>
      </c>
      <c r="I133" s="209">
        <f>'Old age effective coverage'!W141</f>
        <v>0</v>
      </c>
      <c r="J133" s="209">
        <f>'Old age effective coverage'!X141</f>
        <v>0</v>
      </c>
      <c r="K133" s="208" t="str">
        <f>'Old age effective coverage'!Y141</f>
        <v>15+</v>
      </c>
      <c r="L133" s="208">
        <f>'Old age effective coverage'!Z141</f>
        <v>2010</v>
      </c>
    </row>
    <row r="134" spans="1:12" ht="12.75">
      <c r="A134" s="216" t="str">
        <f>'Old age effective coverage'!H130</f>
        <v>Italy</v>
      </c>
      <c r="B134" s="203">
        <f>'Old age effective coverage'!P130</f>
        <v>61</v>
      </c>
      <c r="C134" s="209">
        <f>'Old age effective coverage'!Q130</f>
        <v>0</v>
      </c>
      <c r="D134" s="209">
        <f>'Old age effective coverage'!R130</f>
        <v>0</v>
      </c>
      <c r="E134" s="208">
        <f>'Old age effective coverage'!S130</f>
        <v>2010</v>
      </c>
      <c r="F134" s="208" t="str">
        <f>'Old age effective coverage'!T130</f>
        <v>15-64</v>
      </c>
      <c r="G134" s="222">
        <f>'Old age effective coverage'!U130</f>
        <v>0</v>
      </c>
      <c r="H134" s="209">
        <f>'Old age effective coverage'!V130</f>
        <v>96.3</v>
      </c>
      <c r="I134" s="209">
        <f>'Old age effective coverage'!W130</f>
        <v>0</v>
      </c>
      <c r="J134" s="209">
        <f>'Old age effective coverage'!X130</f>
        <v>0</v>
      </c>
      <c r="K134" s="208" t="str">
        <f>'Old age effective coverage'!Y130</f>
        <v>15+</v>
      </c>
      <c r="L134" s="208">
        <f>'Old age effective coverage'!Z130</f>
        <v>2010</v>
      </c>
    </row>
    <row r="135" spans="1:12" ht="12.75">
      <c r="A135" s="216" t="str">
        <f>'Old age effective coverage'!H146</f>
        <v>Slovenia</v>
      </c>
      <c r="B135" s="203">
        <f>'Old age effective coverage'!P146</f>
        <v>61.71218546951365</v>
      </c>
      <c r="C135" s="209">
        <f>'Old age effective coverage'!Q146</f>
        <v>67.94569766055875</v>
      </c>
      <c r="D135" s="209">
        <f>'Old age effective coverage'!R146</f>
        <v>55.35124415742444</v>
      </c>
      <c r="E135" s="208">
        <f>'Old age effective coverage'!S146</f>
        <v>2011</v>
      </c>
      <c r="F135" s="208" t="str">
        <f>'Old age effective coverage'!T146</f>
        <v>15-64</v>
      </c>
      <c r="G135" s="222">
        <f>'Old age effective coverage'!U146</f>
        <v>0</v>
      </c>
      <c r="H135" s="209">
        <f>'Old age effective coverage'!V146</f>
        <v>84.43601461902394</v>
      </c>
      <c r="I135" s="209">
        <f>'Old age effective coverage'!W146</f>
        <v>88.01819959948558</v>
      </c>
      <c r="J135" s="209">
        <f>'Old age effective coverage'!X146</f>
        <v>80.28985855451246</v>
      </c>
      <c r="K135" s="208" t="str">
        <f>'Old age effective coverage'!Y146</f>
        <v>15+</v>
      </c>
      <c r="L135" s="208">
        <f>'Old age effective coverage'!Z146</f>
        <v>2011</v>
      </c>
    </row>
    <row r="136" spans="1:12" ht="12.75">
      <c r="A136" s="216" t="str">
        <f>'Old age effective coverage'!H145</f>
        <v>Slovakia</v>
      </c>
      <c r="B136" s="203">
        <f>'Old age effective coverage'!P145</f>
        <v>62.1</v>
      </c>
      <c r="C136" s="209">
        <f>'Old age effective coverage'!Q145</f>
        <v>0</v>
      </c>
      <c r="D136" s="209">
        <f>'Old age effective coverage'!R145</f>
        <v>0</v>
      </c>
      <c r="E136" s="208">
        <f>'Old age effective coverage'!S145</f>
        <v>2010</v>
      </c>
      <c r="F136" s="208" t="str">
        <f>'Old age effective coverage'!T145</f>
        <v>15-64</v>
      </c>
      <c r="G136" s="222">
        <f>'Old age effective coverage'!U145</f>
        <v>0</v>
      </c>
      <c r="H136" s="209">
        <f>'Old age effective coverage'!V145</f>
        <v>90</v>
      </c>
      <c r="I136" s="209">
        <f>'Old age effective coverage'!W145</f>
        <v>0</v>
      </c>
      <c r="J136" s="209">
        <f>'Old age effective coverage'!X145</f>
        <v>0</v>
      </c>
      <c r="K136" s="208" t="str">
        <f>'Old age effective coverage'!Y145</f>
        <v>15+</v>
      </c>
      <c r="L136" s="208">
        <f>'Old age effective coverage'!Z145</f>
        <v>2010</v>
      </c>
    </row>
    <row r="137" spans="1:12" ht="12.75">
      <c r="A137" s="216" t="str">
        <f>'Old age effective coverage'!H126</f>
        <v>Greece</v>
      </c>
      <c r="B137" s="203">
        <f>'Old age effective coverage'!P126</f>
        <v>62.21017508886605</v>
      </c>
      <c r="C137" s="209">
        <f>'Old age effective coverage'!Q126</f>
        <v>70.2930917675445</v>
      </c>
      <c r="D137" s="209">
        <f>'Old age effective coverage'!R126</f>
        <v>53.92016649717078</v>
      </c>
      <c r="E137" s="208">
        <f>'Old age effective coverage'!S126</f>
        <v>2010</v>
      </c>
      <c r="F137" s="208" t="str">
        <f>'Old age effective coverage'!T126</f>
        <v>15-64</v>
      </c>
      <c r="G137" s="222">
        <f>'Old age effective coverage'!U126</f>
        <v>0</v>
      </c>
      <c r="H137" s="209">
        <f>'Old age effective coverage'!V126</f>
        <v>89.292462098883</v>
      </c>
      <c r="I137" s="209">
        <f>'Old age effective coverage'!W126</f>
        <v>87.39107611488845</v>
      </c>
      <c r="J137" s="209">
        <f>'Old age effective coverage'!X126</f>
        <v>91.9678130969372</v>
      </c>
      <c r="K137" s="208" t="str">
        <f>'Old age effective coverage'!Y126</f>
        <v>15+</v>
      </c>
      <c r="L137" s="208">
        <f>'Old age effective coverage'!Z126</f>
        <v>2010</v>
      </c>
    </row>
    <row r="138" spans="1:12" ht="12.75">
      <c r="A138" s="216" t="str">
        <f>'Old age effective coverage'!H124</f>
        <v>France</v>
      </c>
      <c r="B138" s="203">
        <f>'Old age effective coverage'!P124</f>
        <v>63.3</v>
      </c>
      <c r="C138" s="209">
        <f>'Old age effective coverage'!Q124</f>
        <v>0</v>
      </c>
      <c r="D138" s="209">
        <f>'Old age effective coverage'!R124</f>
        <v>0</v>
      </c>
      <c r="E138" s="208">
        <f>'Old age effective coverage'!S124</f>
        <v>2010</v>
      </c>
      <c r="F138" s="208" t="str">
        <f>'Old age effective coverage'!T124</f>
        <v>16-64</v>
      </c>
      <c r="G138" s="222">
        <f>'Old age effective coverage'!U124</f>
        <v>0</v>
      </c>
      <c r="H138" s="209">
        <f>'Old age effective coverage'!V124</f>
        <v>89.1</v>
      </c>
      <c r="I138" s="209">
        <f>'Old age effective coverage'!W124</f>
        <v>0</v>
      </c>
      <c r="J138" s="209">
        <f>'Old age effective coverage'!X124</f>
        <v>0</v>
      </c>
      <c r="K138" s="208" t="str">
        <f>'Old age effective coverage'!Y124</f>
        <v>15+</v>
      </c>
      <c r="L138" s="208">
        <f>'Old age effective coverage'!Z124</f>
        <v>2010</v>
      </c>
    </row>
    <row r="139" spans="1:12" ht="12.75">
      <c r="A139" s="216" t="str">
        <f>'Old age effective coverage'!H115</f>
        <v>Belgium</v>
      </c>
      <c r="B139" s="203">
        <f>'Old age effective coverage'!P115</f>
        <v>64.5</v>
      </c>
      <c r="C139" s="209">
        <f>'Old age effective coverage'!Q115</f>
        <v>0</v>
      </c>
      <c r="D139" s="209">
        <f>'Old age effective coverage'!R115</f>
        <v>0</v>
      </c>
      <c r="E139" s="208">
        <f>'Old age effective coverage'!S115</f>
        <v>2010</v>
      </c>
      <c r="F139" s="208" t="str">
        <f>'Old age effective coverage'!T115</f>
        <v>15-64</v>
      </c>
      <c r="G139" s="222">
        <f>'Old age effective coverage'!U115</f>
        <v>0</v>
      </c>
      <c r="H139" s="209">
        <f>'Old age effective coverage'!V115</f>
        <v>94.4</v>
      </c>
      <c r="I139" s="209">
        <f>'Old age effective coverage'!W115</f>
        <v>0</v>
      </c>
      <c r="J139" s="209">
        <f>'Old age effective coverage'!X115</f>
        <v>0</v>
      </c>
      <c r="K139" s="208" t="str">
        <f>'Old age effective coverage'!Y115</f>
        <v>15+</v>
      </c>
      <c r="L139" s="208">
        <f>'Old age effective coverage'!Z115</f>
        <v>2010</v>
      </c>
    </row>
    <row r="140" spans="1:12" ht="12.75">
      <c r="A140" s="216" t="str">
        <f>'Old age effective coverage'!H125</f>
        <v>Germany</v>
      </c>
      <c r="B140" s="203">
        <f>'Old age effective coverage'!P125</f>
        <v>64.97645935476181</v>
      </c>
      <c r="C140" s="209">
        <f>'Old age effective coverage'!Q125</f>
        <v>66.2568101313615</v>
      </c>
      <c r="D140" s="209">
        <f>'Old age effective coverage'!R125</f>
        <v>63.66896724726628</v>
      </c>
      <c r="E140" s="208">
        <f>'Old age effective coverage'!S125</f>
        <v>2010</v>
      </c>
      <c r="F140" s="208" t="str">
        <f>'Old age effective coverage'!T125</f>
        <v>16-64</v>
      </c>
      <c r="G140" s="222">
        <f>'Old age effective coverage'!U125</f>
        <v>0</v>
      </c>
      <c r="H140" s="209">
        <f>'Old age effective coverage'!V125</f>
        <v>83.2913814337824</v>
      </c>
      <c r="I140" s="209">
        <f>'Old age effective coverage'!W125</f>
        <v>78.81207842377418</v>
      </c>
      <c r="J140" s="209">
        <f>'Old age effective coverage'!X125</f>
        <v>88.64548944516417</v>
      </c>
      <c r="K140" s="208" t="str">
        <f>'Old age effective coverage'!Y125</f>
        <v>15+</v>
      </c>
      <c r="L140" s="208">
        <f>'Old age effective coverage'!Z125</f>
        <v>2010</v>
      </c>
    </row>
    <row r="141" spans="1:12" ht="12.75">
      <c r="A141" s="216" t="str">
        <f>'Old age effective coverage'!H132</f>
        <v>Lithuania</v>
      </c>
      <c r="B141" s="203">
        <f>'Old age effective coverage'!P132</f>
        <v>65.4</v>
      </c>
      <c r="C141" s="209">
        <f>'Old age effective coverage'!Q132</f>
        <v>0</v>
      </c>
      <c r="D141" s="209">
        <f>'Old age effective coverage'!R132</f>
        <v>0</v>
      </c>
      <c r="E141" s="208">
        <f>'Old age effective coverage'!S132</f>
        <v>2010</v>
      </c>
      <c r="F141" s="208" t="str">
        <f>'Old age effective coverage'!T132</f>
        <v>15-64</v>
      </c>
      <c r="G141" s="222">
        <f>'Old age effective coverage'!U132</f>
        <v>0</v>
      </c>
      <c r="H141" s="209">
        <f>'Old age effective coverage'!V132</f>
        <v>91.1</v>
      </c>
      <c r="I141" s="209">
        <f>'Old age effective coverage'!W132</f>
        <v>0</v>
      </c>
      <c r="J141" s="209">
        <f>'Old age effective coverage'!X132</f>
        <v>0</v>
      </c>
      <c r="K141" s="208" t="str">
        <f>'Old age effective coverage'!Y132</f>
        <v>15+</v>
      </c>
      <c r="L141" s="208">
        <f>'Old age effective coverage'!Z132</f>
        <v>2010</v>
      </c>
    </row>
    <row r="142" spans="1:12" ht="12.75">
      <c r="A142" s="216" t="str">
        <f>'Old age effective coverage'!H120</f>
        <v>Czech Republic</v>
      </c>
      <c r="B142" s="203">
        <f>'Old age effective coverage'!P120</f>
        <v>67.7</v>
      </c>
      <c r="C142" s="209">
        <f>'Old age effective coverage'!Q120</f>
        <v>0</v>
      </c>
      <c r="D142" s="209">
        <f>'Old age effective coverage'!R120</f>
        <v>0</v>
      </c>
      <c r="E142" s="208">
        <f>'Old age effective coverage'!S120</f>
        <v>2010</v>
      </c>
      <c r="F142" s="208" t="str">
        <f>'Old age effective coverage'!T120</f>
        <v>15-64</v>
      </c>
      <c r="G142" s="222">
        <f>'Old age effective coverage'!U120</f>
        <v>0</v>
      </c>
      <c r="H142" s="209">
        <f>'Old age effective coverage'!V120</f>
        <v>95.7</v>
      </c>
      <c r="I142" s="209">
        <f>'Old age effective coverage'!W120</f>
        <v>0</v>
      </c>
      <c r="J142" s="209">
        <f>'Old age effective coverage'!X120</f>
        <v>0</v>
      </c>
      <c r="K142" s="208" t="str">
        <f>'Old age effective coverage'!Y120</f>
        <v>15+</v>
      </c>
      <c r="L142" s="208">
        <f>'Old age effective coverage'!Z120</f>
        <v>2010</v>
      </c>
    </row>
    <row r="143" spans="1:12" ht="12.75">
      <c r="A143" s="216" t="str">
        <f>'Old age effective coverage'!H123</f>
        <v>Finland</v>
      </c>
      <c r="B143" s="203">
        <f>'Old age effective coverage'!P123</f>
        <v>68.5</v>
      </c>
      <c r="C143" s="209">
        <f>'Old age effective coverage'!Q123</f>
        <v>0</v>
      </c>
      <c r="D143" s="209">
        <f>'Old age effective coverage'!R123</f>
        <v>0</v>
      </c>
      <c r="E143" s="208">
        <f>'Old age effective coverage'!S123</f>
        <v>2010</v>
      </c>
      <c r="F143" s="208" t="str">
        <f>'Old age effective coverage'!T123</f>
        <v>15-64</v>
      </c>
      <c r="G143" s="222">
        <f>'Old age effective coverage'!U123</f>
        <v>0</v>
      </c>
      <c r="H143" s="209">
        <f>'Old age effective coverage'!V123</f>
        <v>90.3</v>
      </c>
      <c r="I143" s="209">
        <f>'Old age effective coverage'!W123</f>
        <v>0</v>
      </c>
      <c r="J143" s="209">
        <f>'Old age effective coverage'!X123</f>
        <v>0</v>
      </c>
      <c r="K143" s="208" t="str">
        <f>'Old age effective coverage'!Y123</f>
        <v>15+</v>
      </c>
      <c r="L143" s="208">
        <f>'Old age effective coverage'!Z123</f>
        <v>2010</v>
      </c>
    </row>
    <row r="144" spans="1:12" ht="12.75">
      <c r="A144" s="216" t="str">
        <f>'Old age effective coverage'!H149</f>
        <v>Switzerland</v>
      </c>
      <c r="B144" s="203">
        <f>'Old age effective coverage'!P149</f>
        <v>70.2</v>
      </c>
      <c r="C144" s="209">
        <f>'Old age effective coverage'!Q149</f>
        <v>0</v>
      </c>
      <c r="D144" s="209">
        <f>'Old age effective coverage'!R149</f>
        <v>0</v>
      </c>
      <c r="E144" s="208">
        <f>'Old age effective coverage'!S149</f>
        <v>2009</v>
      </c>
      <c r="F144" s="208" t="str">
        <f>'Old age effective coverage'!T149</f>
        <v>15-64</v>
      </c>
      <c r="G144" s="222">
        <f>'Old age effective coverage'!U149</f>
        <v>0</v>
      </c>
      <c r="H144" s="209">
        <f>'Old age effective coverage'!V149</f>
        <v>82.8</v>
      </c>
      <c r="I144" s="209">
        <f>'Old age effective coverage'!W149</f>
        <v>0</v>
      </c>
      <c r="J144" s="209">
        <f>'Old age effective coverage'!X149</f>
        <v>0</v>
      </c>
      <c r="K144" s="208" t="str">
        <f>'Old age effective coverage'!Y149</f>
        <v>15+</v>
      </c>
      <c r="L144" s="208">
        <f>'Old age effective coverage'!Z149</f>
        <v>2009</v>
      </c>
    </row>
    <row r="145" spans="1:12" ht="12.75">
      <c r="A145" s="216" t="str">
        <f>'Old age effective coverage'!H127</f>
        <v>Hungary</v>
      </c>
      <c r="B145" s="203">
        <f>'Old age effective coverage'!P127</f>
        <v>70.9852532455898</v>
      </c>
      <c r="C145" s="209">
        <f>'Old age effective coverage'!Q127</f>
        <v>70.89296321556698</v>
      </c>
      <c r="D145" s="209">
        <f>'Old age effective coverage'!R127</f>
        <v>71.07483256295394</v>
      </c>
      <c r="E145" s="208">
        <f>'Old age effective coverage'!S127</f>
        <v>2009</v>
      </c>
      <c r="F145" s="208" t="str">
        <f>'Old age effective coverage'!T127</f>
        <v>15-64</v>
      </c>
      <c r="G145" s="222">
        <f>'Old age effective coverage'!U127</f>
        <v>0</v>
      </c>
      <c r="H145" s="209">
        <f>'Old age effective coverage'!V127</f>
        <v>70.9852532455898</v>
      </c>
      <c r="I145" s="209">
        <f>'Old age effective coverage'!W127</f>
        <v>70.89296321556698</v>
      </c>
      <c r="J145" s="209">
        <f>'Old age effective coverage'!X127</f>
        <v>71.07483256295394</v>
      </c>
      <c r="K145" s="208" t="str">
        <f>'Old age effective coverage'!Y127</f>
        <v>15+</v>
      </c>
      <c r="L145" s="208">
        <f>'Old age effective coverage'!Z127</f>
        <v>2009</v>
      </c>
    </row>
    <row r="146" spans="1:12" ht="12.75">
      <c r="A146" s="216" t="str">
        <f>'Old age effective coverage'!H152</f>
        <v>United Kingdom</v>
      </c>
      <c r="B146" s="203">
        <f>'Old age effective coverage'!P152</f>
        <v>71.4</v>
      </c>
      <c r="C146" s="209">
        <f>'Old age effective coverage'!Q152</f>
        <v>0</v>
      </c>
      <c r="D146" s="209">
        <f>'Old age effective coverage'!R152</f>
        <v>0</v>
      </c>
      <c r="E146" s="208">
        <f>'Old age effective coverage'!S152</f>
        <v>0</v>
      </c>
      <c r="F146" s="208">
        <f>'Old age effective coverage'!T152</f>
        <v>0</v>
      </c>
      <c r="G146" s="222">
        <f>'Old age effective coverage'!U152</f>
        <v>0</v>
      </c>
      <c r="H146" s="209">
        <f>'Old age effective coverage'!V152</f>
        <v>0</v>
      </c>
      <c r="I146" s="209">
        <f>'Old age effective coverage'!W152</f>
        <v>0</v>
      </c>
      <c r="J146" s="209">
        <f>'Old age effective coverage'!X152</f>
        <v>0</v>
      </c>
      <c r="K146" s="208">
        <f>'Old age effective coverage'!Y152</f>
        <v>0</v>
      </c>
      <c r="L146" s="208">
        <f>'Old age effective coverage'!Z152</f>
        <v>2005</v>
      </c>
    </row>
    <row r="147" spans="1:12" ht="12.75">
      <c r="A147" s="216" t="str">
        <f>'Old age effective coverage'!H147</f>
        <v>Spain</v>
      </c>
      <c r="B147" s="203">
        <f>'Old age effective coverage'!P147</f>
        <v>73.2282568798915</v>
      </c>
      <c r="C147" s="209">
        <f>'Old age effective coverage'!Q147</f>
        <v>72.39692020177588</v>
      </c>
      <c r="D147" s="209">
        <f>'Old age effective coverage'!R147</f>
        <v>74.08092068912178</v>
      </c>
      <c r="E147" s="208">
        <f>'Old age effective coverage'!S147</f>
        <v>2010</v>
      </c>
      <c r="F147" s="208" t="str">
        <f>'Old age effective coverage'!T147</f>
        <v>15-64</v>
      </c>
      <c r="G147" s="222">
        <f>'Old age effective coverage'!U147</f>
        <v>0</v>
      </c>
      <c r="H147" s="209">
        <f>'Old age effective coverage'!V147</f>
        <v>98.84737598456799</v>
      </c>
      <c r="I147" s="209">
        <f>'Old age effective coverage'!W147</f>
        <v>88.81382406743629</v>
      </c>
      <c r="J147" s="209">
        <f>'Old age effective coverage'!X147</f>
        <v>111.46990480910802</v>
      </c>
      <c r="K147" s="208" t="str">
        <f>'Old age effective coverage'!Y147</f>
        <v>15+</v>
      </c>
      <c r="L147" s="208">
        <f>'Old age effective coverage'!Z147</f>
        <v>2010</v>
      </c>
    </row>
    <row r="148" spans="1:12" ht="12.75">
      <c r="A148" s="216" t="str">
        <f>'Old age effective coverage'!H113</f>
        <v>Austria</v>
      </c>
      <c r="B148" s="203">
        <f>'Old age effective coverage'!P113</f>
        <v>74</v>
      </c>
      <c r="C148" s="209">
        <f>'Old age effective coverage'!Q113</f>
        <v>0</v>
      </c>
      <c r="D148" s="209">
        <f>'Old age effective coverage'!R113</f>
        <v>0</v>
      </c>
      <c r="E148" s="208">
        <f>'Old age effective coverage'!S113</f>
        <v>2010</v>
      </c>
      <c r="F148" s="208" t="str">
        <f>'Old age effective coverage'!T113</f>
        <v>15-64</v>
      </c>
      <c r="G148" s="222">
        <f>'Old age effective coverage'!U113</f>
        <v>0</v>
      </c>
      <c r="H148" s="209">
        <f>'Old age effective coverage'!V113</f>
        <v>97</v>
      </c>
      <c r="I148" s="209">
        <f>'Old age effective coverage'!W113</f>
        <v>0</v>
      </c>
      <c r="J148" s="209">
        <f>'Old age effective coverage'!X113</f>
        <v>0</v>
      </c>
      <c r="K148" s="208" t="str">
        <f>'Old age effective coverage'!Y113</f>
        <v>15+</v>
      </c>
      <c r="L148" s="208">
        <f>'Old age effective coverage'!Z113</f>
        <v>2010</v>
      </c>
    </row>
    <row r="149" spans="1:12" ht="12.75">
      <c r="A149" s="216" t="str">
        <f>'Old age effective coverage'!H122</f>
        <v>Estonia</v>
      </c>
      <c r="B149" s="203">
        <f>'Old age effective coverage'!P122</f>
        <v>74.7</v>
      </c>
      <c r="C149" s="209">
        <f>'Old age effective coverage'!Q122</f>
        <v>0</v>
      </c>
      <c r="D149" s="209">
        <f>'Old age effective coverage'!R122</f>
        <v>0</v>
      </c>
      <c r="E149" s="208">
        <f>'Old age effective coverage'!S122</f>
        <v>2010</v>
      </c>
      <c r="F149" s="208" t="str">
        <f>'Old age effective coverage'!T122</f>
        <v>15-64</v>
      </c>
      <c r="G149" s="222">
        <f>'Old age effective coverage'!U122</f>
        <v>0</v>
      </c>
      <c r="H149" s="209">
        <f>'Old age effective coverage'!V122</f>
        <v>96.7</v>
      </c>
      <c r="I149" s="209">
        <f>'Old age effective coverage'!W122</f>
        <v>0</v>
      </c>
      <c r="J149" s="209">
        <f>'Old age effective coverage'!X122</f>
        <v>0</v>
      </c>
      <c r="K149" s="208" t="str">
        <f>'Old age effective coverage'!Y122</f>
        <v>15+</v>
      </c>
      <c r="L149" s="208">
        <f>'Old age effective coverage'!Z122</f>
        <v>2010</v>
      </c>
    </row>
    <row r="150" spans="1:12" ht="12.75">
      <c r="A150" s="216" t="str">
        <f>'Old age effective coverage'!H139</f>
        <v>Norway</v>
      </c>
      <c r="B150" s="203">
        <f>'Old age effective coverage'!P139</f>
        <v>75.7</v>
      </c>
      <c r="C150" s="209">
        <f>'Old age effective coverage'!Q139</f>
        <v>0</v>
      </c>
      <c r="D150" s="209">
        <f>'Old age effective coverage'!R139</f>
        <v>0</v>
      </c>
      <c r="E150" s="208">
        <f>'Old age effective coverage'!S139</f>
        <v>0</v>
      </c>
      <c r="F150" s="208">
        <f>'Old age effective coverage'!T139</f>
        <v>0</v>
      </c>
      <c r="G150" s="222">
        <f>'Old age effective coverage'!U139</f>
        <v>0</v>
      </c>
      <c r="H150" s="209">
        <f>'Old age effective coverage'!V139</f>
        <v>0</v>
      </c>
      <c r="I150" s="209">
        <f>'Old age effective coverage'!W139</f>
        <v>0</v>
      </c>
      <c r="J150" s="209">
        <f>'Old age effective coverage'!X139</f>
        <v>0</v>
      </c>
      <c r="K150" s="208">
        <f>'Old age effective coverage'!Y139</f>
        <v>0</v>
      </c>
      <c r="L150" s="208">
        <f>'Old age effective coverage'!Z139</f>
        <v>2005</v>
      </c>
    </row>
    <row r="151" spans="1:12" ht="12.75">
      <c r="A151" s="216" t="str">
        <f>'Old age effective coverage'!H121</f>
        <v>Denmark</v>
      </c>
      <c r="B151" s="203">
        <f>'Old age effective coverage'!P121</f>
        <v>78.1</v>
      </c>
      <c r="C151" s="209">
        <f>'Old age effective coverage'!Q121</f>
        <v>0</v>
      </c>
      <c r="D151" s="209">
        <f>'Old age effective coverage'!R121</f>
        <v>0</v>
      </c>
      <c r="E151" s="208">
        <f>'Old age effective coverage'!S121</f>
        <v>2010</v>
      </c>
      <c r="F151" s="208" t="str">
        <f>'Old age effective coverage'!T121</f>
        <v>15-64</v>
      </c>
      <c r="G151" s="222">
        <f>'Old age effective coverage'!U121</f>
        <v>0</v>
      </c>
      <c r="H151" s="209">
        <f>'Old age effective coverage'!V121</f>
        <v>96.6</v>
      </c>
      <c r="I151" s="209">
        <f>'Old age effective coverage'!W121</f>
        <v>0</v>
      </c>
      <c r="J151" s="209">
        <f>'Old age effective coverage'!X121</f>
        <v>0</v>
      </c>
      <c r="K151" s="208" t="str">
        <f>'Old age effective coverage'!Y121</f>
        <v>15+</v>
      </c>
      <c r="L151" s="208">
        <f>'Old age effective coverage'!Z121</f>
        <v>2010</v>
      </c>
    </row>
    <row r="152" spans="1:12" ht="12.75">
      <c r="A152" s="216" t="str">
        <f>'Old age effective coverage'!H128</f>
        <v>Iceland</v>
      </c>
      <c r="B152" s="203">
        <f>'Old age effective coverage'!P128</f>
        <v>79.8</v>
      </c>
      <c r="C152" s="209">
        <f>'Old age effective coverage'!Q128</f>
        <v>0</v>
      </c>
      <c r="D152" s="209">
        <f>'Old age effective coverage'!R128</f>
        <v>0</v>
      </c>
      <c r="E152" s="208">
        <f>'Old age effective coverage'!S128</f>
        <v>0</v>
      </c>
      <c r="F152" s="208">
        <f>'Old age effective coverage'!T128</f>
        <v>0</v>
      </c>
      <c r="G152" s="222">
        <f>'Old age effective coverage'!U128</f>
        <v>0</v>
      </c>
      <c r="H152" s="209">
        <f>'Old age effective coverage'!V128</f>
        <v>0</v>
      </c>
      <c r="I152" s="209">
        <f>'Old age effective coverage'!W128</f>
        <v>0</v>
      </c>
      <c r="J152" s="209">
        <f>'Old age effective coverage'!X128</f>
        <v>0</v>
      </c>
      <c r="K152" s="208">
        <f>'Old age effective coverage'!Y128</f>
        <v>0</v>
      </c>
      <c r="L152" s="208">
        <f>'Old age effective coverage'!Z128</f>
        <v>2005</v>
      </c>
    </row>
    <row r="153" spans="1:12" ht="12.75">
      <c r="A153" s="216" t="str">
        <f>'Old age effective coverage'!H131</f>
        <v>Latvia</v>
      </c>
      <c r="B153" s="203">
        <f>'Old age effective coverage'!P131</f>
        <v>80.2</v>
      </c>
      <c r="C153" s="209">
        <f>'Old age effective coverage'!Q131</f>
        <v>0</v>
      </c>
      <c r="D153" s="209">
        <f>'Old age effective coverage'!R131</f>
        <v>0</v>
      </c>
      <c r="E153" s="208">
        <f>'Old age effective coverage'!S131</f>
        <v>2010</v>
      </c>
      <c r="F153" s="208" t="str">
        <f>'Old age effective coverage'!T131</f>
        <v>15-64</v>
      </c>
      <c r="G153" s="222">
        <f>'Old age effective coverage'!U131</f>
        <v>0</v>
      </c>
      <c r="H153" s="209">
        <f>'Old age effective coverage'!V131</f>
        <v>106.2</v>
      </c>
      <c r="I153" s="209">
        <f>'Old age effective coverage'!W131</f>
        <v>0</v>
      </c>
      <c r="J153" s="209">
        <f>'Old age effective coverage'!X131</f>
        <v>0</v>
      </c>
      <c r="K153" s="208" t="str">
        <f>'Old age effective coverage'!Y131</f>
        <v>15+</v>
      </c>
      <c r="L153" s="208">
        <f>'Old age effective coverage'!Z131</f>
        <v>2010</v>
      </c>
    </row>
    <row r="154" spans="1:12" ht="12.75">
      <c r="A154" s="216" t="str">
        <f>'Old age effective coverage'!H148</f>
        <v>Sweden</v>
      </c>
      <c r="B154" s="203">
        <f>'Old age effective coverage'!P148</f>
        <v>92.8</v>
      </c>
      <c r="C154" s="209">
        <f>'Old age effective coverage'!Q148</f>
        <v>0</v>
      </c>
      <c r="D154" s="209">
        <f>'Old age effective coverage'!R148</f>
        <v>0</v>
      </c>
      <c r="E154" s="208">
        <f>'Old age effective coverage'!S148</f>
        <v>2010</v>
      </c>
      <c r="F154" s="208" t="str">
        <f>'Old age effective coverage'!T148</f>
        <v>15-64</v>
      </c>
      <c r="G154" s="222">
        <f>'Old age effective coverage'!U148</f>
        <v>0</v>
      </c>
      <c r="H154" s="209">
        <f>'Old age effective coverage'!V148</f>
        <v>100</v>
      </c>
      <c r="I154" s="209">
        <f>'Old age effective coverage'!W148</f>
        <v>0</v>
      </c>
      <c r="J154" s="209">
        <f>'Old age effective coverage'!X148</f>
        <v>0</v>
      </c>
      <c r="K154" s="208" t="str">
        <f>'Old age effective coverage'!Y148</f>
        <v>15+</v>
      </c>
      <c r="L154" s="208">
        <f>'Old age effective coverage'!Z148</f>
        <v>2010</v>
      </c>
    </row>
    <row r="155" spans="1:12" ht="12.75">
      <c r="A155" s="216" t="str">
        <f>'Old age effective coverage'!H129</f>
        <v>Ireland</v>
      </c>
      <c r="B155" s="203">
        <f>'Old age effective coverage'!P129</f>
        <v>97.5</v>
      </c>
      <c r="C155" s="209">
        <f>'Old age effective coverage'!Q129</f>
        <v>0</v>
      </c>
      <c r="D155" s="209">
        <f>'Old age effective coverage'!R129</f>
        <v>0</v>
      </c>
      <c r="E155" s="208">
        <f>'Old age effective coverage'!S129</f>
        <v>2010</v>
      </c>
      <c r="F155" s="208" t="str">
        <f>'Old age effective coverage'!T129</f>
        <v>15-64</v>
      </c>
      <c r="G155" s="222">
        <f>'Old age effective coverage'!U129</f>
        <v>0</v>
      </c>
      <c r="H155" s="209">
        <f>'Old age effective coverage'!V129</f>
        <v>137.8</v>
      </c>
      <c r="I155" s="209">
        <f>'Old age effective coverage'!W129</f>
        <v>0</v>
      </c>
      <c r="J155" s="209">
        <f>'Old age effective coverage'!X129</f>
        <v>0</v>
      </c>
      <c r="K155" s="208" t="str">
        <f>'Old age effective coverage'!Y129</f>
        <v>15+</v>
      </c>
      <c r="L155" s="208">
        <f>'Old age effective coverage'!Z129</f>
        <v>2010</v>
      </c>
    </row>
    <row r="156" spans="1:12" ht="12.75">
      <c r="A156" s="216" t="str">
        <f>'Old age effective coverage'!H138</f>
        <v>Netherlands</v>
      </c>
      <c r="B156" s="203">
        <f>'Old age effective coverage'!P138</f>
        <v>100</v>
      </c>
      <c r="C156" s="209">
        <f>'Old age effective coverage'!Q138</f>
        <v>0</v>
      </c>
      <c r="D156" s="209">
        <f>'Old age effective coverage'!R138</f>
        <v>0</v>
      </c>
      <c r="E156" s="208">
        <f>'Old age effective coverage'!S138</f>
        <v>2010</v>
      </c>
      <c r="F156" s="208" t="str">
        <f>'Old age effective coverage'!T138</f>
        <v>15-64</v>
      </c>
      <c r="G156" s="222">
        <f>'Old age effective coverage'!U138</f>
        <v>0</v>
      </c>
      <c r="H156" s="209">
        <f>'Old age effective coverage'!V138</f>
        <v>100</v>
      </c>
      <c r="I156" s="209">
        <f>'Old age effective coverage'!W138</f>
        <v>0</v>
      </c>
      <c r="J156" s="209">
        <f>'Old age effective coverage'!X138</f>
        <v>0</v>
      </c>
      <c r="K156" s="208" t="str">
        <f>'Old age effective coverage'!Y138</f>
        <v>15+</v>
      </c>
      <c r="L156" s="208">
        <f>'Old age effective coverage'!Z138</f>
        <v>2010</v>
      </c>
    </row>
    <row r="157" spans="1:12" ht="12.75">
      <c r="A157" s="217" t="str">
        <f>'Old age effective coverage'!H133</f>
        <v>Luxembourg</v>
      </c>
      <c r="B157" s="204">
        <f>'Old age effective coverage'!P133</f>
        <v>100</v>
      </c>
      <c r="C157" s="212">
        <f>'Old age effective coverage'!Q133</f>
        <v>0</v>
      </c>
      <c r="D157" s="212">
        <f>'Old age effective coverage'!R133</f>
        <v>0</v>
      </c>
      <c r="E157" s="211">
        <f>'Old age effective coverage'!S133</f>
        <v>2010</v>
      </c>
      <c r="F157" s="211" t="str">
        <f>'Old age effective coverage'!T133</f>
        <v>15-64</v>
      </c>
      <c r="G157" s="223">
        <f>'Old age effective coverage'!U133</f>
        <v>0</v>
      </c>
      <c r="H157" s="212">
        <f>'Old age effective coverage'!V133</f>
        <v>100</v>
      </c>
      <c r="I157" s="212">
        <f>'Old age effective coverage'!W133</f>
        <v>0</v>
      </c>
      <c r="J157" s="212">
        <f>'Old age effective coverage'!X133</f>
        <v>0</v>
      </c>
      <c r="K157" s="211" t="str">
        <f>'Old age effective coverage'!Y133</f>
        <v>15+</v>
      </c>
      <c r="L157" s="211">
        <f>'Old age effective coverage'!Z133</f>
        <v>2010</v>
      </c>
    </row>
    <row r="158" spans="2:10" ht="12.75">
      <c r="B158" s="199"/>
      <c r="C158" s="220"/>
      <c r="D158" s="220"/>
      <c r="H158" s="220"/>
      <c r="I158" s="220"/>
      <c r="J158" s="220"/>
    </row>
    <row r="159" spans="2:10" ht="12.75">
      <c r="B159" s="199"/>
      <c r="C159" s="220"/>
      <c r="D159" s="220"/>
      <c r="H159" s="220"/>
      <c r="I159" s="220"/>
      <c r="J159" s="220"/>
    </row>
    <row r="160" spans="2:10" ht="12.75">
      <c r="B160" s="199"/>
      <c r="C160" s="220"/>
      <c r="D160" s="220"/>
      <c r="H160" s="220"/>
      <c r="I160" s="220"/>
      <c r="J160" s="220"/>
    </row>
    <row r="161" spans="2:10" ht="12.75">
      <c r="B161" s="199"/>
      <c r="C161" s="220"/>
      <c r="D161" s="220"/>
      <c r="H161" s="220"/>
      <c r="I161" s="220"/>
      <c r="J161" s="220"/>
    </row>
    <row r="162" spans="2:10" ht="12.75">
      <c r="B162" s="199"/>
      <c r="C162" s="220"/>
      <c r="D162" s="220"/>
      <c r="H162" s="220"/>
      <c r="I162" s="220"/>
      <c r="J162" s="220"/>
    </row>
    <row r="163" spans="2:10" ht="12.75">
      <c r="B163" s="199"/>
      <c r="C163" s="220"/>
      <c r="D163" s="220"/>
      <c r="H163" s="220"/>
      <c r="I163" s="220"/>
      <c r="J163" s="220"/>
    </row>
    <row r="164" spans="2:10" ht="12.75">
      <c r="B164" s="199"/>
      <c r="C164" s="220"/>
      <c r="D164" s="220"/>
      <c r="H164" s="220"/>
      <c r="I164" s="220"/>
      <c r="J164" s="220"/>
    </row>
    <row r="165" spans="1:12" ht="15.75">
      <c r="A165" s="218" t="str">
        <f>'Old age effective coverage'!H154</f>
        <v>Latin America and the Caribbean</v>
      </c>
      <c r="B165" s="219" t="str">
        <f>B116</f>
        <v>Total</v>
      </c>
      <c r="C165" s="219" t="str">
        <f aca="true" t="shared" si="3" ref="C165:L165">C116</f>
        <v>Male</v>
      </c>
      <c r="D165" s="219" t="str">
        <f t="shared" si="3"/>
        <v>Female</v>
      </c>
      <c r="E165" s="219" t="str">
        <f t="shared" si="3"/>
        <v>Year</v>
      </c>
      <c r="F165" s="219" t="str">
        <f t="shared" si="3"/>
        <v>Age</v>
      </c>
      <c r="G165" s="219">
        <f t="shared" si="3"/>
        <v>0</v>
      </c>
      <c r="H165" s="219" t="str">
        <f t="shared" si="3"/>
        <v>Total</v>
      </c>
      <c r="I165" s="219" t="str">
        <f t="shared" si="3"/>
        <v>Male</v>
      </c>
      <c r="J165" s="219" t="str">
        <f t="shared" si="3"/>
        <v>Female</v>
      </c>
      <c r="K165" s="219" t="str">
        <f t="shared" si="3"/>
        <v>Age</v>
      </c>
      <c r="L165" s="219" t="str">
        <f t="shared" si="3"/>
        <v>Year</v>
      </c>
    </row>
    <row r="166" spans="1:12" ht="12.75">
      <c r="A166" s="215" t="str">
        <f>'Old age effective coverage'!H158</f>
        <v>Bahamas</v>
      </c>
      <c r="B166" s="202">
        <f>'Old age effective coverage'!P158</f>
        <v>0</v>
      </c>
      <c r="C166" s="206">
        <f>'Old age effective coverage'!Q158</f>
        <v>0</v>
      </c>
      <c r="D166" s="206">
        <f>'Old age effective coverage'!R158</f>
        <v>0</v>
      </c>
      <c r="E166" s="205">
        <f>'Old age effective coverage'!S158</f>
        <v>0</v>
      </c>
      <c r="F166" s="205">
        <f>'Old age effective coverage'!T158</f>
        <v>0</v>
      </c>
      <c r="G166" s="221">
        <f>'Old age effective coverage'!U158</f>
        <v>0</v>
      </c>
      <c r="H166" s="206">
        <f>'Old age effective coverage'!V158</f>
        <v>0</v>
      </c>
      <c r="I166" s="206">
        <f>'Old age effective coverage'!W158</f>
        <v>0</v>
      </c>
      <c r="J166" s="206">
        <f>'Old age effective coverage'!X158</f>
        <v>0</v>
      </c>
      <c r="K166" s="205">
        <f>'Old age effective coverage'!Y158</f>
        <v>0</v>
      </c>
      <c r="L166" s="205">
        <f>'Old age effective coverage'!Z158</f>
        <v>0</v>
      </c>
    </row>
    <row r="167" spans="1:12" ht="12.75">
      <c r="A167" s="216" t="str">
        <f>'Old age effective coverage'!H174</f>
        <v>Honduras</v>
      </c>
      <c r="B167" s="203">
        <f>'Old age effective coverage'!P174</f>
        <v>11.1</v>
      </c>
      <c r="C167" s="209">
        <f>'Old age effective coverage'!Q174</f>
        <v>12.8</v>
      </c>
      <c r="D167" s="209">
        <f>'Old age effective coverage'!R174</f>
        <v>9.6</v>
      </c>
      <c r="E167" s="208">
        <f>'Old age effective coverage'!S174</f>
        <v>2009</v>
      </c>
      <c r="F167" s="208" t="str">
        <f>'Old age effective coverage'!T174</f>
        <v>15-64</v>
      </c>
      <c r="G167" s="222">
        <f>'Old age effective coverage'!U174</f>
        <v>0</v>
      </c>
      <c r="H167" s="209">
        <f>'Old age effective coverage'!V174</f>
        <v>16.8</v>
      </c>
      <c r="I167" s="209">
        <f>'Old age effective coverage'!W174</f>
        <v>14.4</v>
      </c>
      <c r="J167" s="209">
        <f>'Old age effective coverage'!X174</f>
        <v>21.1</v>
      </c>
      <c r="K167" s="208" t="str">
        <f>'Old age effective coverage'!Y174</f>
        <v>15+</v>
      </c>
      <c r="L167" s="208">
        <f>'Old age effective coverage'!Z174</f>
        <v>2009</v>
      </c>
    </row>
    <row r="168" spans="1:12" ht="12.75">
      <c r="A168" s="216" t="str">
        <f>'Old age effective coverage'!H177</f>
        <v>Nicaragua</v>
      </c>
      <c r="B168" s="203">
        <f>'Old age effective coverage'!P177</f>
        <v>13.300135134194232</v>
      </c>
      <c r="C168" s="209">
        <f>'Old age effective coverage'!Q177</f>
        <v>15.124272421647964</v>
      </c>
      <c r="D168" s="209">
        <f>'Old age effective coverage'!R177</f>
        <v>11.554977165174948</v>
      </c>
      <c r="E168" s="208">
        <f>'Old age effective coverage'!S177</f>
        <v>2009</v>
      </c>
      <c r="F168" s="208" t="str">
        <f>'Old age effective coverage'!T177</f>
        <v>15-64</v>
      </c>
      <c r="G168" s="222">
        <f>'Old age effective coverage'!U177</f>
        <v>0</v>
      </c>
      <c r="H168" s="209">
        <f>'Old age effective coverage'!V177</f>
        <v>19.8</v>
      </c>
      <c r="I168" s="209">
        <f>'Old age effective coverage'!W177</f>
        <v>17.6430635087158</v>
      </c>
      <c r="J168" s="209">
        <f>'Old age effective coverage'!X177</f>
        <v>23.379088675257094</v>
      </c>
      <c r="K168" s="208" t="str">
        <f>'Old age effective coverage'!Y177</f>
        <v>15+</v>
      </c>
      <c r="L168" s="208">
        <f>'Old age effective coverage'!Z177</f>
        <v>2009</v>
      </c>
    </row>
    <row r="169" spans="1:12" ht="12.75">
      <c r="A169" s="216" t="str">
        <f>'Old age effective coverage'!H179</f>
        <v xml:space="preserve">Paraguay </v>
      </c>
      <c r="B169" s="203">
        <f>'Old age effective coverage'!P179</f>
        <v>12.1</v>
      </c>
      <c r="C169" s="209">
        <f>'Old age effective coverage'!Q179</f>
        <v>15.5</v>
      </c>
      <c r="D169" s="209">
        <f>'Old age effective coverage'!R179</f>
        <v>8.7</v>
      </c>
      <c r="E169" s="208">
        <f>'Old age effective coverage'!S179</f>
        <v>2010</v>
      </c>
      <c r="F169" s="208" t="str">
        <f>'Old age effective coverage'!T179</f>
        <v>15-64</v>
      </c>
      <c r="G169" s="222">
        <f>'Old age effective coverage'!U179</f>
        <v>0</v>
      </c>
      <c r="H169" s="209">
        <f>'Old age effective coverage'!V179</f>
        <v>16.1</v>
      </c>
      <c r="I169" s="209">
        <f>'Old age effective coverage'!W179</f>
        <v>17.1</v>
      </c>
      <c r="J169" s="209">
        <f>'Old age effective coverage'!X179</f>
        <v>14.6</v>
      </c>
      <c r="K169" s="208" t="str">
        <f>'Old age effective coverage'!Y179</f>
        <v>15+</v>
      </c>
      <c r="L169" s="208">
        <f>'Old age effective coverage'!Z179</f>
        <v>2010</v>
      </c>
    </row>
    <row r="170" spans="1:12" ht="12.75">
      <c r="A170" s="216" t="str">
        <f>'Old age effective coverage'!H175</f>
        <v>Jamaica</v>
      </c>
      <c r="B170" s="203">
        <f>'Old age effective coverage'!P175</f>
        <v>12.5</v>
      </c>
      <c r="C170" s="209">
        <f>'Old age effective coverage'!Q175</f>
        <v>0</v>
      </c>
      <c r="D170" s="209">
        <f>'Old age effective coverage'!R175</f>
        <v>0</v>
      </c>
      <c r="E170" s="208">
        <f>'Old age effective coverage'!S175</f>
        <v>2004</v>
      </c>
      <c r="F170" s="208" t="str">
        <f>'Old age effective coverage'!T175</f>
        <v>15-64</v>
      </c>
      <c r="G170" s="222">
        <f>'Old age effective coverage'!U175</f>
        <v>0</v>
      </c>
      <c r="H170" s="209">
        <f>'Old age effective coverage'!V175</f>
        <v>16.7</v>
      </c>
      <c r="I170" s="209">
        <f>'Old age effective coverage'!W175</f>
        <v>0</v>
      </c>
      <c r="J170" s="209">
        <f>'Old age effective coverage'!X175</f>
        <v>0</v>
      </c>
      <c r="K170" s="208" t="str">
        <f>'Old age effective coverage'!Y175</f>
        <v>15+</v>
      </c>
      <c r="L170" s="208">
        <f>'Old age effective coverage'!Z175</f>
        <v>2004</v>
      </c>
    </row>
    <row r="171" spans="1:12" ht="12.75">
      <c r="A171" s="216" t="str">
        <f>'Old age effective coverage'!H172</f>
        <v>Guatemala</v>
      </c>
      <c r="B171" s="203">
        <f>'Old age effective coverage'!P172</f>
        <v>14.2</v>
      </c>
      <c r="C171" s="209">
        <f>'Old age effective coverage'!Q172</f>
        <v>0</v>
      </c>
      <c r="D171" s="209">
        <f>'Old age effective coverage'!R172</f>
        <v>0</v>
      </c>
      <c r="E171" s="208">
        <f>'Old age effective coverage'!S172</f>
        <v>2010</v>
      </c>
      <c r="F171" s="208" t="str">
        <f>'Old age effective coverage'!T172</f>
        <v>15-64</v>
      </c>
      <c r="G171" s="222">
        <f>'Old age effective coverage'!U172</f>
        <v>0</v>
      </c>
      <c r="H171" s="209">
        <f>'Old age effective coverage'!V172</f>
        <v>19.5</v>
      </c>
      <c r="I171" s="209">
        <f>'Old age effective coverage'!W172</f>
        <v>0</v>
      </c>
      <c r="J171" s="209">
        <f>'Old age effective coverage'!X172</f>
        <v>0</v>
      </c>
      <c r="K171" s="208" t="str">
        <f>'Old age effective coverage'!Y172</f>
        <v>15+</v>
      </c>
      <c r="L171" s="208">
        <f>'Old age effective coverage'!Z172</f>
        <v>2010</v>
      </c>
    </row>
    <row r="172" spans="1:12" ht="12.75">
      <c r="A172" s="216" t="str">
        <f>'Old age effective coverage'!H169</f>
        <v>Ecuador</v>
      </c>
      <c r="B172" s="203">
        <f>'Old age effective coverage'!P169</f>
        <v>14.7</v>
      </c>
      <c r="C172" s="209">
        <f>'Old age effective coverage'!Q169</f>
        <v>18.1</v>
      </c>
      <c r="D172" s="209">
        <f>'Old age effective coverage'!R169</f>
        <v>11.5</v>
      </c>
      <c r="E172" s="208">
        <f>'Old age effective coverage'!S169</f>
        <v>2009</v>
      </c>
      <c r="F172" s="208" t="str">
        <f>'Old age effective coverage'!T169</f>
        <v>15-64</v>
      </c>
      <c r="G172" s="222">
        <f>'Old age effective coverage'!U169</f>
        <v>0</v>
      </c>
      <c r="H172" s="209">
        <f>'Old age effective coverage'!V169</f>
        <v>20.2</v>
      </c>
      <c r="I172" s="209">
        <f>'Old age effective coverage'!W169</f>
        <v>20.4</v>
      </c>
      <c r="J172" s="209">
        <f>'Old age effective coverage'!X169</f>
        <v>20</v>
      </c>
      <c r="K172" s="208" t="str">
        <f>'Old age effective coverage'!Y169</f>
        <v>15+</v>
      </c>
      <c r="L172" s="208">
        <f>'Old age effective coverage'!Z169</f>
        <v>2009</v>
      </c>
    </row>
    <row r="173" spans="1:12" ht="12.75">
      <c r="A173" s="216" t="str">
        <f>'Old age effective coverage'!H168</f>
        <v>Dominican Republic</v>
      </c>
      <c r="B173" s="203">
        <f>'Old age effective coverage'!P168</f>
        <v>19.32532791007701</v>
      </c>
      <c r="C173" s="209">
        <f>'Old age effective coverage'!Q168</f>
        <v>21.827156386232932</v>
      </c>
      <c r="D173" s="209">
        <f>'Old age effective coverage'!R168</f>
        <v>16.812110941035286</v>
      </c>
      <c r="E173" s="208">
        <f>'Old age effective coverage'!S168</f>
        <v>2011</v>
      </c>
      <c r="F173" s="208" t="str">
        <f>'Old age effective coverage'!T168</f>
        <v>15-64</v>
      </c>
      <c r="G173" s="222">
        <f>'Old age effective coverage'!U168</f>
        <v>0</v>
      </c>
      <c r="H173" s="209">
        <f>'Old age effective coverage'!V168</f>
        <v>27.090153068468275</v>
      </c>
      <c r="I173" s="209">
        <f>'Old age effective coverage'!W168</f>
        <v>25.2827223404684</v>
      </c>
      <c r="J173" s="209">
        <f>'Old age effective coverage'!X168</f>
        <v>29.854061500212598</v>
      </c>
      <c r="K173" s="208" t="str">
        <f>'Old age effective coverage'!Y168</f>
        <v>15+</v>
      </c>
      <c r="L173" s="208">
        <f>'Old age effective coverage'!Z168</f>
        <v>2011</v>
      </c>
    </row>
    <row r="174" spans="1:12" ht="12.75">
      <c r="A174" s="216" t="str">
        <f>'Old age effective coverage'!H165</f>
        <v>Colombia</v>
      </c>
      <c r="B174" s="203">
        <f>'Old age effective coverage'!P165</f>
        <v>19.6</v>
      </c>
      <c r="C174" s="209">
        <f>'Old age effective coverage'!Q165</f>
        <v>0</v>
      </c>
      <c r="D174" s="209">
        <f>'Old age effective coverage'!R165</f>
        <v>0</v>
      </c>
      <c r="E174" s="208">
        <f>'Old age effective coverage'!S165</f>
        <v>2008</v>
      </c>
      <c r="F174" s="208" t="str">
        <f>'Old age effective coverage'!T165</f>
        <v>15-64</v>
      </c>
      <c r="G174" s="222">
        <f>'Old age effective coverage'!U165</f>
        <v>0</v>
      </c>
      <c r="H174" s="209">
        <f>'Old age effective coverage'!V165</f>
        <v>28.2</v>
      </c>
      <c r="I174" s="209">
        <f>'Old age effective coverage'!W165</f>
        <v>0</v>
      </c>
      <c r="J174" s="209">
        <f>'Old age effective coverage'!X165</f>
        <v>0</v>
      </c>
      <c r="K174" s="208" t="str">
        <f>'Old age effective coverage'!Y165</f>
        <v>15+</v>
      </c>
      <c r="L174" s="208">
        <f>'Old age effective coverage'!Z165</f>
        <v>2008</v>
      </c>
    </row>
    <row r="175" spans="1:12" ht="12.75">
      <c r="A175" s="216" t="str">
        <f>'Old age effective coverage'!H170</f>
        <v>El Salvador</v>
      </c>
      <c r="B175" s="203">
        <f>'Old age effective coverage'!P170</f>
        <v>19.8</v>
      </c>
      <c r="C175" s="209">
        <f>'Old age effective coverage'!Q170</f>
        <v>24</v>
      </c>
      <c r="D175" s="209">
        <f>'Old age effective coverage'!R170</f>
        <v>16.3</v>
      </c>
      <c r="E175" s="208">
        <f>'Old age effective coverage'!S170</f>
        <v>2009</v>
      </c>
      <c r="F175" s="208" t="str">
        <f>'Old age effective coverage'!T170</f>
        <v>15-64</v>
      </c>
      <c r="G175" s="222">
        <f>'Old age effective coverage'!U170</f>
        <v>0</v>
      </c>
      <c r="H175" s="209">
        <f>'Old age effective coverage'!V170</f>
        <v>30.7</v>
      </c>
      <c r="I175" s="209">
        <f>'Old age effective coverage'!W170</f>
        <v>29.4</v>
      </c>
      <c r="J175" s="209">
        <f>'Old age effective coverage'!X170</f>
        <v>32.4</v>
      </c>
      <c r="K175" s="208" t="str">
        <f>'Old age effective coverage'!Y170</f>
        <v>15+</v>
      </c>
      <c r="L175" s="208">
        <f>'Old age effective coverage'!Z170</f>
        <v>2009</v>
      </c>
    </row>
    <row r="176" spans="1:12" ht="12.75">
      <c r="A176" s="216" t="str">
        <f>'Old age effective coverage'!H162</f>
        <v>Bolivia</v>
      </c>
      <c r="B176" s="203">
        <f>'Old age effective coverage'!P162</f>
        <v>21.2</v>
      </c>
      <c r="C176" s="209">
        <f>'Old age effective coverage'!Q162</f>
        <v>27</v>
      </c>
      <c r="D176" s="209">
        <f>'Old age effective coverage'!R162</f>
        <v>15.8</v>
      </c>
      <c r="E176" s="208">
        <f>'Old age effective coverage'!S162</f>
        <v>2009</v>
      </c>
      <c r="F176" s="208" t="str">
        <f>'Old age effective coverage'!T162</f>
        <v>15-64</v>
      </c>
      <c r="G176" s="222">
        <f>'Old age effective coverage'!U162</f>
        <v>0</v>
      </c>
      <c r="H176" s="209">
        <f>'Old age effective coverage'!V162</f>
        <v>27.9</v>
      </c>
      <c r="I176" s="209">
        <f>'Old age effective coverage'!W162</f>
        <v>32.1</v>
      </c>
      <c r="J176" s="209">
        <f>'Old age effective coverage'!X162</f>
        <v>22.8</v>
      </c>
      <c r="K176" s="208" t="str">
        <f>'Old age effective coverage'!Y162</f>
        <v>15+</v>
      </c>
      <c r="L176" s="208">
        <f>'Old age effective coverage'!Z162</f>
        <v>2009</v>
      </c>
    </row>
    <row r="177" spans="1:12" ht="12.75">
      <c r="A177" s="216" t="str">
        <f>'Old age effective coverage'!H176</f>
        <v xml:space="preserve">Mexico </v>
      </c>
      <c r="B177" s="203">
        <f>'Old age effective coverage'!P176</f>
        <v>22.2</v>
      </c>
      <c r="C177" s="209">
        <f>'Old age effective coverage'!Q176</f>
        <v>28.6</v>
      </c>
      <c r="D177" s="209">
        <f>'Old age effective coverage'!R176</f>
        <v>16.3</v>
      </c>
      <c r="E177" s="208">
        <f>'Old age effective coverage'!S176</f>
        <v>2009</v>
      </c>
      <c r="F177" s="208" t="str">
        <f>'Old age effective coverage'!T176</f>
        <v>15-64</v>
      </c>
      <c r="G177" s="222">
        <f>'Old age effective coverage'!U176</f>
        <v>0</v>
      </c>
      <c r="H177" s="209">
        <f>'Old age effective coverage'!V176</f>
        <v>35.3</v>
      </c>
      <c r="I177" s="209">
        <f>'Old age effective coverage'!W176</f>
        <v>34.8</v>
      </c>
      <c r="J177" s="209">
        <f>'Old age effective coverage'!X176</f>
        <v>36.1</v>
      </c>
      <c r="K177" s="208" t="str">
        <f>'Old age effective coverage'!Y176</f>
        <v>15+</v>
      </c>
      <c r="L177" s="208">
        <f>'Old age effective coverage'!Z176</f>
        <v>2009</v>
      </c>
    </row>
    <row r="178" spans="1:12" ht="12.75">
      <c r="A178" s="216" t="str">
        <f>'Old age effective coverage'!H180</f>
        <v>Peru</v>
      </c>
      <c r="B178" s="203">
        <f>'Old age effective coverage'!P180</f>
        <v>24.8</v>
      </c>
      <c r="C178" s="209">
        <f>'Old age effective coverage'!Q180</f>
        <v>32.4</v>
      </c>
      <c r="D178" s="209">
        <f>'Old age effective coverage'!R180</f>
        <v>17.6</v>
      </c>
      <c r="E178" s="208">
        <f>'Old age effective coverage'!S180</f>
        <v>2010</v>
      </c>
      <c r="F178" s="208" t="str">
        <f>'Old age effective coverage'!T180</f>
        <v>15-64</v>
      </c>
      <c r="G178" s="222">
        <f>'Old age effective coverage'!U180</f>
        <v>0</v>
      </c>
      <c r="H178" s="209">
        <f>'Old age effective coverage'!V180</f>
        <v>29.2</v>
      </c>
      <c r="I178" s="209">
        <f>'Old age effective coverage'!W180</f>
        <v>36.9</v>
      </c>
      <c r="J178" s="209">
        <f>'Old age effective coverage'!X180</f>
        <v>20.4</v>
      </c>
      <c r="K178" s="208" t="str">
        <f>'Old age effective coverage'!Y180</f>
        <v>15+</v>
      </c>
      <c r="L178" s="208">
        <f>'Old age effective coverage'!Z180</f>
        <v>2010</v>
      </c>
    </row>
    <row r="179" spans="1:12" ht="12.75">
      <c r="A179" s="216" t="str">
        <f>'Old age effective coverage'!H156</f>
        <v>Argentina</v>
      </c>
      <c r="B179" s="203">
        <f>'Old age effective coverage'!P156</f>
        <v>27.8</v>
      </c>
      <c r="C179" s="209">
        <f>'Old age effective coverage'!Q156</f>
        <v>0</v>
      </c>
      <c r="D179" s="209">
        <f>'Old age effective coverage'!R156</f>
        <v>0</v>
      </c>
      <c r="E179" s="208">
        <f>'Old age effective coverage'!S156</f>
        <v>2009</v>
      </c>
      <c r="F179" s="208" t="str">
        <f>'Old age effective coverage'!T156</f>
        <v>15-64</v>
      </c>
      <c r="G179" s="222">
        <f>'Old age effective coverage'!U156</f>
        <v>0</v>
      </c>
      <c r="H179" s="209">
        <f>'Old age effective coverage'!V156</f>
        <v>39.1</v>
      </c>
      <c r="I179" s="209">
        <f>'Old age effective coverage'!W156</f>
        <v>0</v>
      </c>
      <c r="J179" s="209">
        <f>'Old age effective coverage'!X156</f>
        <v>0</v>
      </c>
      <c r="K179" s="208" t="str">
        <f>'Old age effective coverage'!Y156</f>
        <v>15+</v>
      </c>
      <c r="L179" s="208">
        <f>'Old age effective coverage'!Z156</f>
        <v>2009</v>
      </c>
    </row>
    <row r="180" spans="1:12" ht="12.75">
      <c r="A180" s="216" t="str">
        <f>'Old age effective coverage'!H163</f>
        <v xml:space="preserve">Brazil </v>
      </c>
      <c r="B180" s="203">
        <f>'Old age effective coverage'!P163</f>
        <v>31.3891817819697</v>
      </c>
      <c r="C180" s="209">
        <f>'Old age effective coverage'!Q163</f>
        <v>36.75579282957459</v>
      </c>
      <c r="D180" s="209">
        <f>'Old age effective coverage'!R163</f>
        <v>26.187087293599877</v>
      </c>
      <c r="E180" s="208">
        <f>'Old age effective coverage'!S163</f>
        <v>2010</v>
      </c>
      <c r="F180" s="208" t="str">
        <f>'Old age effective coverage'!T163</f>
        <v>15-64</v>
      </c>
      <c r="G180" s="222">
        <f>'Old age effective coverage'!U163</f>
        <v>0</v>
      </c>
      <c r="H180" s="209">
        <f>'Old age effective coverage'!V163</f>
        <v>40.681432225768766</v>
      </c>
      <c r="I180" s="209">
        <f>'Old age effective coverage'!W163</f>
        <v>41.52880705767979</v>
      </c>
      <c r="J180" s="209">
        <f>'Old age effective coverage'!X163</f>
        <v>39.55724750882105</v>
      </c>
      <c r="K180" s="208" t="str">
        <f>'Old age effective coverage'!Y163</f>
        <v>15+</v>
      </c>
      <c r="L180" s="208">
        <f>'Old age effective coverage'!Z163</f>
        <v>2010</v>
      </c>
    </row>
    <row r="181" spans="1:12" ht="12.75">
      <c r="A181" s="216" t="str">
        <f>'Old age effective coverage'!H178</f>
        <v>Panama</v>
      </c>
      <c r="B181" s="203">
        <f>'Old age effective coverage'!P178</f>
        <v>46.495889902668466</v>
      </c>
      <c r="C181" s="209">
        <f>'Old age effective coverage'!Q178</f>
        <v>57.54936427325513</v>
      </c>
      <c r="D181" s="209">
        <f>'Old age effective coverage'!R178</f>
        <v>35.279440445539386</v>
      </c>
      <c r="E181" s="208">
        <f>'Old age effective coverage'!S178</f>
        <v>2009</v>
      </c>
      <c r="F181" s="208" t="str">
        <f>'Old age effective coverage'!T178</f>
        <v>15-64</v>
      </c>
      <c r="G181" s="222">
        <f>'Old age effective coverage'!U178</f>
        <v>0</v>
      </c>
      <c r="H181" s="209">
        <f>'Old age effective coverage'!V178</f>
        <v>64</v>
      </c>
      <c r="I181" s="209">
        <f>'Old age effective coverage'!W178</f>
        <v>63.36006018922424</v>
      </c>
      <c r="J181" s="209">
        <f>'Old age effective coverage'!X178</f>
        <v>65.08818095052847</v>
      </c>
      <c r="K181" s="208" t="str">
        <f>'Old age effective coverage'!Y178</f>
        <v>15+</v>
      </c>
      <c r="L181" s="208">
        <f>'Old age effective coverage'!Z178</f>
        <v>2009</v>
      </c>
    </row>
    <row r="182" spans="1:12" ht="12.75">
      <c r="A182" s="216" t="str">
        <f>'Old age effective coverage'!H186</f>
        <v>Venezuela, Bolivarian Rep. Of</v>
      </c>
      <c r="B182" s="203">
        <f>'Old age effective coverage'!P186</f>
        <v>14.9</v>
      </c>
      <c r="C182" s="209">
        <f>'Old age effective coverage'!Q186</f>
        <v>0</v>
      </c>
      <c r="D182" s="209">
        <f>'Old age effective coverage'!R186</f>
        <v>0</v>
      </c>
      <c r="E182" s="208">
        <f>'Old age effective coverage'!S186</f>
        <v>2004</v>
      </c>
      <c r="F182" s="208" t="str">
        <f>'Old age effective coverage'!T186</f>
        <v>15-64</v>
      </c>
      <c r="G182" s="222">
        <f>'Old age effective coverage'!U186</f>
        <v>0</v>
      </c>
      <c r="H182" s="209">
        <f>'Old age effective coverage'!V186</f>
        <v>20.5</v>
      </c>
      <c r="I182" s="209">
        <f>'Old age effective coverage'!W186</f>
        <v>0</v>
      </c>
      <c r="J182" s="209">
        <f>'Old age effective coverage'!X186</f>
        <v>0</v>
      </c>
      <c r="K182" s="208" t="str">
        <f>'Old age effective coverage'!Y186</f>
        <v>15+</v>
      </c>
      <c r="L182" s="208">
        <f>'Old age effective coverage'!Z186</f>
        <v>2004</v>
      </c>
    </row>
    <row r="183" spans="1:12" ht="12.75">
      <c r="A183" s="216" t="str">
        <f>'Old age effective coverage'!H164</f>
        <v>Chile</v>
      </c>
      <c r="B183" s="203">
        <f>'Old age effective coverage'!P164</f>
        <v>39.06067403396216</v>
      </c>
      <c r="C183" s="209">
        <f>'Old age effective coverage'!Q164</f>
        <v>47.434536229363076</v>
      </c>
      <c r="D183" s="209">
        <f>'Old age effective coverage'!R164</f>
        <v>30.725283994720442</v>
      </c>
      <c r="E183" s="208">
        <f>'Old age effective coverage'!S164</f>
        <v>2011</v>
      </c>
      <c r="F183" s="208" t="str">
        <f>'Old age effective coverage'!T164</f>
        <v>15-64</v>
      </c>
      <c r="G183" s="222">
        <f>'Old age effective coverage'!U164</f>
        <v>0</v>
      </c>
      <c r="H183" s="209">
        <f>'Old age effective coverage'!V164</f>
        <v>56.85932451297173</v>
      </c>
      <c r="I183" s="209">
        <f>'Old age effective coverage'!W164</f>
        <v>57.15848254356663</v>
      </c>
      <c r="J183" s="209">
        <f>'Old age effective coverage'!X164</f>
        <v>56.405414184363465</v>
      </c>
      <c r="K183" s="208" t="str">
        <f>'Old age effective coverage'!Y164</f>
        <v>15+</v>
      </c>
      <c r="L183" s="208">
        <f>'Old age effective coverage'!Z164</f>
        <v>2011</v>
      </c>
    </row>
    <row r="184" spans="1:12" ht="12.75">
      <c r="A184" s="216" t="str">
        <f>'Old age effective coverage'!H166</f>
        <v>Costa Rica</v>
      </c>
      <c r="B184" s="203">
        <f>'Old age effective coverage'!P166</f>
        <v>40.575768599658936</v>
      </c>
      <c r="C184" s="209">
        <f>'Old age effective coverage'!Q166</f>
        <v>53.39310798074597</v>
      </c>
      <c r="D184" s="209">
        <f>'Old age effective coverage'!R166</f>
        <v>27.210722907032448</v>
      </c>
      <c r="E184" s="208">
        <f>'Old age effective coverage'!S166</f>
        <v>2011</v>
      </c>
      <c r="F184" s="208" t="str">
        <f>'Old age effective coverage'!T166</f>
        <v>15-64</v>
      </c>
      <c r="G184" s="222">
        <f>'Old age effective coverage'!U166</f>
        <v>0</v>
      </c>
      <c r="H184" s="209">
        <f>'Old age effective coverage'!V166</f>
        <v>58.81476833805023</v>
      </c>
      <c r="I184" s="209">
        <f>'Old age effective coverage'!W166</f>
        <v>62.16046731440655</v>
      </c>
      <c r="J184" s="209">
        <f>'Old age effective coverage'!X166</f>
        <v>52.99170460066378</v>
      </c>
      <c r="K184" s="208" t="str">
        <f>'Old age effective coverage'!Y166</f>
        <v>15+</v>
      </c>
      <c r="L184" s="208">
        <f>'Old age effective coverage'!Z166</f>
        <v>2011</v>
      </c>
    </row>
    <row r="185" spans="1:12" ht="12.75">
      <c r="A185" s="216" t="str">
        <f>'Old age effective coverage'!H182</f>
        <v>Saint Lucia</v>
      </c>
      <c r="B185" s="203">
        <f>'Old age effective coverage'!P182</f>
        <v>43.149850872703524</v>
      </c>
      <c r="C185" s="209">
        <f>'Old age effective coverage'!Q182</f>
        <v>44.084049940133355</v>
      </c>
      <c r="D185" s="209">
        <f>'Old age effective coverage'!R182</f>
        <v>42.26855034285734</v>
      </c>
      <c r="E185" s="208">
        <f>'Old age effective coverage'!S182</f>
        <v>2008</v>
      </c>
      <c r="F185" s="208" t="str">
        <f>'Old age effective coverage'!T182</f>
        <v>15-64</v>
      </c>
      <c r="G185" s="222">
        <f>'Old age effective coverage'!U182</f>
        <v>0</v>
      </c>
      <c r="H185" s="209">
        <f>'Old age effective coverage'!V182</f>
        <v>56.4932458800943</v>
      </c>
      <c r="I185" s="209">
        <f>'Old age effective coverage'!W182</f>
        <v>53.06076368819937</v>
      </c>
      <c r="J185" s="209">
        <f>'Old age effective coverage'!X182</f>
        <v>60.33331606919259</v>
      </c>
      <c r="K185" s="208" t="str">
        <f>'Old age effective coverage'!Y182</f>
        <v>15+</v>
      </c>
      <c r="L185" s="208">
        <f>'Old age effective coverage'!Z182</f>
        <v>2008</v>
      </c>
    </row>
    <row r="186" spans="1:12" ht="12.75">
      <c r="A186" s="216" t="str">
        <f>'Old age effective coverage'!H167</f>
        <v>Dominica</v>
      </c>
      <c r="B186" s="203">
        <f>'Old age effective coverage'!P167</f>
        <v>47.82608695652174</v>
      </c>
      <c r="C186" s="209">
        <f>'Old age effective coverage'!Q167</f>
        <v>42.9520624303233</v>
      </c>
      <c r="D186" s="209">
        <f>'Old age effective coverage'!R167</f>
        <v>45.84413091467511</v>
      </c>
      <c r="E186" s="208">
        <f>'Old age effective coverage'!S167</f>
        <v>2008</v>
      </c>
      <c r="F186" s="208" t="str">
        <f>'Old age effective coverage'!T167</f>
        <v>15-64</v>
      </c>
      <c r="G186" s="222">
        <f>'Old age effective coverage'!U167</f>
        <v>0</v>
      </c>
      <c r="H186" s="209">
        <f>'Old age effective coverage'!V167</f>
        <v>0</v>
      </c>
      <c r="I186" s="209">
        <f>'Old age effective coverage'!W167</f>
        <v>0</v>
      </c>
      <c r="J186" s="209">
        <f>'Old age effective coverage'!X167</f>
        <v>0</v>
      </c>
      <c r="K186" s="208">
        <f>'Old age effective coverage'!Y167</f>
        <v>0</v>
      </c>
      <c r="L186" s="208">
        <f>'Old age effective coverage'!Z167</f>
        <v>2008</v>
      </c>
    </row>
    <row r="187" spans="1:12" ht="12.75">
      <c r="A187" s="216" t="str">
        <f>'Old age effective coverage'!H183</f>
        <v>Saint Vincent and the Grenadines</v>
      </c>
      <c r="B187" s="203">
        <f>'Old age effective coverage'!P183</f>
        <v>49.5</v>
      </c>
      <c r="C187" s="209">
        <f>'Old age effective coverage'!Q183</f>
        <v>0</v>
      </c>
      <c r="D187" s="209">
        <f>'Old age effective coverage'!R183</f>
        <v>0</v>
      </c>
      <c r="E187" s="208">
        <f>'Old age effective coverage'!S183</f>
        <v>2007</v>
      </c>
      <c r="F187" s="208" t="str">
        <f>'Old age effective coverage'!T183</f>
        <v>15-64</v>
      </c>
      <c r="G187" s="222">
        <f>'Old age effective coverage'!U183</f>
        <v>0</v>
      </c>
      <c r="H187" s="209">
        <f>'Old age effective coverage'!V183</f>
        <v>67.3</v>
      </c>
      <c r="I187" s="209">
        <f>'Old age effective coverage'!W183</f>
        <v>0</v>
      </c>
      <c r="J187" s="209">
        <f>'Old age effective coverage'!X183</f>
        <v>0</v>
      </c>
      <c r="K187" s="208" t="str">
        <f>'Old age effective coverage'!Y183</f>
        <v>15+</v>
      </c>
      <c r="L187" s="208">
        <f>'Old age effective coverage'!Z183</f>
        <v>2007</v>
      </c>
    </row>
    <row r="188" spans="1:12" ht="12.75">
      <c r="A188" s="216" t="str">
        <f>'Old age effective coverage'!H185</f>
        <v xml:space="preserve">Uruguay </v>
      </c>
      <c r="B188" s="203">
        <f>'Old age effective coverage'!P185</f>
        <v>51</v>
      </c>
      <c r="C188" s="209">
        <f>'Old age effective coverage'!Q185</f>
        <v>43.1</v>
      </c>
      <c r="D188" s="209">
        <f>'Old age effective coverage'!R185</f>
        <v>58.2</v>
      </c>
      <c r="E188" s="208">
        <f>'Old age effective coverage'!S185</f>
        <v>2010</v>
      </c>
      <c r="F188" s="208" t="str">
        <f>'Old age effective coverage'!T185</f>
        <v>15-64</v>
      </c>
      <c r="G188" s="222">
        <f>'Old age effective coverage'!U185</f>
        <v>0</v>
      </c>
      <c r="H188" s="209">
        <f>'Old age effective coverage'!V185</f>
        <v>63.8</v>
      </c>
      <c r="I188" s="209">
        <f>'Old age effective coverage'!W185</f>
        <v>65.7</v>
      </c>
      <c r="J188" s="209">
        <f>'Old age effective coverage'!X185</f>
        <v>61.5</v>
      </c>
      <c r="K188" s="208" t="str">
        <f>'Old age effective coverage'!Y185</f>
        <v>15+</v>
      </c>
      <c r="L188" s="208">
        <f>'Old age effective coverage'!Z185</f>
        <v>2010</v>
      </c>
    </row>
    <row r="189" spans="1:12" ht="12.75">
      <c r="A189" s="216" t="str">
        <f>'Old age effective coverage'!H160</f>
        <v>Belize</v>
      </c>
      <c r="B189" s="203">
        <f>'Old age effective coverage'!P160</f>
        <v>51.02696910162528</v>
      </c>
      <c r="C189" s="209">
        <f>'Old age effective coverage'!Q160</f>
        <v>67.01698233534445</v>
      </c>
      <c r="D189" s="209">
        <f>'Old age effective coverage'!R160</f>
        <v>35.346387849792976</v>
      </c>
      <c r="E189" s="208">
        <f>'Old age effective coverage'!S160</f>
        <v>2011</v>
      </c>
      <c r="F189" s="208" t="str">
        <f>'Old age effective coverage'!T160</f>
        <v>15-64</v>
      </c>
      <c r="G189" s="222">
        <f>'Old age effective coverage'!U160</f>
        <v>0</v>
      </c>
      <c r="H189" s="209">
        <f>'Old age effective coverage'!V160</f>
        <v>73.92252531973091</v>
      </c>
      <c r="I189" s="209">
        <f>'Old age effective coverage'!W160</f>
        <v>77.1502657584739</v>
      </c>
      <c r="J189" s="209">
        <f>'Old age effective coverage'!X160</f>
        <v>68.5749153962715</v>
      </c>
      <c r="K189" s="208" t="str">
        <f>'Old age effective coverage'!Y160</f>
        <v>15+</v>
      </c>
      <c r="L189" s="208">
        <f>'Old age effective coverage'!Z160</f>
        <v>2011</v>
      </c>
    </row>
    <row r="190" spans="1:12" ht="12.75">
      <c r="A190" s="216" t="str">
        <f>'Old age effective coverage'!H184</f>
        <v>Trinidad and Tobago</v>
      </c>
      <c r="B190" s="203">
        <f>'Old age effective coverage'!P184</f>
        <v>51.4</v>
      </c>
      <c r="C190" s="209">
        <f>'Old age effective coverage'!Q184</f>
        <v>0</v>
      </c>
      <c r="D190" s="209">
        <f>'Old age effective coverage'!R184</f>
        <v>0</v>
      </c>
      <c r="E190" s="208">
        <f>'Old age effective coverage'!S184</f>
        <v>2009</v>
      </c>
      <c r="F190" s="208" t="str">
        <f>'Old age effective coverage'!T184</f>
        <v>15-64</v>
      </c>
      <c r="G190" s="222">
        <f>'Old age effective coverage'!U184</f>
        <v>0</v>
      </c>
      <c r="H190" s="209">
        <f>'Old age effective coverage'!V184</f>
        <v>71.7</v>
      </c>
      <c r="I190" s="209">
        <f>'Old age effective coverage'!W184</f>
        <v>0</v>
      </c>
      <c r="J190" s="209">
        <f>'Old age effective coverage'!X184</f>
        <v>0</v>
      </c>
      <c r="K190" s="208" t="str">
        <f>'Old age effective coverage'!Y184</f>
        <v>15+</v>
      </c>
      <c r="L190" s="208">
        <f>'Old age effective coverage'!Z184</f>
        <v>2009</v>
      </c>
    </row>
    <row r="191" spans="1:12" ht="12.75">
      <c r="A191" s="216" t="str">
        <f>'Old age effective coverage'!H171</f>
        <v>Grenada</v>
      </c>
      <c r="B191" s="203">
        <f>'Old age effective coverage'!P171</f>
        <v>58.7</v>
      </c>
      <c r="C191" s="209">
        <f>'Old age effective coverage'!Q171</f>
        <v>0</v>
      </c>
      <c r="D191" s="209">
        <f>'Old age effective coverage'!R171</f>
        <v>0</v>
      </c>
      <c r="E191" s="208">
        <f>'Old age effective coverage'!S171</f>
        <v>2010</v>
      </c>
      <c r="F191" s="208" t="str">
        <f>'Old age effective coverage'!T171</f>
        <v>15-64</v>
      </c>
      <c r="G191" s="222">
        <f>'Old age effective coverage'!U171</f>
        <v>0</v>
      </c>
      <c r="H191" s="209">
        <f>'Old age effective coverage'!V171</f>
        <v>0</v>
      </c>
      <c r="I191" s="209">
        <f>'Old age effective coverage'!W171</f>
        <v>0</v>
      </c>
      <c r="J191" s="209">
        <f>'Old age effective coverage'!X171</f>
        <v>0</v>
      </c>
      <c r="K191" s="208">
        <f>'Old age effective coverage'!Y171</f>
        <v>0</v>
      </c>
      <c r="L191" s="208">
        <f>'Old age effective coverage'!Z171</f>
        <v>2010</v>
      </c>
    </row>
    <row r="192" spans="1:12" ht="12.75">
      <c r="A192" s="216" t="str">
        <f>'Old age effective coverage'!H159</f>
        <v xml:space="preserve">Barbados </v>
      </c>
      <c r="B192" s="203">
        <f>'Old age effective coverage'!P159</f>
        <v>64.1</v>
      </c>
      <c r="C192" s="209">
        <f>'Old age effective coverage'!Q159</f>
        <v>0</v>
      </c>
      <c r="D192" s="209">
        <f>'Old age effective coverage'!R159</f>
        <v>0</v>
      </c>
      <c r="E192" s="208">
        <f>'Old age effective coverage'!S159</f>
        <v>2009</v>
      </c>
      <c r="F192" s="208" t="str">
        <f>'Old age effective coverage'!T159</f>
        <v>15-64</v>
      </c>
      <c r="G192" s="222">
        <f>'Old age effective coverage'!U159</f>
        <v>0</v>
      </c>
      <c r="H192" s="209">
        <f>'Old age effective coverage'!V159</f>
        <v>78.4</v>
      </c>
      <c r="I192" s="209">
        <f>'Old age effective coverage'!W159</f>
        <v>0</v>
      </c>
      <c r="J192" s="209">
        <f>'Old age effective coverage'!X159</f>
        <v>0</v>
      </c>
      <c r="K192" s="208" t="str">
        <f>'Old age effective coverage'!Y159</f>
        <v>15+</v>
      </c>
      <c r="L192" s="208">
        <f>'Old age effective coverage'!Z159</f>
        <v>2009</v>
      </c>
    </row>
    <row r="193" spans="1:12" ht="12.75">
      <c r="A193" s="216" t="str">
        <f>'Old age effective coverage'!H155</f>
        <v>Antigua &amp; Barbuda</v>
      </c>
      <c r="B193" s="203">
        <f>'Old age effective coverage'!P155</f>
        <v>71.8</v>
      </c>
      <c r="C193" s="209">
        <f>'Old age effective coverage'!Q155</f>
        <v>0</v>
      </c>
      <c r="D193" s="209">
        <f>'Old age effective coverage'!R155</f>
        <v>0</v>
      </c>
      <c r="E193" s="208">
        <f>'Old age effective coverage'!S155</f>
        <v>2007</v>
      </c>
      <c r="F193" s="208" t="str">
        <f>'Old age effective coverage'!T155</f>
        <v>15-64</v>
      </c>
      <c r="G193" s="222">
        <f>'Old age effective coverage'!U155</f>
        <v>0</v>
      </c>
      <c r="H193" s="209">
        <f>'Old age effective coverage'!V155</f>
        <v>78.3</v>
      </c>
      <c r="I193" s="209">
        <f>'Old age effective coverage'!W155</f>
        <v>0</v>
      </c>
      <c r="J193" s="209">
        <f>'Old age effective coverage'!X155</f>
        <v>0</v>
      </c>
      <c r="K193" s="208" t="str">
        <f>'Old age effective coverage'!Y155</f>
        <v>15+</v>
      </c>
      <c r="L193" s="208">
        <f>'Old age effective coverage'!Z155</f>
        <v>2007</v>
      </c>
    </row>
    <row r="194" spans="1:12" ht="12.75">
      <c r="A194" s="216" t="str">
        <f>'Old age effective coverage'!H157</f>
        <v>Aruba</v>
      </c>
      <c r="B194" s="203">
        <f>'Old age effective coverage'!P157</f>
        <v>68</v>
      </c>
      <c r="C194" s="209">
        <f>'Old age effective coverage'!Q157</f>
        <v>0</v>
      </c>
      <c r="D194" s="209">
        <f>'Old age effective coverage'!R157</f>
        <v>0</v>
      </c>
      <c r="E194" s="208">
        <f>'Old age effective coverage'!S157</f>
        <v>0</v>
      </c>
      <c r="F194" s="208">
        <f>'Old age effective coverage'!T157</f>
        <v>0</v>
      </c>
      <c r="G194" s="222">
        <f>'Old age effective coverage'!U157</f>
        <v>0</v>
      </c>
      <c r="H194" s="209">
        <f>'Old age effective coverage'!V157</f>
        <v>0</v>
      </c>
      <c r="I194" s="209">
        <f>'Old age effective coverage'!W157</f>
        <v>0</v>
      </c>
      <c r="J194" s="209">
        <f>'Old age effective coverage'!X157</f>
        <v>0</v>
      </c>
      <c r="K194" s="208">
        <f>'Old age effective coverage'!Y157</f>
        <v>0</v>
      </c>
      <c r="L194" s="208">
        <f>'Old age effective coverage'!Z157</f>
        <v>2003</v>
      </c>
    </row>
    <row r="195" spans="1:12" ht="12.75">
      <c r="A195" s="216" t="str">
        <f>'Old age effective coverage'!H189</f>
        <v>Canada</v>
      </c>
      <c r="B195" s="203">
        <f>'Old age effective coverage'!P189</f>
        <v>68.37550913791316</v>
      </c>
      <c r="C195" s="209">
        <f>'Old age effective coverage'!Q189</f>
        <v>69.89722211037108</v>
      </c>
      <c r="D195" s="209">
        <f>'Old age effective coverage'!R189</f>
        <v>66.83893031497091</v>
      </c>
      <c r="E195" s="208">
        <f>'Old age effective coverage'!S189</f>
        <v>2009</v>
      </c>
      <c r="F195" s="208" t="str">
        <f>'Old age effective coverage'!T189</f>
        <v>15-64</v>
      </c>
      <c r="G195" s="222">
        <f>'Old age effective coverage'!U189</f>
        <v>0</v>
      </c>
      <c r="H195" s="209">
        <f>'Old age effective coverage'!V189</f>
        <v>85.43282206674996</v>
      </c>
      <c r="I195" s="209">
        <f>'Old age effective coverage'!W189</f>
        <v>82.90543131022608</v>
      </c>
      <c r="J195" s="209">
        <f>'Old age effective coverage'!X189</f>
        <v>88.27446586510085</v>
      </c>
      <c r="K195" s="208" t="str">
        <f>'Old age effective coverage'!Y189</f>
        <v>15+</v>
      </c>
      <c r="L195" s="208">
        <f>'Old age effective coverage'!Z189</f>
        <v>2009</v>
      </c>
    </row>
    <row r="196" spans="1:12" ht="12.75">
      <c r="A196" s="216" t="str">
        <f>'Old age effective coverage'!H190</f>
        <v>United States</v>
      </c>
      <c r="B196" s="203">
        <f>'Old age effective coverage'!P190</f>
        <v>78.53765159353969</v>
      </c>
      <c r="C196" s="209">
        <f>'Old age effective coverage'!Q190</f>
        <v>81.10858367548404</v>
      </c>
      <c r="D196" s="209">
        <f>'Old age effective coverage'!R190</f>
        <v>75.95459925199201</v>
      </c>
      <c r="E196" s="208">
        <f>'Old age effective coverage'!S190</f>
        <v>2010</v>
      </c>
      <c r="F196" s="208" t="str">
        <f>'Old age effective coverage'!T190</f>
        <v>15-64</v>
      </c>
      <c r="G196" s="222">
        <f>'Old age effective coverage'!U190</f>
        <v>0</v>
      </c>
      <c r="H196" s="209">
        <f>'Old age effective coverage'!V190</f>
        <v>103.20338776998825</v>
      </c>
      <c r="I196" s="209">
        <f>'Old age effective coverage'!W190</f>
        <v>99.15737398972479</v>
      </c>
      <c r="J196" s="209">
        <f>'Old age effective coverage'!X190</f>
        <v>107.92830657465926</v>
      </c>
      <c r="K196" s="208" t="str">
        <f>'Old age effective coverage'!Y190</f>
        <v>15+</v>
      </c>
      <c r="L196" s="208">
        <f>'Old age effective coverage'!Z190</f>
        <v>2010</v>
      </c>
    </row>
    <row r="197" spans="1:12" ht="12.75">
      <c r="A197" s="217" t="str">
        <f>'Old age effective coverage'!H181</f>
        <v>Saint Kitts and Nevis</v>
      </c>
      <c r="B197" s="204">
        <f>'Old age effective coverage'!P181</f>
        <v>78.86723414912755</v>
      </c>
      <c r="C197" s="212">
        <f>'Old age effective coverage'!Q181</f>
        <v>78.16942117015535</v>
      </c>
      <c r="D197" s="212">
        <f>'Old age effective coverage'!R181</f>
        <v>79.56835248236274</v>
      </c>
      <c r="E197" s="211">
        <f>'Old age effective coverage'!S181</f>
        <v>2009</v>
      </c>
      <c r="F197" s="211" t="str">
        <f>'Old age effective coverage'!T181</f>
        <v>15-64</v>
      </c>
      <c r="G197" s="223">
        <f>'Old age effective coverage'!U181</f>
        <v>0</v>
      </c>
      <c r="H197" s="212">
        <f>'Old age effective coverage'!V181</f>
        <v>0</v>
      </c>
      <c r="I197" s="212">
        <f>'Old age effective coverage'!W181</f>
        <v>0</v>
      </c>
      <c r="J197" s="212">
        <f>'Old age effective coverage'!X181</f>
        <v>0</v>
      </c>
      <c r="K197" s="211">
        <f>'Old age effective coverage'!Y181</f>
        <v>0</v>
      </c>
      <c r="L197" s="211">
        <f>'Old age effective coverage'!Z181</f>
        <v>2009</v>
      </c>
    </row>
    <row r="198" spans="2:10" ht="12.75">
      <c r="B198" s="199"/>
      <c r="C198" s="220"/>
      <c r="D198" s="220"/>
      <c r="H198" s="220"/>
      <c r="I198" s="220"/>
      <c r="J198" s="220"/>
    </row>
    <row r="199" spans="2:10" ht="12.75">
      <c r="B199" s="199"/>
      <c r="C199" s="220"/>
      <c r="D199" s="220"/>
      <c r="H199" s="220"/>
      <c r="I199" s="220"/>
      <c r="J199" s="220"/>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459"/>
  <sheetViews>
    <sheetView workbookViewId="0" topLeftCell="A4">
      <selection activeCell="C153" sqref="A6:C153"/>
    </sheetView>
  </sheetViews>
  <sheetFormatPr defaultColWidth="11.421875" defaultRowHeight="12.75"/>
  <cols>
    <col min="1" max="1" width="11.421875" style="236" customWidth="1"/>
    <col min="2" max="2" width="12.57421875" style="236" customWidth="1"/>
    <col min="3" max="16384" width="11.421875" style="236" customWidth="1"/>
  </cols>
  <sheetData>
    <row r="2" ht="12.75">
      <c r="A2" s="236" t="s">
        <v>422</v>
      </c>
    </row>
    <row r="5" ht="12.75">
      <c r="A5" s="236" t="str">
        <f>'Old age effective coverage'!H21</f>
        <v>Africa</v>
      </c>
    </row>
    <row r="6" spans="2:3" ht="12.75">
      <c r="B6" s="236" t="s">
        <v>227</v>
      </c>
      <c r="C6" s="236" t="s">
        <v>423</v>
      </c>
    </row>
    <row r="7" spans="1:3" ht="12.75">
      <c r="A7" s="236" t="str">
        <f>'Old age effective coverage'!H23</f>
        <v>Angola</v>
      </c>
      <c r="B7" s="237">
        <f>'Old age effective coverage'!P23</f>
        <v>0.3</v>
      </c>
      <c r="C7" s="237">
        <f>'Old age effective coverage'!J23</f>
        <v>8.1</v>
      </c>
    </row>
    <row r="8" spans="1:3" ht="12.75">
      <c r="A8" s="236" t="str">
        <f>'Old age effective coverage'!H90</f>
        <v>Lao People's Dem. Rep.</v>
      </c>
      <c r="B8" s="237">
        <f>'Old age effective coverage'!P90</f>
        <v>1.2</v>
      </c>
      <c r="C8" s="237">
        <f>'Old age effective coverage'!J90</f>
        <v>5.6</v>
      </c>
    </row>
    <row r="9" spans="1:3" ht="12.75">
      <c r="A9" s="236" t="str">
        <f>'Old age effective coverage'!H51</f>
        <v>Niger</v>
      </c>
      <c r="B9" s="237">
        <f>'Old age effective coverage'!P51</f>
        <v>1.2607813704841069</v>
      </c>
      <c r="C9" s="237">
        <f>'Old age effective coverage'!J51</f>
        <v>6.1</v>
      </c>
    </row>
    <row r="10" spans="1:3" ht="12.75">
      <c r="A10" s="236" t="str">
        <f>'Old age effective coverage'!H30</f>
        <v>Chad</v>
      </c>
      <c r="B10" s="237">
        <f>'Old age effective coverage'!P30</f>
        <v>1.5</v>
      </c>
      <c r="C10" s="237">
        <f>'Old age effective coverage'!J30</f>
        <v>1.6</v>
      </c>
    </row>
    <row r="11" spans="1:3" ht="12.75">
      <c r="A11" s="236" t="str">
        <f>'Old age effective coverage'!H39</f>
        <v>Guinea-Bissau</v>
      </c>
      <c r="B11" s="237">
        <f>'Old age effective coverage'!P39</f>
        <v>1.5</v>
      </c>
      <c r="C11" s="237">
        <f>'Old age effective coverage'!J39</f>
        <v>6.2</v>
      </c>
    </row>
    <row r="12" spans="1:3" ht="12.75">
      <c r="A12" s="236" t="str">
        <f>'Old age effective coverage'!H73</f>
        <v>Bangladesh</v>
      </c>
      <c r="B12" s="237">
        <f>'Old age effective coverage'!P73</f>
        <v>2.3</v>
      </c>
      <c r="C12" s="237">
        <f>'Old age effective coverage'!J73</f>
        <v>26.1</v>
      </c>
    </row>
    <row r="13" spans="1:3" ht="12.75">
      <c r="A13" s="236" t="str">
        <f>'Old age effective coverage'!H109</f>
        <v xml:space="preserve">Yemen </v>
      </c>
      <c r="B13" s="237">
        <f>'Old age effective coverage'!P109</f>
        <v>2.314124571007153</v>
      </c>
      <c r="C13" s="237">
        <f>'Old age effective coverage'!J109</f>
        <v>15.626417405164739</v>
      </c>
    </row>
    <row r="14" spans="1:3" ht="12.75">
      <c r="A14" s="236" t="str">
        <f>'Old age effective coverage'!H59</f>
        <v>Sudan</v>
      </c>
      <c r="B14" s="237">
        <f>'Old age effective coverage'!P59</f>
        <v>2.8</v>
      </c>
      <c r="C14" s="237">
        <f>'Old age effective coverage'!J59</f>
        <v>4.6</v>
      </c>
    </row>
    <row r="15" spans="1:3" ht="12.75">
      <c r="A15" s="236" t="str">
        <f>'Old age effective coverage'!H36</f>
        <v>Gambia</v>
      </c>
      <c r="B15" s="237">
        <f>'Old age effective coverage'!P36</f>
        <v>0.8</v>
      </c>
      <c r="C15" s="237">
        <f>'Old age effective coverage'!J36</f>
        <v>3</v>
      </c>
    </row>
    <row r="16" spans="1:3" ht="12.75">
      <c r="A16" s="236" t="str">
        <f>'Old age effective coverage'!H199</f>
        <v>Papua New Guinea</v>
      </c>
      <c r="B16" s="237">
        <f>'Old age effective coverage'!P199</f>
        <v>3</v>
      </c>
      <c r="C16" s="237">
        <f>'Old age effective coverage'!J199</f>
        <v>0.8</v>
      </c>
    </row>
    <row r="17" spans="1:3" ht="12.75">
      <c r="A17" s="236" t="str">
        <f>'Old age effective coverage'!H61</f>
        <v>Tanzania, United Republic of</v>
      </c>
      <c r="B17" s="237">
        <f>'Old age effective coverage'!P61</f>
        <v>3.08755186835808</v>
      </c>
      <c r="C17" s="237">
        <f>'Old age effective coverage'!J61</f>
        <v>3.2</v>
      </c>
    </row>
    <row r="18" spans="1:3" ht="12.75">
      <c r="A18" s="236" t="str">
        <f>'Old age effective coverage'!H62</f>
        <v>Togo</v>
      </c>
      <c r="B18" s="237">
        <f>'Old age effective coverage'!P62</f>
        <v>3.1</v>
      </c>
      <c r="C18" s="237">
        <f>'Old age effective coverage'!J62</f>
        <v>10.9</v>
      </c>
    </row>
    <row r="19" spans="1:3" ht="12.75">
      <c r="A19" s="236" t="str">
        <f>'Old age effective coverage'!H97</f>
        <v>Pakistan</v>
      </c>
      <c r="B19" s="237">
        <f>'Old age effective coverage'!P97</f>
        <v>3.1</v>
      </c>
      <c r="C19" s="237">
        <f>'Old age effective coverage'!J97</f>
        <v>2.3</v>
      </c>
    </row>
    <row r="20" spans="1:3" ht="12.75">
      <c r="A20" s="236" t="str">
        <f>'Old age effective coverage'!H27</f>
        <v>Burundi</v>
      </c>
      <c r="B20" s="237">
        <f>'Old age effective coverage'!P27</f>
        <v>4.488024008311531</v>
      </c>
      <c r="C20" s="237">
        <f>'Old age effective coverage'!J27</f>
        <v>3.9548717714308936</v>
      </c>
    </row>
    <row r="21" spans="1:3" ht="12.75">
      <c r="A21" s="236" t="str">
        <f>'Old age effective coverage'!H33</f>
        <v>Côte d'Ivoire</v>
      </c>
      <c r="B21" s="237">
        <f>'Old age effective coverage'!P33</f>
        <v>6.3</v>
      </c>
      <c r="C21" s="237">
        <f>'Old age effective coverage'!J33</f>
        <v>7.7</v>
      </c>
    </row>
    <row r="22" spans="1:3" ht="12.75">
      <c r="A22" s="236" t="str">
        <f>'Old age effective coverage'!H26</f>
        <v>Burkina Faso</v>
      </c>
      <c r="B22" s="237">
        <f>'Old age effective coverage'!P26</f>
        <v>3.226519582613908</v>
      </c>
      <c r="C22" s="237">
        <f>'Old age effective coverage'!J26</f>
        <v>3.2</v>
      </c>
    </row>
    <row r="23" spans="1:3" ht="12.75">
      <c r="A23" s="236" t="str">
        <f>'Old age effective coverage'!H58</f>
        <v>South Africa</v>
      </c>
      <c r="B23" s="237">
        <f>'Old age effective coverage'!P58</f>
        <v>3.5</v>
      </c>
      <c r="C23" s="237">
        <f>'Old age effective coverage'!J58</f>
        <v>70.4</v>
      </c>
    </row>
    <row r="24" spans="1:3" ht="12.75">
      <c r="A24" s="236" t="str">
        <f>'Old age effective coverage'!H41</f>
        <v>Lesotho</v>
      </c>
      <c r="B24" s="237">
        <f>'Old age effective coverage'!P41</f>
        <v>3.1</v>
      </c>
      <c r="C24" s="237">
        <f>'Old age effective coverage'!J41</f>
        <v>100</v>
      </c>
    </row>
    <row r="25" spans="1:3" ht="12.75">
      <c r="A25" s="236" t="str">
        <f>'Old age effective coverage'!H64</f>
        <v>Uganda</v>
      </c>
      <c r="B25" s="237">
        <f>'Old age effective coverage'!P64</f>
        <v>3.7881450507074614</v>
      </c>
      <c r="C25" s="237">
        <f>'Old age effective coverage'!J64</f>
        <v>4.2</v>
      </c>
    </row>
    <row r="26" spans="1:3" ht="12.75">
      <c r="A26" s="236" t="str">
        <f>'Old age effective coverage'!H49</f>
        <v>Mozambique</v>
      </c>
      <c r="B26" s="237">
        <f>'Old age effective coverage'!P49</f>
        <v>3.8</v>
      </c>
      <c r="C26" s="237">
        <f>'Old age effective coverage'!J49</f>
        <v>17.3</v>
      </c>
    </row>
    <row r="27" spans="1:3" ht="12.75">
      <c r="A27" s="236" t="str">
        <f>'Old age effective coverage'!H53</f>
        <v>Rwanda</v>
      </c>
      <c r="B27" s="237">
        <f>'Old age effective coverage'!P53</f>
        <v>3.821250587565825</v>
      </c>
      <c r="C27" s="237">
        <f>'Old age effective coverage'!J53</f>
        <v>4.7</v>
      </c>
    </row>
    <row r="28" spans="1:3" ht="12.75">
      <c r="A28" s="236" t="str">
        <f>'Old age effective coverage'!H95</f>
        <v>Nepal</v>
      </c>
      <c r="B28" s="237">
        <f>'Old age effective coverage'!P95</f>
        <v>3.9</v>
      </c>
      <c r="C28" s="237">
        <f>'Old age effective coverage'!J95</f>
        <v>62.5</v>
      </c>
    </row>
    <row r="29" spans="1:3" ht="12.75">
      <c r="A29" s="236" t="str">
        <f>'Old age effective coverage'!H55</f>
        <v>Senegal</v>
      </c>
      <c r="B29" s="237">
        <f>'Old age effective coverage'!P55</f>
        <v>4.5</v>
      </c>
      <c r="C29" s="237">
        <f>'Old age effective coverage'!J55</f>
        <v>12.4</v>
      </c>
    </row>
    <row r="30" spans="1:3" ht="12.75">
      <c r="A30" s="236" t="str">
        <f>'Old age effective coverage'!H57</f>
        <v>Sierra Leone</v>
      </c>
      <c r="B30" s="237">
        <f>'Old age effective coverage'!P57</f>
        <v>4.6</v>
      </c>
      <c r="C30" s="237">
        <f>'Old age effective coverage'!J57</f>
        <v>0.9</v>
      </c>
    </row>
    <row r="31" spans="1:3" ht="12.75">
      <c r="A31" s="236" t="str">
        <f>'Old age effective coverage'!H31</f>
        <v>Congo</v>
      </c>
      <c r="B31" s="237">
        <f>'Old age effective coverage'!P31</f>
        <v>4.9</v>
      </c>
      <c r="C31" s="237">
        <f>'Old age effective coverage'!J31</f>
        <v>17</v>
      </c>
    </row>
    <row r="32" spans="1:3" ht="12.75">
      <c r="A32" s="236" t="str">
        <f>'Old age effective coverage'!H24</f>
        <v>Benin</v>
      </c>
      <c r="B32" s="237">
        <f>'Old age effective coverage'!P24</f>
        <v>5.2</v>
      </c>
      <c r="C32" s="237">
        <f>'Old age effective coverage'!J24</f>
        <v>9.7</v>
      </c>
    </row>
    <row r="33" spans="1:3" ht="12.75">
      <c r="A33" s="236" t="str">
        <f>'Old age effective coverage'!H28</f>
        <v>Cameroon</v>
      </c>
      <c r="B33" s="237">
        <f>'Old age effective coverage'!P28</f>
        <v>5.3</v>
      </c>
      <c r="C33" s="237">
        <f>'Old age effective coverage'!J28</f>
        <v>12.896367559841215</v>
      </c>
    </row>
    <row r="34" spans="1:3" ht="12.75">
      <c r="A34" s="236" t="str">
        <f>'Old age effective coverage'!H43</f>
        <v>Madagascar</v>
      </c>
      <c r="B34" s="237">
        <f>'Old age effective coverage'!P43</f>
        <v>5.6</v>
      </c>
      <c r="C34" s="237">
        <f>'Old age effective coverage'!J43</f>
        <v>5.7</v>
      </c>
    </row>
    <row r="35" spans="1:3" ht="12.75">
      <c r="A35" s="236" t="str">
        <f>'Old age effective coverage'!H50</f>
        <v>Namibia</v>
      </c>
      <c r="B35" s="237">
        <f>'Old age effective coverage'!P50</f>
        <v>5.6</v>
      </c>
      <c r="C35" s="237">
        <f>'Old age effective coverage'!J50</f>
        <v>85</v>
      </c>
    </row>
    <row r="36" spans="1:3" ht="12.75">
      <c r="A36" s="236" t="str">
        <f>'Old age effective coverage'!H37</f>
        <v>Ghana</v>
      </c>
      <c r="B36" s="237">
        <f>'Old age effective coverage'!P37</f>
        <v>6.719126626719913</v>
      </c>
      <c r="C36" s="237">
        <f>'Old age effective coverage'!J37</f>
        <v>6.6</v>
      </c>
    </row>
    <row r="37" spans="1:3" ht="12.75">
      <c r="A37" s="236" t="str">
        <f>'Old age effective coverage'!H94</f>
        <v>Mongolia</v>
      </c>
      <c r="B37" s="237">
        <f>'Old age effective coverage'!P94</f>
        <v>8</v>
      </c>
      <c r="C37" s="237">
        <f>'Old age effective coverage'!J94</f>
        <v>90</v>
      </c>
    </row>
    <row r="38" spans="1:3" ht="12.75">
      <c r="A38" s="236" t="str">
        <f>'Old age effective coverage'!H34</f>
        <v>Djibouti</v>
      </c>
      <c r="B38" s="237">
        <f>'Old age effective coverage'!P34</f>
        <v>6.6</v>
      </c>
      <c r="C38" s="237">
        <f>'Old age effective coverage'!J34</f>
        <v>12</v>
      </c>
    </row>
    <row r="39" spans="1:3" ht="12.75">
      <c r="A39" s="236" t="str">
        <f>'Old age effective coverage'!H65</f>
        <v>Zambia</v>
      </c>
      <c r="B39" s="237">
        <f>'Old age effective coverage'!P65</f>
        <v>8.816305800684992</v>
      </c>
      <c r="C39" s="237">
        <f>'Old age effective coverage'!J65</f>
        <v>7.7</v>
      </c>
    </row>
    <row r="40" spans="1:3" ht="12.75">
      <c r="A40" s="236" t="str">
        <f>'Old age effective coverage'!H74</f>
        <v>Bhutan</v>
      </c>
      <c r="B40" s="237">
        <f>'Old age effective coverage'!P74</f>
        <v>8.9</v>
      </c>
      <c r="C40" s="237">
        <f>'Old age effective coverage'!J74</f>
        <v>2.2</v>
      </c>
    </row>
    <row r="41" spans="1:3" ht="12.75">
      <c r="A41" s="236" t="str">
        <f>'Old age effective coverage'!H46</f>
        <v>Mauritania</v>
      </c>
      <c r="B41" s="237">
        <f>'Old age effective coverage'!P46</f>
        <v>9.4</v>
      </c>
      <c r="C41" s="237">
        <f>'Old age effective coverage'!J46</f>
        <v>9.3</v>
      </c>
    </row>
    <row r="42" spans="1:3" ht="12.75">
      <c r="A42" s="236" t="str">
        <f>'Old age effective coverage'!H54</f>
        <v>Sao Tome and Principe</v>
      </c>
      <c r="B42" s="237">
        <f>'Old age effective coverage'!P54</f>
        <v>10.4</v>
      </c>
      <c r="C42" s="237">
        <f>'Old age effective coverage'!J54</f>
        <v>41.8</v>
      </c>
    </row>
    <row r="43" spans="1:3" ht="12.75">
      <c r="A43" s="236" t="str">
        <f>'Old age effective coverage'!H32</f>
        <v>Congo, Democratic Republic of</v>
      </c>
      <c r="B43" s="237">
        <f>'Old age effective coverage'!P32</f>
        <v>10.5</v>
      </c>
      <c r="C43" s="237">
        <f>'Old age effective coverage'!J32</f>
        <v>17.7</v>
      </c>
    </row>
    <row r="44" spans="1:3" ht="12.75">
      <c r="A44" s="236" t="str">
        <f>'Old age effective coverage'!H101</f>
        <v>Sri Lanka</v>
      </c>
      <c r="B44" s="237">
        <f>'Old age effective coverage'!P101</f>
        <v>10.5</v>
      </c>
      <c r="C44" s="237">
        <f>'Old age effective coverage'!J101</f>
        <v>22.4</v>
      </c>
    </row>
    <row r="45" spans="1:3" ht="12.75">
      <c r="A45" s="236" t="str">
        <f>'Old age effective coverage'!H38</f>
        <v>Guinea</v>
      </c>
      <c r="B45" s="237">
        <f>'Old age effective coverage'!P38</f>
        <v>11.1</v>
      </c>
      <c r="C45" s="237">
        <f>'Old age effective coverage'!J38</f>
        <v>8.8</v>
      </c>
    </row>
    <row r="46" spans="1:3" ht="12.75">
      <c r="A46" s="236" t="str">
        <f>'Old age effective coverage'!H174</f>
        <v>Honduras</v>
      </c>
      <c r="B46" s="237">
        <f>'Old age effective coverage'!P174</f>
        <v>11.1</v>
      </c>
      <c r="C46" s="237">
        <f>'Old age effective coverage'!J174</f>
        <v>8.4</v>
      </c>
    </row>
    <row r="47" spans="1:3" ht="12.75">
      <c r="A47" s="236" t="str">
        <f>'Old age effective coverage'!H42</f>
        <v>Libyan Arab Jamahiriya</v>
      </c>
      <c r="B47" s="237">
        <f>'Old age effective coverage'!P42</f>
        <v>11.162552953591929</v>
      </c>
      <c r="C47" s="237">
        <f>'Old age effective coverage'!J42</f>
        <v>43.3</v>
      </c>
    </row>
    <row r="48" spans="1:3" ht="12.75">
      <c r="A48" s="236" t="str">
        <f>'Old age effective coverage'!H40</f>
        <v>Kenya</v>
      </c>
      <c r="B48" s="237">
        <f>'Old age effective coverage'!P40</f>
        <v>11.3</v>
      </c>
      <c r="C48" s="237">
        <f>'Old age effective coverage'!J40</f>
        <v>7.9</v>
      </c>
    </row>
    <row r="49" spans="1:3" ht="12.75">
      <c r="A49" s="236" t="str">
        <f>'Old age effective coverage'!H177</f>
        <v>Nicaragua</v>
      </c>
      <c r="B49" s="237">
        <f>'Old age effective coverage'!P177</f>
        <v>13.300135134194232</v>
      </c>
      <c r="C49" s="237">
        <f>'Old age effective coverage'!J177</f>
        <v>4.7</v>
      </c>
    </row>
    <row r="50" spans="1:3" ht="12.75">
      <c r="A50" s="236" t="str">
        <f>'Old age effective coverage'!H91</f>
        <v>Lebanon</v>
      </c>
      <c r="B50" s="237">
        <f>'Old age effective coverage'!P91</f>
        <v>11.7</v>
      </c>
      <c r="C50" s="237">
        <f>'Old age effective coverage'!J91</f>
        <v>23.1</v>
      </c>
    </row>
    <row r="51" spans="1:3" ht="12.75">
      <c r="A51" s="236" t="str">
        <f>'Old age effective coverage'!H179</f>
        <v xml:space="preserve">Paraguay </v>
      </c>
      <c r="B51" s="237">
        <f>'Old age effective coverage'!P179</f>
        <v>12.1</v>
      </c>
      <c r="C51" s="237">
        <f>'Old age effective coverage'!J179</f>
        <v>9.2</v>
      </c>
    </row>
    <row r="52" spans="1:3" ht="12.75">
      <c r="A52" s="236" t="str">
        <f>'Old age effective coverage'!H25</f>
        <v>Bostwana</v>
      </c>
      <c r="B52" s="237">
        <f>'Old age effective coverage'!P25</f>
        <v>12.5</v>
      </c>
      <c r="C52" s="237">
        <f>'Old age effective coverage'!J25</f>
        <v>100</v>
      </c>
    </row>
    <row r="53" spans="1:3" ht="12.75">
      <c r="A53" s="236" t="str">
        <f>'Old age effective coverage'!H175</f>
        <v>Jamaica</v>
      </c>
      <c r="B53" s="237">
        <f>'Old age effective coverage'!P175</f>
        <v>12.5</v>
      </c>
      <c r="C53" s="237">
        <f>'Old age effective coverage'!J175</f>
        <v>40</v>
      </c>
    </row>
    <row r="54" spans="1:3" ht="12.75">
      <c r="A54" s="236" t="str">
        <f>'Old age effective coverage'!H88</f>
        <v>Kuwait</v>
      </c>
      <c r="B54" s="237">
        <f>'Old age effective coverage'!P88</f>
        <v>13.369280267903424</v>
      </c>
      <c r="C54" s="237">
        <f>'Old age effective coverage'!J88</f>
        <v>27.3</v>
      </c>
    </row>
    <row r="55" spans="1:3" ht="12.75">
      <c r="A55" s="236" t="str">
        <f>'Old age effective coverage'!H102</f>
        <v>Syrian Arab Republic</v>
      </c>
      <c r="B55" s="237">
        <f>'Old age effective coverage'!P102</f>
        <v>13.4</v>
      </c>
      <c r="C55" s="237">
        <f>'Old age effective coverage'!J102</f>
        <v>16.7</v>
      </c>
    </row>
    <row r="56" spans="1:3" ht="12.75">
      <c r="A56" s="236" t="str">
        <f>'Old age effective coverage'!H72</f>
        <v>Bahrain</v>
      </c>
      <c r="B56" s="237">
        <f>'Old age effective coverage'!P72</f>
        <v>13.8</v>
      </c>
      <c r="C56" s="237">
        <f>'Old age effective coverage'!J72</f>
        <v>36.5</v>
      </c>
    </row>
    <row r="57" spans="1:3" ht="12.75">
      <c r="A57" s="236" t="str">
        <f>'Old age effective coverage'!H204</f>
        <v>Vanuatu</v>
      </c>
      <c r="B57" s="237">
        <f>'Old age effective coverage'!P204</f>
        <v>13.930211993395258</v>
      </c>
      <c r="C57" s="237">
        <f>'Old age effective coverage'!J204</f>
        <v>3.1</v>
      </c>
    </row>
    <row r="58" spans="1:3" ht="12.75">
      <c r="A58" s="236" t="str">
        <f>'Old age effective coverage'!H93</f>
        <v>Maldives</v>
      </c>
      <c r="B58" s="237">
        <f>'Old age effective coverage'!P93</f>
        <v>14.1</v>
      </c>
      <c r="C58" s="237">
        <f>'Old age effective coverage'!J93</f>
        <v>27</v>
      </c>
    </row>
    <row r="59" spans="1:3" ht="12.75">
      <c r="A59" s="236" t="str">
        <f>'Old age effective coverage'!H172</f>
        <v>Guatemala</v>
      </c>
      <c r="B59" s="237">
        <f>'Old age effective coverage'!P172</f>
        <v>14.2</v>
      </c>
      <c r="C59" s="237">
        <f>'Old age effective coverage'!J172</f>
        <v>14.1</v>
      </c>
    </row>
    <row r="60" spans="1:3" ht="12.75">
      <c r="A60" s="236" t="str">
        <f>'Old age effective coverage'!H169</f>
        <v>Ecuador</v>
      </c>
      <c r="B60" s="237">
        <f>'Old age effective coverage'!P169</f>
        <v>14.7</v>
      </c>
      <c r="C60" s="237">
        <f>'Old age effective coverage'!J169</f>
        <v>29.8</v>
      </c>
    </row>
    <row r="61" spans="1:3" ht="12.75">
      <c r="A61" s="236" t="str">
        <f>'Old age effective coverage'!H96</f>
        <v>Oman</v>
      </c>
      <c r="B61" s="237">
        <f>'Old age effective coverage'!P96</f>
        <v>14.8</v>
      </c>
      <c r="C61" s="237">
        <f>'Old age effective coverage'!J96</f>
        <v>24.7</v>
      </c>
    </row>
    <row r="62" spans="1:3" ht="12.75">
      <c r="A62" s="236" t="str">
        <f>'Old age effective coverage'!H60</f>
        <v>Swaziland</v>
      </c>
      <c r="B62" s="237">
        <f>'Old age effective coverage'!P60</f>
        <v>15.2</v>
      </c>
      <c r="C62" s="237">
        <f>'Old age effective coverage'!J60</f>
        <v>96.3</v>
      </c>
    </row>
    <row r="63" spans="1:3" ht="12.75">
      <c r="A63" s="236" t="str">
        <f>'Old age effective coverage'!H81</f>
        <v>Iran, Islamic Rep. of</v>
      </c>
      <c r="B63" s="237">
        <f>'Old age effective coverage'!P81</f>
        <v>15.3</v>
      </c>
      <c r="C63" s="237">
        <f>'Old age effective coverage'!J81</f>
        <v>22</v>
      </c>
    </row>
    <row r="64" spans="1:3" ht="12.75">
      <c r="A64" s="236" t="str">
        <f>'Old age effective coverage'!H79</f>
        <v>India</v>
      </c>
      <c r="B64" s="237">
        <f>'Old age effective coverage'!P79</f>
        <v>16.4</v>
      </c>
      <c r="C64" s="237">
        <f>'Old age effective coverage'!J79</f>
        <v>34.6</v>
      </c>
    </row>
    <row r="65" spans="1:3" ht="12.75">
      <c r="A65" s="236" t="str">
        <f>'Old age effective coverage'!H48</f>
        <v>Morocco</v>
      </c>
      <c r="B65" s="237">
        <f>'Old age effective coverage'!P48</f>
        <v>16.7</v>
      </c>
      <c r="C65" s="237">
        <f>'Old age effective coverage'!J48</f>
        <v>39.8</v>
      </c>
    </row>
    <row r="66" spans="1:3" ht="12.75">
      <c r="A66" s="236" t="str">
        <f>'Old age effective coverage'!H66</f>
        <v>Zimbabwe</v>
      </c>
      <c r="B66" s="237">
        <f>'Old age effective coverage'!P66</f>
        <v>17</v>
      </c>
      <c r="C66" s="237">
        <f>'Old age effective coverage'!J66</f>
        <v>6.2</v>
      </c>
    </row>
    <row r="67" spans="1:3" ht="12.75">
      <c r="A67" s="236" t="str">
        <f>'Old age effective coverage'!H108</f>
        <v>Viet Nam</v>
      </c>
      <c r="B67" s="237">
        <f>'Old age effective coverage'!P108</f>
        <v>17.3</v>
      </c>
      <c r="C67" s="237">
        <f>'Old age effective coverage'!J108</f>
        <v>25.7</v>
      </c>
    </row>
    <row r="68" spans="1:3" ht="12.75">
      <c r="A68" s="236" t="str">
        <f>'Old age effective coverage'!H105</f>
        <v>Thailand</v>
      </c>
      <c r="B68" s="237">
        <f>'Old age effective coverage'!P105</f>
        <v>18.1</v>
      </c>
      <c r="C68" s="237">
        <f>'Old age effective coverage'!J105</f>
        <v>20.3</v>
      </c>
    </row>
    <row r="69" spans="1:3" ht="12.75">
      <c r="A69" s="236" t="str">
        <f>'Old age effective coverage'!H82</f>
        <v>Iraq</v>
      </c>
      <c r="B69" s="237">
        <f>'Old age effective coverage'!P82</f>
        <v>18.9</v>
      </c>
      <c r="C69" s="237">
        <f>'Old age effective coverage'!J82</f>
        <v>56</v>
      </c>
    </row>
    <row r="70" spans="1:3" ht="12.75">
      <c r="A70" s="236" t="str">
        <f>'Old age effective coverage'!H168</f>
        <v>Dominican Republic</v>
      </c>
      <c r="B70" s="237">
        <f>'Old age effective coverage'!P168</f>
        <v>19.32532791007701</v>
      </c>
      <c r="C70" s="237">
        <f>'Old age effective coverage'!J168</f>
        <v>10.9</v>
      </c>
    </row>
    <row r="71" spans="1:3" ht="12.75">
      <c r="A71" s="236" t="str">
        <f>'Old age effective coverage'!H165</f>
        <v>Colombia</v>
      </c>
      <c r="B71" s="237">
        <f>'Old age effective coverage'!P165</f>
        <v>19.6</v>
      </c>
      <c r="C71" s="237">
        <f>'Old age effective coverage'!J165</f>
        <v>19.7</v>
      </c>
    </row>
    <row r="72" spans="1:3" ht="12.75">
      <c r="A72" s="236" t="str">
        <f>'Old age effective coverage'!H170</f>
        <v>El Salvador</v>
      </c>
      <c r="B72" s="237">
        <f>'Old age effective coverage'!P170</f>
        <v>19.8</v>
      </c>
      <c r="C72" s="237">
        <f>'Old age effective coverage'!J170</f>
        <v>18.1</v>
      </c>
    </row>
    <row r="73" spans="1:3" ht="12.75">
      <c r="A73" s="236" t="str">
        <f>'Old age effective coverage'!H29</f>
        <v>Cape Verde</v>
      </c>
      <c r="B73" s="237">
        <f>'Old age effective coverage'!P29</f>
        <v>20.663195129923714</v>
      </c>
      <c r="C73" s="237">
        <f>'Old age effective coverage'!J29</f>
        <v>64.4</v>
      </c>
    </row>
    <row r="74" spans="1:3" ht="12.75">
      <c r="A74" s="236" t="str">
        <f>'Old age effective coverage'!H162</f>
        <v>Bolivia</v>
      </c>
      <c r="B74" s="237">
        <f>'Old age effective coverage'!P162</f>
        <v>21.2</v>
      </c>
      <c r="C74" s="237">
        <f>'Old age effective coverage'!J162</f>
        <v>90.5</v>
      </c>
    </row>
    <row r="75" spans="1:3" ht="12.75">
      <c r="A75" s="236" t="str">
        <f>'Old age effective coverage'!H80</f>
        <v>Indonesia</v>
      </c>
      <c r="B75" s="237">
        <f>'Old age effective coverage'!P80</f>
        <v>22</v>
      </c>
      <c r="C75" s="237">
        <f>'Old age effective coverage'!J80</f>
        <v>22.9</v>
      </c>
    </row>
    <row r="76" spans="1:3" ht="12.75">
      <c r="A76" s="236" t="str">
        <f>'Old age effective coverage'!H176</f>
        <v xml:space="preserve">Mexico </v>
      </c>
      <c r="B76" s="237">
        <f>'Old age effective coverage'!P176</f>
        <v>22.2</v>
      </c>
      <c r="C76" s="237">
        <f>'Old age effective coverage'!J176</f>
        <v>24.8</v>
      </c>
    </row>
    <row r="77" spans="1:3" ht="12.75">
      <c r="A77" s="236" t="str">
        <f>'Old age effective coverage'!H77</f>
        <v>Georgia</v>
      </c>
      <c r="B77" s="237">
        <f>'Old age effective coverage'!P77</f>
        <v>22.7</v>
      </c>
      <c r="C77" s="237">
        <f>'Old age effective coverage'!J77</f>
        <v>89.6</v>
      </c>
    </row>
    <row r="78" spans="1:3" ht="12.75">
      <c r="A78" s="236" t="str">
        <f>'Old age effective coverage'!H71</f>
        <v>Azerbaijan</v>
      </c>
      <c r="B78" s="237">
        <f>'Old age effective coverage'!P71</f>
        <v>23</v>
      </c>
      <c r="C78" s="237">
        <f>'Old age effective coverage'!J71</f>
        <v>86.53677269594453</v>
      </c>
    </row>
    <row r="79" spans="1:3" ht="12.75">
      <c r="A79" s="236" t="str">
        <f>'Old age effective coverage'!H85</f>
        <v>Jordan</v>
      </c>
      <c r="B79" s="237">
        <f>'Old age effective coverage'!P85</f>
        <v>23</v>
      </c>
      <c r="C79" s="237">
        <f>'Old age effective coverage'!J85</f>
        <v>42.9</v>
      </c>
    </row>
    <row r="80" spans="1:3" ht="12.75">
      <c r="A80" s="236" t="str">
        <f>'Old age effective coverage'!H70</f>
        <v>Armenia</v>
      </c>
      <c r="B80" s="237">
        <f>'Old age effective coverage'!P70</f>
        <v>23.9</v>
      </c>
      <c r="C80" s="237">
        <f>'Old age effective coverage'!J70</f>
        <v>82.4</v>
      </c>
    </row>
    <row r="81" spans="1:3" ht="12.75">
      <c r="A81" s="236" t="str">
        <f>'Old age effective coverage'!H180</f>
        <v>Peru</v>
      </c>
      <c r="B81" s="237">
        <f>'Old age effective coverage'!P180</f>
        <v>24.8</v>
      </c>
      <c r="C81" s="237">
        <f>'Old age effective coverage'!J180</f>
        <v>25</v>
      </c>
    </row>
    <row r="82" spans="1:3" ht="12.75">
      <c r="A82" s="236" t="str">
        <f>'Old age effective coverage'!H35</f>
        <v>Egypt</v>
      </c>
      <c r="B82" s="237">
        <f>'Old age effective coverage'!P35</f>
        <v>25.248183525144434</v>
      </c>
      <c r="C82" s="237">
        <f>'Old age effective coverage'!J35</f>
        <v>32.693355233937</v>
      </c>
    </row>
    <row r="83" spans="1:3" ht="12.75">
      <c r="A83" s="236" t="str">
        <f>'Old age effective coverage'!H76</f>
        <v>China</v>
      </c>
      <c r="B83" s="237">
        <f>'Old age effective coverage'!P76</f>
        <v>26</v>
      </c>
      <c r="C83" s="237">
        <f>'Old age effective coverage'!J76</f>
        <v>44.6</v>
      </c>
    </row>
    <row r="84" spans="1:3" ht="12.75">
      <c r="A84" s="236" t="str">
        <f>'Old age effective coverage'!H156</f>
        <v>Argentina</v>
      </c>
      <c r="B84" s="237">
        <f>'Old age effective coverage'!P156</f>
        <v>27.8</v>
      </c>
      <c r="C84" s="237">
        <f>'Old age effective coverage'!J156</f>
        <v>90.7</v>
      </c>
    </row>
    <row r="85" spans="1:3" ht="12.75">
      <c r="A85" s="236" t="str">
        <f>'Old age effective coverage'!H151</f>
        <v>Turkey</v>
      </c>
      <c r="B85" s="237">
        <f>'Old age effective coverage'!P151</f>
        <v>27.849269695173813</v>
      </c>
      <c r="C85" s="237">
        <f>'Old age effective coverage'!J151</f>
        <v>89.9</v>
      </c>
    </row>
    <row r="86" spans="1:3" ht="12.75">
      <c r="A86" s="236" t="str">
        <f>'Old age effective coverage'!H63</f>
        <v>Tunisia</v>
      </c>
      <c r="B86" s="237">
        <f>'Old age effective coverage'!P63</f>
        <v>28.6</v>
      </c>
      <c r="C86" s="237">
        <f>'Old age effective coverage'!J63</f>
        <v>68.8</v>
      </c>
    </row>
    <row r="87" spans="1:3" ht="12.75">
      <c r="A87" s="236" t="str">
        <f>'Old age effective coverage'!H89</f>
        <v>Kyrgyzstan</v>
      </c>
      <c r="B87" s="237">
        <f>'Old age effective coverage'!P89</f>
        <v>28.9</v>
      </c>
      <c r="C87" s="237">
        <f>'Old age effective coverage'!J89</f>
        <v>100</v>
      </c>
    </row>
    <row r="88" spans="1:3" ht="12.75">
      <c r="A88" s="236" t="str">
        <f>'Old age effective coverage'!H112</f>
        <v>Albania</v>
      </c>
      <c r="B88" s="237">
        <f>'Old age effective coverage'!P112</f>
        <v>29.8</v>
      </c>
      <c r="C88" s="237">
        <f>'Old age effective coverage'!J112</f>
        <v>86.5</v>
      </c>
    </row>
    <row r="89" spans="1:3" ht="12.75">
      <c r="A89" s="236" t="str">
        <f>'Old age effective coverage'!H163</f>
        <v xml:space="preserve">Brazil </v>
      </c>
      <c r="B89" s="237">
        <f>'Old age effective coverage'!P163</f>
        <v>31.3891817819697</v>
      </c>
      <c r="C89" s="237">
        <f>'Old age effective coverage'!J163</f>
        <v>84</v>
      </c>
    </row>
    <row r="90" spans="1:3" ht="12.75">
      <c r="A90" s="236" t="str">
        <f>'Old age effective coverage'!H92</f>
        <v>Malaysia</v>
      </c>
      <c r="B90" s="237">
        <f>'Old age effective coverage'!P92</f>
        <v>31.490498851459996</v>
      </c>
      <c r="C90" s="237">
        <f>'Old age effective coverage'!J92</f>
        <v>37.3</v>
      </c>
    </row>
    <row r="91" spans="1:3" ht="12.75">
      <c r="A91" s="236" t="str">
        <f>'Old age effective coverage'!H178</f>
        <v>Panama</v>
      </c>
      <c r="B91" s="237">
        <f>'Old age effective coverage'!P178</f>
        <v>46.495889902668466</v>
      </c>
      <c r="C91" s="237">
        <f>'Old age effective coverage'!J178</f>
        <v>37.3</v>
      </c>
    </row>
    <row r="92" spans="1:3" ht="12.75">
      <c r="A92" s="236" t="str">
        <f>'Old age effective coverage'!H144</f>
        <v>Serbia</v>
      </c>
      <c r="B92" s="237">
        <f>'Old age effective coverage'!P144</f>
        <v>29.7</v>
      </c>
      <c r="C92" s="237">
        <f>'Old age effective coverage'!J144</f>
        <v>46.12601524793377</v>
      </c>
    </row>
    <row r="93" spans="1:3" ht="12.75">
      <c r="A93" s="236" t="str">
        <f>'Old age effective coverage'!H186</f>
        <v>Venezuela, Bolivarian Rep. Of</v>
      </c>
      <c r="B93" s="237">
        <f>'Old age effective coverage'!P186</f>
        <v>14.9</v>
      </c>
      <c r="C93" s="237">
        <f>'Old age effective coverage'!J186</f>
        <v>50.1</v>
      </c>
    </row>
    <row r="94" spans="1:3" ht="12.75">
      <c r="A94" s="236" t="str">
        <f>'Old age effective coverage'!H137</f>
        <v>Montenegro</v>
      </c>
      <c r="B94" s="237">
        <f>'Old age effective coverage'!P137</f>
        <v>36.8</v>
      </c>
      <c r="C94" s="237">
        <f>'Old age effective coverage'!J137</f>
        <v>48.7</v>
      </c>
    </row>
    <row r="95" spans="1:3" ht="12.75">
      <c r="A95" s="236" t="str">
        <f>'Old age effective coverage'!H22</f>
        <v>Algeria</v>
      </c>
      <c r="B95" s="237">
        <f>'Old age effective coverage'!P22</f>
        <v>37</v>
      </c>
      <c r="C95" s="237">
        <f>'Old age effective coverage'!J22</f>
        <v>63.6</v>
      </c>
    </row>
    <row r="96" spans="1:3" ht="12.75">
      <c r="A96" s="236" t="str">
        <f>'Old age effective coverage'!H134</f>
        <v>Macedonia, The former Yugoslav Rep. of</v>
      </c>
      <c r="B96" s="237">
        <f>'Old age effective coverage'!P134</f>
        <v>38.9</v>
      </c>
      <c r="C96" s="237">
        <f>'Old age effective coverage'!J134</f>
        <v>52.1</v>
      </c>
    </row>
    <row r="97" spans="1:3" ht="12.75">
      <c r="A97" s="236" t="str">
        <f>'Old age effective coverage'!H164</f>
        <v>Chile</v>
      </c>
      <c r="B97" s="237">
        <f>'Old age effective coverage'!P164</f>
        <v>39.06067403396216</v>
      </c>
      <c r="C97" s="237">
        <f>'Old age effective coverage'!J164</f>
        <v>70.9</v>
      </c>
    </row>
    <row r="98" spans="1:3" ht="12.75">
      <c r="A98" s="236" t="str">
        <f>'Old age effective coverage'!H47</f>
        <v>Mauritius</v>
      </c>
      <c r="B98" s="237">
        <f>'Old age effective coverage'!P47</f>
        <v>39.7</v>
      </c>
      <c r="C98" s="237">
        <f>'Old age effective coverage'!J47</f>
        <v>100</v>
      </c>
    </row>
    <row r="99" spans="1:3" ht="12.75">
      <c r="A99" s="236" t="str">
        <f>'Old age effective coverage'!H166</f>
        <v>Costa Rica</v>
      </c>
      <c r="B99" s="237">
        <f>'Old age effective coverage'!P166</f>
        <v>40.575768599658936</v>
      </c>
      <c r="C99" s="237">
        <f>'Old age effective coverage'!J166</f>
        <v>28.2</v>
      </c>
    </row>
    <row r="100" spans="1:3" ht="12.75">
      <c r="A100" s="236" t="str">
        <f>'Old age effective coverage'!H142</f>
        <v>Romania</v>
      </c>
      <c r="B100" s="237">
        <f>'Old age effective coverage'!P142</f>
        <v>42.3</v>
      </c>
      <c r="C100" s="237">
        <f>'Old age effective coverage'!J142</f>
        <v>94.5</v>
      </c>
    </row>
    <row r="101" spans="1:3" ht="12.75">
      <c r="A101" s="236" t="str">
        <f>'Old age effective coverage'!H182</f>
        <v>Saint Lucia</v>
      </c>
      <c r="B101" s="237">
        <f>'Old age effective coverage'!P182</f>
        <v>43.149850872703524</v>
      </c>
      <c r="C101" s="237">
        <f>'Old age effective coverage'!J182</f>
        <v>26.5</v>
      </c>
    </row>
    <row r="102" spans="1:3" ht="12.75">
      <c r="A102" s="236" t="str">
        <f>'Old age effective coverage'!H150</f>
        <v>Ukraine</v>
      </c>
      <c r="B102" s="237">
        <f>'Old age effective coverage'!P150</f>
        <v>43.4</v>
      </c>
      <c r="C102" s="237">
        <f>'Old age effective coverage'!J150</f>
        <v>95.5</v>
      </c>
    </row>
    <row r="103" spans="1:3" ht="12.75">
      <c r="A103" s="236" t="str">
        <f>'Old age effective coverage'!H114</f>
        <v>Belarus</v>
      </c>
      <c r="B103" s="237">
        <f>'Old age effective coverage'!P114</f>
        <v>43.99033378643709</v>
      </c>
      <c r="C103" s="237">
        <f>'Old age effective coverage'!J114</f>
        <v>44</v>
      </c>
    </row>
    <row r="104" spans="1:3" ht="12.75">
      <c r="A104" s="236" t="str">
        <f>'Old age effective coverage'!H200</f>
        <v>Solomon Islands</v>
      </c>
      <c r="B104" s="237">
        <f>'Old age effective coverage'!P200</f>
        <v>46.918189943440055</v>
      </c>
      <c r="C104" s="237">
        <f>'Old age effective coverage'!J200</f>
        <v>13.1</v>
      </c>
    </row>
    <row r="105" spans="1:3" ht="12.75">
      <c r="A105" s="236" t="str">
        <f>'Old age effective coverage'!H167</f>
        <v>Dominica</v>
      </c>
      <c r="B105" s="237">
        <f>'Old age effective coverage'!P167</f>
        <v>47.82608695652174</v>
      </c>
      <c r="C105" s="237">
        <f>'Old age effective coverage'!J167</f>
        <v>35.7</v>
      </c>
    </row>
    <row r="106" spans="1:3" ht="12.75">
      <c r="A106" s="236" t="str">
        <f>'Old age effective coverage'!H143</f>
        <v>Russian Federation</v>
      </c>
      <c r="B106" s="237">
        <f>'Old age effective coverage'!P143</f>
        <v>48.7</v>
      </c>
      <c r="C106" s="237">
        <f>'Old age effective coverage'!J143</f>
        <v>100</v>
      </c>
    </row>
    <row r="107" spans="1:3" ht="12.75">
      <c r="A107" s="236" t="str">
        <f>'Old age effective coverage'!H136</f>
        <v>Moldova, Republic of</v>
      </c>
      <c r="B107" s="237">
        <f>'Old age effective coverage'!P136</f>
        <v>53.3</v>
      </c>
      <c r="C107" s="237">
        <f>'Old age effective coverage'!J136</f>
        <v>74.52657418574256</v>
      </c>
    </row>
    <row r="108" spans="1:3" ht="12.75">
      <c r="A108" s="236" t="str">
        <f>'Old age effective coverage'!H183</f>
        <v>Saint Vincent and the Grenadines</v>
      </c>
      <c r="B108" s="237">
        <f>'Old age effective coverage'!P183</f>
        <v>49.5</v>
      </c>
      <c r="C108" s="237">
        <f>'Old age effective coverage'!J183</f>
        <v>34.4</v>
      </c>
    </row>
    <row r="109" spans="1:3" ht="12.75">
      <c r="A109" s="236" t="str">
        <f>'Old age effective coverage'!H118</f>
        <v>Croatia</v>
      </c>
      <c r="B109" s="237">
        <f>'Old age effective coverage'!P118</f>
        <v>50.83032222564201</v>
      </c>
      <c r="C109" s="237">
        <f>'Old age effective coverage'!J118</f>
        <v>100</v>
      </c>
    </row>
    <row r="110" spans="1:3" ht="12.75">
      <c r="A110" s="236" t="str">
        <f>'Old age effective coverage'!H185</f>
        <v xml:space="preserve">Uruguay </v>
      </c>
      <c r="B110" s="237">
        <f>'Old age effective coverage'!P185</f>
        <v>51</v>
      </c>
      <c r="C110" s="237">
        <f>'Old age effective coverage'!J185</f>
        <v>77.2</v>
      </c>
    </row>
    <row r="111" spans="1:3" ht="12.75">
      <c r="A111" s="236" t="str">
        <f>'Old age effective coverage'!H160</f>
        <v>Belize</v>
      </c>
      <c r="B111" s="237">
        <f>'Old age effective coverage'!P160</f>
        <v>51.02696910162528</v>
      </c>
      <c r="C111" s="237">
        <f>'Old age effective coverage'!J160</f>
        <v>59.1</v>
      </c>
    </row>
    <row r="112" spans="1:3" ht="12.75">
      <c r="A112" s="236" t="str">
        <f>'Old age effective coverage'!H184</f>
        <v>Trinidad and Tobago</v>
      </c>
      <c r="B112" s="237">
        <f>'Old age effective coverage'!P184</f>
        <v>51.4</v>
      </c>
      <c r="C112" s="237">
        <f>'Old age effective coverage'!J184</f>
        <v>50.7</v>
      </c>
    </row>
    <row r="113" spans="1:3" ht="12.75">
      <c r="A113" s="236" t="str">
        <f>'Old age effective coverage'!H98</f>
        <v>Philippines</v>
      </c>
      <c r="B113" s="237">
        <f>'Old age effective coverage'!P98</f>
        <v>51.5</v>
      </c>
      <c r="C113" s="237">
        <f>'Old age effective coverage'!J98</f>
        <v>27</v>
      </c>
    </row>
    <row r="114" spans="1:3" ht="12.75">
      <c r="A114" s="236" t="str">
        <f>'Old age effective coverage'!H135</f>
        <v>Malta</v>
      </c>
      <c r="B114" s="237">
        <f>'Old age effective coverage'!P135</f>
        <v>54.1</v>
      </c>
      <c r="C114" s="237">
        <f>'Old age effective coverage'!J135</f>
        <v>61.1</v>
      </c>
    </row>
    <row r="115" spans="1:3" ht="12.75">
      <c r="A115" s="236" t="str">
        <f>'Old age effective coverage'!H117</f>
        <v>Bulgaria</v>
      </c>
      <c r="B115" s="237">
        <f>'Old age effective coverage'!P117</f>
        <v>54.362076894793255</v>
      </c>
      <c r="C115" s="237">
        <f>'Old age effective coverage'!J117</f>
        <v>89.6</v>
      </c>
    </row>
    <row r="116" spans="1:3" ht="12.75">
      <c r="A116" s="236" t="str">
        <f>'Old age effective coverage'!H87</f>
        <v>Korea, Republic of</v>
      </c>
      <c r="B116" s="237">
        <f>'Old age effective coverage'!P87</f>
        <v>53.7</v>
      </c>
      <c r="C116" s="237">
        <f>'Old age effective coverage'!J87</f>
        <v>77.6</v>
      </c>
    </row>
    <row r="117" spans="1:3" ht="12.75">
      <c r="A117" s="236" t="str">
        <f>'Old age effective coverage'!H119</f>
        <v>Cyprus</v>
      </c>
      <c r="B117" s="237">
        <f>'Old age effective coverage'!P119</f>
        <v>58.0540724898579</v>
      </c>
      <c r="C117" s="237">
        <f>'Old age effective coverage'!J119</f>
        <v>74.2</v>
      </c>
    </row>
    <row r="118" spans="1:3" ht="12.75">
      <c r="A118" s="236" t="str">
        <f>'Old age effective coverage'!H171</f>
        <v>Grenada</v>
      </c>
      <c r="B118" s="237">
        <f>'Old age effective coverage'!P171</f>
        <v>58.7</v>
      </c>
      <c r="C118" s="237">
        <f>'Old age effective coverage'!J171</f>
        <v>34</v>
      </c>
    </row>
    <row r="119" spans="1:3" ht="12.75">
      <c r="A119" s="236" t="str">
        <f>'Old age effective coverage'!H140</f>
        <v>Poland</v>
      </c>
      <c r="B119" s="237">
        <f>'Old age effective coverage'!P140</f>
        <v>59.1</v>
      </c>
      <c r="C119" s="237">
        <f>'Old age effective coverage'!J140</f>
        <v>96.5</v>
      </c>
    </row>
    <row r="120" spans="1:3" ht="12.75">
      <c r="A120" s="236" t="str">
        <f>'Old age effective coverage'!H141</f>
        <v>Portugal</v>
      </c>
      <c r="B120" s="237">
        <f>'Old age effective coverage'!P141</f>
        <v>60.1</v>
      </c>
      <c r="C120" s="237">
        <f>'Old age effective coverage'!J141</f>
        <v>100</v>
      </c>
    </row>
    <row r="121" spans="1:3" ht="12.75">
      <c r="A121" s="236" t="str">
        <f>'Old age effective coverage'!H130</f>
        <v>Italy</v>
      </c>
      <c r="B121" s="237">
        <f>'Old age effective coverage'!P130</f>
        <v>61</v>
      </c>
      <c r="C121" s="237">
        <f>'Old age effective coverage'!J130</f>
        <v>68</v>
      </c>
    </row>
    <row r="122" spans="1:3" ht="12.75">
      <c r="A122" s="236" t="str">
        <f>'Old age effective coverage'!H146</f>
        <v>Slovenia</v>
      </c>
      <c r="B122" s="237">
        <f>'Old age effective coverage'!P146</f>
        <v>61.71218546951365</v>
      </c>
      <c r="C122" s="237">
        <f>'Old age effective coverage'!J146</f>
        <v>72.9</v>
      </c>
    </row>
    <row r="123" spans="1:3" ht="12.75">
      <c r="A123" s="236" t="str">
        <f>'Old age effective coverage'!H86</f>
        <v>Kazakhstan</v>
      </c>
      <c r="B123" s="237">
        <f>'Old age effective coverage'!P86</f>
        <v>73.8</v>
      </c>
      <c r="C123" s="237">
        <f>'Old age effective coverage'!J86</f>
        <v>91.6</v>
      </c>
    </row>
    <row r="124" spans="1:3" ht="12.75">
      <c r="A124" s="236" t="str">
        <f>'Old age effective coverage'!H145</f>
        <v>Slovakia</v>
      </c>
      <c r="B124" s="237">
        <f>'Old age effective coverage'!P145</f>
        <v>62.1</v>
      </c>
      <c r="C124" s="237">
        <f>'Old age effective coverage'!J145</f>
        <v>100</v>
      </c>
    </row>
    <row r="125" spans="1:3" ht="12.75">
      <c r="A125" s="236" t="str">
        <f>'Old age effective coverage'!H126</f>
        <v>Greece</v>
      </c>
      <c r="B125" s="237">
        <f>'Old age effective coverage'!P126</f>
        <v>62.21017508886605</v>
      </c>
      <c r="C125" s="237">
        <f>'Old age effective coverage'!J126</f>
        <v>72.1</v>
      </c>
    </row>
    <row r="126" spans="1:3" ht="12.75">
      <c r="A126" s="236" t="str">
        <f>'Old age effective coverage'!H124</f>
        <v>France</v>
      </c>
      <c r="B126" s="237">
        <f>'Old age effective coverage'!P124</f>
        <v>63.3</v>
      </c>
      <c r="C126" s="237">
        <f>'Old age effective coverage'!J124</f>
        <v>100</v>
      </c>
    </row>
    <row r="127" spans="1:3" ht="12.75">
      <c r="A127" s="236" t="str">
        <f>'Old age effective coverage'!H159</f>
        <v xml:space="preserve">Barbados </v>
      </c>
      <c r="B127" s="237">
        <f>'Old age effective coverage'!P159</f>
        <v>64.1</v>
      </c>
      <c r="C127" s="237">
        <f>'Old age effective coverage'!J159</f>
        <v>68.3</v>
      </c>
    </row>
    <row r="128" spans="1:3" ht="12.75">
      <c r="A128" s="236" t="str">
        <f>'Old age effective coverage'!H194</f>
        <v>Fiji</v>
      </c>
      <c r="B128" s="237">
        <f>'Old age effective coverage'!P194</f>
        <v>64.2</v>
      </c>
      <c r="C128" s="237">
        <f>'Old age effective coverage'!J194</f>
        <v>10.6</v>
      </c>
    </row>
    <row r="129" spans="1:3" ht="12.75">
      <c r="A129" s="236" t="str">
        <f>'Old age effective coverage'!H115</f>
        <v>Belgium</v>
      </c>
      <c r="B129" s="237">
        <f>'Old age effective coverage'!P115</f>
        <v>64.5</v>
      </c>
      <c r="C129" s="237">
        <f>'Old age effective coverage'!J115</f>
        <v>87.7</v>
      </c>
    </row>
    <row r="130" spans="1:3" ht="12.75">
      <c r="A130" s="236" t="str">
        <f>'Old age effective coverage'!H125</f>
        <v>Germany</v>
      </c>
      <c r="B130" s="237">
        <f>'Old age effective coverage'!P125</f>
        <v>64.97645935476181</v>
      </c>
      <c r="C130" s="237">
        <f>'Old age effective coverage'!J125</f>
        <v>97.5</v>
      </c>
    </row>
    <row r="131" spans="1:3" ht="12.75">
      <c r="A131" s="236" t="str">
        <f>'Old age effective coverage'!H132</f>
        <v>Lithuania</v>
      </c>
      <c r="B131" s="237">
        <f>'Old age effective coverage'!P132</f>
        <v>65.4</v>
      </c>
      <c r="C131" s="237">
        <f>'Old age effective coverage'!J132</f>
        <v>99.8</v>
      </c>
    </row>
    <row r="132" spans="1:3" ht="12.75">
      <c r="A132" s="236" t="str">
        <f>'Old age effective coverage'!H120</f>
        <v>Czech Republic</v>
      </c>
      <c r="B132" s="237">
        <f>'Old age effective coverage'!P120</f>
        <v>67.7</v>
      </c>
      <c r="C132" s="237">
        <f>'Old age effective coverage'!J120</f>
        <v>95.3</v>
      </c>
    </row>
    <row r="133" spans="1:3" ht="12.75">
      <c r="A133" s="236" t="str">
        <f>'Old age effective coverage'!H157</f>
        <v>Aruba</v>
      </c>
      <c r="B133" s="237">
        <f>'Old age effective coverage'!P157</f>
        <v>68</v>
      </c>
      <c r="C133" s="237">
        <f>'Old age effective coverage'!J157</f>
        <v>89.5</v>
      </c>
    </row>
    <row r="134" spans="1:3" ht="12.75">
      <c r="A134" s="236" t="str">
        <f>'Old age effective coverage'!H189</f>
        <v>Canada</v>
      </c>
      <c r="B134" s="237">
        <f>'Old age effective coverage'!P189</f>
        <v>68.37550913791316</v>
      </c>
      <c r="C134" s="237">
        <f>'Old age effective coverage'!J189</f>
        <v>97.7</v>
      </c>
    </row>
    <row r="135" spans="1:3" ht="12.75">
      <c r="A135" s="236" t="str">
        <f>'Old age effective coverage'!H123</f>
        <v>Finland</v>
      </c>
      <c r="B135" s="237">
        <f>'Old age effective coverage'!P123</f>
        <v>68.5</v>
      </c>
      <c r="C135" s="237">
        <f>'Old age effective coverage'!J123</f>
        <v>94.4</v>
      </c>
    </row>
    <row r="136" spans="1:3" ht="12.75">
      <c r="A136" s="236" t="str">
        <f>'Old age effective coverage'!H83</f>
        <v>Israel</v>
      </c>
      <c r="B136" s="237">
        <f>'Old age effective coverage'!P83</f>
        <v>68.8</v>
      </c>
      <c r="C136" s="237">
        <f>'Old age effective coverage'!J83</f>
        <v>75</v>
      </c>
    </row>
    <row r="137" spans="1:3" ht="12.75">
      <c r="A137" s="236" t="str">
        <f>'Old age effective coverage'!H193</f>
        <v>Australia</v>
      </c>
      <c r="B137" s="237">
        <f>'Old age effective coverage'!P193</f>
        <v>71</v>
      </c>
      <c r="C137" s="237">
        <f>'Old age effective coverage'!J193</f>
        <v>82.99999999999999</v>
      </c>
    </row>
    <row r="138" spans="1:3" ht="12.75">
      <c r="A138" s="236" t="str">
        <f>'Old age effective coverage'!H127</f>
        <v>Hungary</v>
      </c>
      <c r="B138" s="237">
        <f>'Old age effective coverage'!P127</f>
        <v>70.9852532455898</v>
      </c>
      <c r="C138" s="237">
        <f>'Old age effective coverage'!J127</f>
        <v>80.2</v>
      </c>
    </row>
    <row r="139" spans="1:3" ht="12.75">
      <c r="A139" s="236" t="str">
        <f>'Old age effective coverage'!H147</f>
        <v>Spain</v>
      </c>
      <c r="B139" s="237">
        <f>'Old age effective coverage'!P147</f>
        <v>73.2282568798915</v>
      </c>
      <c r="C139" s="237">
        <f>'Old age effective coverage'!J147</f>
        <v>61.6</v>
      </c>
    </row>
    <row r="140" spans="1:3" ht="12.75">
      <c r="A140" s="236" t="str">
        <f>'Old age effective coverage'!H113</f>
        <v>Austria</v>
      </c>
      <c r="B140" s="237">
        <f>'Old age effective coverage'!P113</f>
        <v>74</v>
      </c>
      <c r="C140" s="237">
        <f>'Old age effective coverage'!J113</f>
        <v>100</v>
      </c>
    </row>
    <row r="141" spans="1:3" ht="12.75">
      <c r="A141" s="236" t="str">
        <f>'Old age effective coverage'!H122</f>
        <v>Estonia</v>
      </c>
      <c r="B141" s="237">
        <f>'Old age effective coverage'!P122</f>
        <v>74.7</v>
      </c>
      <c r="C141" s="237">
        <f>'Old age effective coverage'!J122</f>
        <v>100</v>
      </c>
    </row>
    <row r="142" spans="1:3" ht="12.75">
      <c r="A142" s="236" t="str">
        <f>'Old age effective coverage'!H139</f>
        <v>Norway</v>
      </c>
      <c r="B142" s="237">
        <f>'Old age effective coverage'!P139</f>
        <v>75.7</v>
      </c>
      <c r="C142" s="237">
        <f>'Old age effective coverage'!J139</f>
        <v>97.9</v>
      </c>
    </row>
    <row r="143" spans="1:3" ht="12.75">
      <c r="A143" s="236" t="str">
        <f>'Old age effective coverage'!H121</f>
        <v>Denmark</v>
      </c>
      <c r="B143" s="237">
        <f>'Old age effective coverage'!P121</f>
        <v>78.1</v>
      </c>
      <c r="C143" s="237">
        <f>'Old age effective coverage'!J121</f>
        <v>99.13490852073517</v>
      </c>
    </row>
    <row r="144" spans="1:3" ht="12.75">
      <c r="A144" s="236" t="str">
        <f>'Old age effective coverage'!H190</f>
        <v>United States</v>
      </c>
      <c r="B144" s="237">
        <f>'Old age effective coverage'!P190</f>
        <v>78.53765159353969</v>
      </c>
      <c r="C144" s="237">
        <f>'Old age effective coverage'!J190</f>
        <v>92</v>
      </c>
    </row>
    <row r="145" spans="1:3" ht="12.75">
      <c r="A145" s="236" t="str">
        <f>'Old age effective coverage'!H181</f>
        <v>Saint Kitts and Nevis</v>
      </c>
      <c r="B145" s="237">
        <f>'Old age effective coverage'!P181</f>
        <v>78.86723414912755</v>
      </c>
      <c r="C145" s="237">
        <f>'Old age effective coverage'!J181</f>
        <v>44.4</v>
      </c>
    </row>
    <row r="146" spans="1:3" ht="12.75">
      <c r="A146" s="236" t="str">
        <f>'Old age effective coverage'!H149</f>
        <v>Switzerland</v>
      </c>
      <c r="B146" s="237">
        <f>'Old age effective coverage'!P149</f>
        <v>70.2</v>
      </c>
      <c r="C146" s="237">
        <f>'Old age effective coverage'!J149</f>
        <v>100</v>
      </c>
    </row>
    <row r="147" spans="1:3" ht="12.75">
      <c r="A147" s="236" t="str">
        <f>'Old age effective coverage'!H128</f>
        <v>Iceland</v>
      </c>
      <c r="B147" s="237">
        <f>'Old age effective coverage'!P128</f>
        <v>79.8</v>
      </c>
      <c r="C147" s="237">
        <f>'Old age effective coverage'!J128</f>
        <v>88.4</v>
      </c>
    </row>
    <row r="148" spans="1:3" ht="12.75">
      <c r="A148" s="236" t="str">
        <f>'Old age effective coverage'!H131</f>
        <v>Latvia</v>
      </c>
      <c r="B148" s="237">
        <f>'Old age effective coverage'!P131</f>
        <v>80.2</v>
      </c>
      <c r="C148" s="237">
        <f>'Old age effective coverage'!J131</f>
        <v>100</v>
      </c>
    </row>
    <row r="149" spans="1:3" ht="12.75">
      <c r="A149" s="236" t="str">
        <f>'Old age effective coverage'!H84</f>
        <v>Japan</v>
      </c>
      <c r="B149" s="237">
        <f>'Old age effective coverage'!P84</f>
        <v>84.9</v>
      </c>
      <c r="C149" s="237">
        <f>'Old age effective coverage'!J84</f>
        <v>80.3</v>
      </c>
    </row>
    <row r="150" spans="1:3" ht="12.75">
      <c r="A150" s="236" t="str">
        <f>'Old age effective coverage'!H148</f>
        <v>Sweden</v>
      </c>
      <c r="B150" s="237">
        <f>'Old age effective coverage'!P148</f>
        <v>92.8</v>
      </c>
      <c r="C150" s="237">
        <f>'Old age effective coverage'!J148</f>
        <v>100</v>
      </c>
    </row>
    <row r="151" spans="1:3" ht="12.75">
      <c r="A151" s="236" t="str">
        <f>'Old age effective coverage'!H129</f>
        <v>Ireland</v>
      </c>
      <c r="B151" s="237">
        <f>'Old age effective coverage'!P129</f>
        <v>97.5</v>
      </c>
      <c r="C151" s="237">
        <f>'Old age effective coverage'!J129</f>
        <v>85</v>
      </c>
    </row>
    <row r="152" spans="1:3" ht="12.75">
      <c r="A152" s="236" t="str">
        <f>'Old age effective coverage'!H133</f>
        <v>Luxembourg</v>
      </c>
      <c r="B152" s="237">
        <f>'Old age effective coverage'!P133</f>
        <v>100</v>
      </c>
      <c r="C152" s="237">
        <f>'Old age effective coverage'!J133</f>
        <v>80.3</v>
      </c>
    </row>
    <row r="153" spans="1:3" ht="12.75">
      <c r="A153" s="236" t="str">
        <f>'Old age effective coverage'!H138</f>
        <v>Netherlands</v>
      </c>
      <c r="B153" s="237">
        <f>'Old age effective coverage'!P138</f>
        <v>100</v>
      </c>
      <c r="C153" s="237">
        <f>'Old age effective coverage'!J138</f>
        <v>100</v>
      </c>
    </row>
    <row r="154" spans="2:3" ht="12.75">
      <c r="B154" s="237"/>
      <c r="C154" s="237"/>
    </row>
    <row r="155" spans="2:3" ht="12.75">
      <c r="B155" s="237"/>
      <c r="C155" s="237"/>
    </row>
    <row r="156" spans="2:3" ht="12.75">
      <c r="B156" s="237"/>
      <c r="C156" s="237"/>
    </row>
    <row r="157" spans="2:3" ht="12.75">
      <c r="B157" s="237"/>
      <c r="C157" s="237"/>
    </row>
    <row r="158" spans="2:3" ht="12.75">
      <c r="B158" s="237"/>
      <c r="C158" s="237"/>
    </row>
    <row r="159" spans="2:3" ht="12.75">
      <c r="B159" s="237"/>
      <c r="C159" s="237"/>
    </row>
    <row r="160" spans="2:3" ht="12.75">
      <c r="B160" s="237"/>
      <c r="C160" s="237"/>
    </row>
    <row r="161" spans="2:3" ht="12.75">
      <c r="B161" s="237"/>
      <c r="C161" s="237"/>
    </row>
    <row r="162" spans="2:3" ht="12.75">
      <c r="B162" s="237"/>
      <c r="C162" s="237"/>
    </row>
    <row r="163" spans="2:3" ht="12.75">
      <c r="B163" s="237"/>
      <c r="C163" s="237"/>
    </row>
    <row r="164" spans="2:3" ht="12.75">
      <c r="B164" s="237"/>
      <c r="C164" s="237"/>
    </row>
    <row r="165" spans="2:3" ht="12.75">
      <c r="B165" s="237"/>
      <c r="C165" s="237"/>
    </row>
    <row r="166" spans="2:3" ht="12.75">
      <c r="B166" s="237"/>
      <c r="C166" s="237"/>
    </row>
    <row r="167" spans="2:3" ht="12.75">
      <c r="B167" s="237"/>
      <c r="C167" s="237"/>
    </row>
    <row r="168" spans="2:3" ht="12.75">
      <c r="B168" s="237"/>
      <c r="C168" s="237"/>
    </row>
    <row r="169" spans="2:3" ht="12.75">
      <c r="B169" s="237"/>
      <c r="C169" s="237"/>
    </row>
    <row r="170" spans="2:3" ht="12.75">
      <c r="B170" s="237"/>
      <c r="C170" s="237"/>
    </row>
    <row r="171" spans="2:3" ht="12.75">
      <c r="B171" s="237"/>
      <c r="C171" s="237"/>
    </row>
    <row r="172" spans="2:3" ht="12.75">
      <c r="B172" s="237"/>
      <c r="C172" s="237"/>
    </row>
    <row r="173" spans="2:3" ht="12.75">
      <c r="B173" s="237"/>
      <c r="C173" s="237"/>
    </row>
    <row r="174" spans="2:3" ht="12.75">
      <c r="B174" s="237"/>
      <c r="C174" s="237"/>
    </row>
    <row r="175" spans="2:3" ht="12.75">
      <c r="B175" s="237"/>
      <c r="C175" s="237"/>
    </row>
    <row r="176" spans="2:3" ht="12.75">
      <c r="B176" s="237"/>
      <c r="C176" s="237"/>
    </row>
    <row r="177" spans="2:3" ht="12.75">
      <c r="B177" s="237"/>
      <c r="C177" s="237"/>
    </row>
    <row r="178" spans="2:3" ht="12.75">
      <c r="B178" s="237"/>
      <c r="C178" s="237"/>
    </row>
    <row r="179" spans="2:3" ht="12.75">
      <c r="B179" s="237"/>
      <c r="C179" s="237"/>
    </row>
    <row r="180" spans="2:3" ht="12.75">
      <c r="B180" s="237"/>
      <c r="C180" s="237"/>
    </row>
    <row r="181" spans="2:3" ht="12.75">
      <c r="B181" s="237"/>
      <c r="C181" s="237"/>
    </row>
    <row r="182" spans="2:3" ht="12.75">
      <c r="B182" s="237"/>
      <c r="C182" s="237"/>
    </row>
    <row r="183" spans="2:3" ht="12.75">
      <c r="B183" s="237"/>
      <c r="C183" s="237"/>
    </row>
    <row r="184" spans="2:3" ht="12.75">
      <c r="B184" s="237"/>
      <c r="C184" s="237"/>
    </row>
    <row r="185" spans="2:3" ht="12.75">
      <c r="B185" s="237"/>
      <c r="C185" s="237"/>
    </row>
    <row r="186" spans="2:3" ht="12.75">
      <c r="B186" s="237"/>
      <c r="C186" s="237"/>
    </row>
    <row r="187" spans="2:3" ht="12.75">
      <c r="B187" s="237"/>
      <c r="C187" s="237"/>
    </row>
    <row r="188" spans="2:3" ht="12.75">
      <c r="B188" s="237"/>
      <c r="C188" s="237"/>
    </row>
    <row r="189" spans="2:3" ht="12.75">
      <c r="B189" s="237"/>
      <c r="C189" s="237"/>
    </row>
    <row r="190" spans="2:3" ht="12.75">
      <c r="B190" s="237"/>
      <c r="C190" s="237"/>
    </row>
    <row r="191" spans="2:3" ht="12.75">
      <c r="B191" s="237"/>
      <c r="C191" s="237"/>
    </row>
    <row r="192" spans="2:3" ht="12.75">
      <c r="B192" s="237"/>
      <c r="C192" s="237"/>
    </row>
    <row r="193" spans="2:3" ht="12.75">
      <c r="B193" s="237"/>
      <c r="C193" s="237"/>
    </row>
    <row r="194" spans="2:3" ht="12.75">
      <c r="B194" s="237"/>
      <c r="C194" s="237"/>
    </row>
    <row r="195" spans="2:3" ht="12.75">
      <c r="B195" s="237"/>
      <c r="C195" s="237"/>
    </row>
    <row r="196" spans="2:3" ht="12.75">
      <c r="B196" s="237"/>
      <c r="C196" s="237"/>
    </row>
    <row r="197" spans="2:3" ht="12.75">
      <c r="B197" s="237"/>
      <c r="C197" s="237"/>
    </row>
    <row r="198" spans="2:3" ht="12.75">
      <c r="B198" s="237"/>
      <c r="C198" s="237"/>
    </row>
    <row r="199" spans="2:3" ht="12.75">
      <c r="B199" s="237"/>
      <c r="C199" s="237"/>
    </row>
    <row r="200" spans="2:3" ht="12.75">
      <c r="B200" s="237"/>
      <c r="C200" s="237"/>
    </row>
    <row r="201" spans="2:3" ht="12.75">
      <c r="B201" s="237"/>
      <c r="C201" s="237"/>
    </row>
    <row r="202" spans="2:3" ht="12.75">
      <c r="B202" s="237"/>
      <c r="C202" s="237"/>
    </row>
    <row r="203" spans="2:3" ht="12.75">
      <c r="B203" s="237"/>
      <c r="C203" s="237"/>
    </row>
    <row r="204" spans="2:3" ht="12.75">
      <c r="B204" s="237"/>
      <c r="C204" s="237"/>
    </row>
    <row r="205" spans="2:3" ht="12.75">
      <c r="B205" s="237"/>
      <c r="C205" s="237"/>
    </row>
    <row r="206" spans="2:3" ht="12.75">
      <c r="B206" s="237"/>
      <c r="C206" s="237"/>
    </row>
    <row r="207" spans="2:3" ht="12.75">
      <c r="B207" s="237"/>
      <c r="C207" s="237"/>
    </row>
    <row r="208" spans="2:3" ht="12.75">
      <c r="B208" s="237"/>
      <c r="C208" s="237"/>
    </row>
    <row r="209" spans="2:3" ht="12.75">
      <c r="B209" s="237"/>
      <c r="C209" s="237"/>
    </row>
    <row r="210" spans="2:3" ht="12.75">
      <c r="B210" s="237"/>
      <c r="C210" s="237"/>
    </row>
    <row r="211" spans="2:3" ht="12.75">
      <c r="B211" s="237"/>
      <c r="C211" s="237"/>
    </row>
    <row r="212" spans="2:3" ht="12.75">
      <c r="B212" s="237"/>
      <c r="C212" s="237"/>
    </row>
    <row r="213" spans="2:3" ht="12.75">
      <c r="B213" s="237"/>
      <c r="C213" s="237"/>
    </row>
    <row r="214" spans="2:3" ht="12.75">
      <c r="B214" s="237"/>
      <c r="C214" s="237"/>
    </row>
    <row r="215" spans="2:3" ht="12.75">
      <c r="B215" s="237"/>
      <c r="C215" s="237"/>
    </row>
    <row r="216" spans="2:3" ht="12.75">
      <c r="B216" s="237"/>
      <c r="C216" s="237"/>
    </row>
    <row r="217" spans="2:3" ht="12.75">
      <c r="B217" s="237"/>
      <c r="C217" s="237"/>
    </row>
    <row r="218" spans="2:3" ht="12.75">
      <c r="B218" s="237"/>
      <c r="C218" s="237"/>
    </row>
    <row r="219" spans="2:3" ht="12.75">
      <c r="B219" s="237"/>
      <c r="C219" s="237"/>
    </row>
    <row r="220" spans="2:3" ht="12.75">
      <c r="B220" s="237"/>
      <c r="C220" s="237"/>
    </row>
    <row r="221" spans="2:3" ht="12.75">
      <c r="B221" s="237"/>
      <c r="C221" s="237"/>
    </row>
    <row r="222" spans="2:3" ht="12.75">
      <c r="B222" s="237"/>
      <c r="C222" s="237"/>
    </row>
    <row r="223" spans="2:3" ht="12.75">
      <c r="B223" s="237"/>
      <c r="C223" s="237"/>
    </row>
    <row r="224" spans="2:3" ht="12.75">
      <c r="B224" s="237"/>
      <c r="C224" s="237"/>
    </row>
    <row r="225" spans="2:3" ht="12.75">
      <c r="B225" s="237"/>
      <c r="C225" s="237"/>
    </row>
    <row r="226" spans="2:3" ht="12.75">
      <c r="B226" s="237"/>
      <c r="C226" s="237"/>
    </row>
    <row r="227" spans="2:3" ht="12.75">
      <c r="B227" s="237"/>
      <c r="C227" s="237"/>
    </row>
    <row r="228" spans="2:3" ht="12.75">
      <c r="B228" s="237"/>
      <c r="C228" s="237"/>
    </row>
    <row r="229" spans="2:3" ht="12.75">
      <c r="B229" s="237"/>
      <c r="C229" s="237"/>
    </row>
    <row r="230" spans="2:3" ht="12.75">
      <c r="B230" s="237"/>
      <c r="C230" s="237"/>
    </row>
    <row r="231" spans="2:3" ht="12.75">
      <c r="B231" s="237"/>
      <c r="C231" s="237"/>
    </row>
    <row r="232" spans="2:3" ht="12.75">
      <c r="B232" s="237"/>
      <c r="C232" s="237"/>
    </row>
    <row r="233" spans="2:3" ht="12.75">
      <c r="B233" s="237"/>
      <c r="C233" s="237"/>
    </row>
    <row r="234" spans="2:3" ht="12.75">
      <c r="B234" s="237"/>
      <c r="C234" s="237"/>
    </row>
    <row r="235" spans="2:3" ht="12.75">
      <c r="B235" s="237"/>
      <c r="C235" s="237"/>
    </row>
    <row r="236" spans="2:3" ht="12.75">
      <c r="B236" s="237"/>
      <c r="C236" s="237"/>
    </row>
    <row r="237" spans="2:3" ht="12.75">
      <c r="B237" s="237"/>
      <c r="C237" s="237"/>
    </row>
    <row r="238" spans="2:3" ht="12.75">
      <c r="B238" s="237"/>
      <c r="C238" s="237"/>
    </row>
    <row r="239" spans="2:3" ht="12.75">
      <c r="B239" s="237"/>
      <c r="C239" s="237"/>
    </row>
    <row r="240" spans="2:3" ht="12.75">
      <c r="B240" s="237"/>
      <c r="C240" s="237"/>
    </row>
    <row r="241" spans="2:3" ht="12.75">
      <c r="B241" s="237"/>
      <c r="C241" s="237"/>
    </row>
    <row r="242" spans="2:3" ht="12.75">
      <c r="B242" s="237"/>
      <c r="C242" s="237"/>
    </row>
    <row r="243" spans="2:3" ht="12.75">
      <c r="B243" s="237"/>
      <c r="C243" s="237"/>
    </row>
    <row r="244" spans="2:3" ht="12.75">
      <c r="B244" s="237"/>
      <c r="C244" s="237"/>
    </row>
    <row r="245" spans="2:3" ht="12.75">
      <c r="B245" s="237"/>
      <c r="C245" s="237"/>
    </row>
    <row r="246" spans="2:3" ht="12.75">
      <c r="B246" s="237"/>
      <c r="C246" s="237"/>
    </row>
    <row r="247" spans="2:3" ht="12.75">
      <c r="B247" s="237"/>
      <c r="C247" s="237"/>
    </row>
    <row r="248" spans="2:3" ht="12.75">
      <c r="B248" s="237"/>
      <c r="C248" s="237"/>
    </row>
    <row r="249" spans="2:3" ht="12.75">
      <c r="B249" s="237"/>
      <c r="C249" s="237"/>
    </row>
    <row r="250" spans="2:3" ht="12.75">
      <c r="B250" s="237"/>
      <c r="C250" s="237"/>
    </row>
    <row r="251" spans="2:3" ht="12.75">
      <c r="B251" s="237"/>
      <c r="C251" s="237"/>
    </row>
    <row r="252" spans="2:3" ht="12.75">
      <c r="B252" s="237"/>
      <c r="C252" s="237"/>
    </row>
    <row r="253" spans="2:3" ht="12.75">
      <c r="B253" s="237"/>
      <c r="C253" s="237"/>
    </row>
    <row r="254" spans="2:3" ht="12.75">
      <c r="B254" s="237"/>
      <c r="C254" s="237"/>
    </row>
    <row r="255" spans="2:3" ht="12.75">
      <c r="B255" s="237"/>
      <c r="C255" s="237"/>
    </row>
    <row r="256" spans="2:3" ht="12.75">
      <c r="B256" s="237"/>
      <c r="C256" s="237"/>
    </row>
    <row r="257" spans="2:3" ht="12.75">
      <c r="B257" s="237"/>
      <c r="C257" s="237"/>
    </row>
    <row r="258" spans="2:3" ht="12.75">
      <c r="B258" s="237"/>
      <c r="C258" s="237"/>
    </row>
    <row r="259" spans="2:3" ht="12.75">
      <c r="B259" s="237"/>
      <c r="C259" s="237"/>
    </row>
    <row r="260" spans="2:3" ht="12.75">
      <c r="B260" s="237"/>
      <c r="C260" s="237"/>
    </row>
    <row r="261" spans="2:3" ht="12.75">
      <c r="B261" s="237"/>
      <c r="C261" s="237"/>
    </row>
    <row r="262" spans="2:3" ht="12.75">
      <c r="B262" s="237"/>
      <c r="C262" s="237"/>
    </row>
    <row r="263" spans="2:3" ht="12.75">
      <c r="B263" s="237"/>
      <c r="C263" s="237"/>
    </row>
    <row r="264" spans="2:3" ht="12.75">
      <c r="B264" s="237"/>
      <c r="C264" s="237"/>
    </row>
    <row r="265" spans="2:3" ht="12.75">
      <c r="B265" s="237"/>
      <c r="C265" s="237"/>
    </row>
    <row r="266" spans="2:3" ht="12.75">
      <c r="B266" s="237"/>
      <c r="C266" s="237"/>
    </row>
    <row r="267" spans="2:3" ht="12.75">
      <c r="B267" s="237"/>
      <c r="C267" s="237"/>
    </row>
    <row r="268" spans="2:3" ht="12.75">
      <c r="B268" s="237"/>
      <c r="C268" s="237"/>
    </row>
    <row r="269" spans="2:3" ht="12.75">
      <c r="B269" s="237"/>
      <c r="C269" s="237"/>
    </row>
    <row r="270" spans="2:3" ht="12.75">
      <c r="B270" s="237"/>
      <c r="C270" s="237"/>
    </row>
    <row r="271" spans="2:3" ht="12.75">
      <c r="B271" s="237"/>
      <c r="C271" s="237"/>
    </row>
    <row r="272" spans="2:3" ht="12.75">
      <c r="B272" s="237"/>
      <c r="C272" s="237"/>
    </row>
    <row r="273" spans="2:3" ht="12.75">
      <c r="B273" s="237"/>
      <c r="C273" s="237"/>
    </row>
    <row r="274" spans="2:3" ht="12.75">
      <c r="B274" s="237"/>
      <c r="C274" s="237"/>
    </row>
    <row r="275" spans="2:3" ht="12.75">
      <c r="B275" s="237"/>
      <c r="C275" s="237"/>
    </row>
    <row r="276" spans="2:3" ht="12.75">
      <c r="B276" s="237"/>
      <c r="C276" s="237"/>
    </row>
    <row r="277" spans="2:3" ht="12.75">
      <c r="B277" s="237"/>
      <c r="C277" s="237"/>
    </row>
    <row r="278" spans="2:3" ht="12.75">
      <c r="B278" s="237"/>
      <c r="C278" s="237"/>
    </row>
    <row r="279" spans="2:3" ht="12.75">
      <c r="B279" s="237"/>
      <c r="C279" s="237"/>
    </row>
    <row r="280" spans="2:3" ht="12.75">
      <c r="B280" s="237"/>
      <c r="C280" s="237"/>
    </row>
    <row r="281" spans="2:3" ht="12.75">
      <c r="B281" s="237"/>
      <c r="C281" s="237"/>
    </row>
    <row r="282" spans="2:3" ht="12.75">
      <c r="B282" s="237"/>
      <c r="C282" s="237"/>
    </row>
    <row r="283" spans="2:3" ht="12.75">
      <c r="B283" s="237"/>
      <c r="C283" s="237"/>
    </row>
    <row r="284" spans="2:3" ht="12.75">
      <c r="B284" s="237"/>
      <c r="C284" s="237"/>
    </row>
    <row r="285" spans="2:3" ht="12.75">
      <c r="B285" s="237"/>
      <c r="C285" s="237"/>
    </row>
    <row r="286" spans="2:3" ht="12.75">
      <c r="B286" s="237"/>
      <c r="C286" s="237"/>
    </row>
    <row r="287" spans="2:3" ht="12.75">
      <c r="B287" s="237"/>
      <c r="C287" s="237"/>
    </row>
    <row r="288" spans="2:3" ht="12.75">
      <c r="B288" s="237"/>
      <c r="C288" s="237"/>
    </row>
    <row r="289" spans="2:3" ht="12.75">
      <c r="B289" s="237"/>
      <c r="C289" s="237"/>
    </row>
    <row r="290" spans="2:3" ht="12.75">
      <c r="B290" s="237"/>
      <c r="C290" s="237"/>
    </row>
    <row r="291" spans="2:3" ht="12.75">
      <c r="B291" s="237"/>
      <c r="C291" s="237"/>
    </row>
    <row r="292" spans="2:3" ht="12.75">
      <c r="B292" s="237"/>
      <c r="C292" s="237"/>
    </row>
    <row r="293" spans="2:3" ht="12.75">
      <c r="B293" s="237"/>
      <c r="C293" s="237"/>
    </row>
    <row r="294" spans="2:3" ht="12.75">
      <c r="B294" s="237"/>
      <c r="C294" s="237"/>
    </row>
    <row r="295" spans="2:3" ht="12.75">
      <c r="B295" s="237"/>
      <c r="C295" s="237"/>
    </row>
    <row r="296" spans="2:3" ht="12.75">
      <c r="B296" s="237"/>
      <c r="C296" s="237"/>
    </row>
    <row r="297" spans="2:3" ht="12.75">
      <c r="B297" s="237"/>
      <c r="C297" s="237"/>
    </row>
    <row r="298" spans="2:3" ht="12.75">
      <c r="B298" s="237"/>
      <c r="C298" s="237"/>
    </row>
    <row r="299" spans="2:3" ht="12.75">
      <c r="B299" s="237"/>
      <c r="C299" s="237"/>
    </row>
    <row r="300" spans="2:3" ht="12.75">
      <c r="B300" s="237"/>
      <c r="C300" s="237"/>
    </row>
    <row r="301" spans="2:3" ht="12.75">
      <c r="B301" s="237"/>
      <c r="C301" s="237"/>
    </row>
    <row r="302" spans="2:3" ht="12.75">
      <c r="B302" s="237"/>
      <c r="C302" s="237"/>
    </row>
    <row r="303" spans="2:3" ht="12.75">
      <c r="B303" s="237"/>
      <c r="C303" s="237"/>
    </row>
    <row r="304" spans="2:3" ht="12.75">
      <c r="B304" s="237"/>
      <c r="C304" s="237"/>
    </row>
    <row r="305" spans="2:3" ht="12.75">
      <c r="B305" s="237"/>
      <c r="C305" s="237"/>
    </row>
    <row r="306" spans="2:3" ht="12.75">
      <c r="B306" s="237"/>
      <c r="C306" s="237"/>
    </row>
    <row r="307" spans="2:3" ht="12.75">
      <c r="B307" s="237"/>
      <c r="C307" s="237"/>
    </row>
    <row r="308" spans="2:3" ht="12.75">
      <c r="B308" s="237"/>
      <c r="C308" s="237"/>
    </row>
    <row r="309" spans="2:3" ht="12.75">
      <c r="B309" s="237"/>
      <c r="C309" s="237"/>
    </row>
    <row r="310" spans="2:3" ht="12.75">
      <c r="B310" s="237"/>
      <c r="C310" s="237"/>
    </row>
    <row r="311" spans="2:3" ht="12.75">
      <c r="B311" s="237"/>
      <c r="C311" s="237"/>
    </row>
    <row r="312" spans="2:3" ht="12.75">
      <c r="B312" s="237"/>
      <c r="C312" s="237"/>
    </row>
    <row r="313" spans="2:3" ht="12.75">
      <c r="B313" s="237"/>
      <c r="C313" s="237"/>
    </row>
    <row r="314" spans="2:3" ht="12.75">
      <c r="B314" s="237"/>
      <c r="C314" s="237"/>
    </row>
    <row r="315" spans="2:3" ht="12.75">
      <c r="B315" s="237"/>
      <c r="C315" s="237"/>
    </row>
    <row r="316" spans="2:3" ht="12.75">
      <c r="B316" s="237"/>
      <c r="C316" s="237"/>
    </row>
    <row r="317" spans="2:3" ht="12.75">
      <c r="B317" s="237"/>
      <c r="C317" s="237"/>
    </row>
    <row r="318" spans="2:3" ht="12.75">
      <c r="B318" s="237"/>
      <c r="C318" s="237"/>
    </row>
    <row r="319" spans="2:3" ht="12.75">
      <c r="B319" s="237"/>
      <c r="C319" s="237"/>
    </row>
    <row r="320" spans="2:3" ht="12.75">
      <c r="B320" s="237"/>
      <c r="C320" s="237"/>
    </row>
    <row r="321" spans="2:3" ht="12.75">
      <c r="B321" s="237"/>
      <c r="C321" s="237"/>
    </row>
    <row r="322" spans="2:3" ht="12.75">
      <c r="B322" s="237"/>
      <c r="C322" s="237"/>
    </row>
    <row r="323" spans="2:3" ht="12.75">
      <c r="B323" s="237"/>
      <c r="C323" s="237"/>
    </row>
    <row r="324" spans="2:3" ht="12.75">
      <c r="B324" s="237"/>
      <c r="C324" s="237"/>
    </row>
    <row r="325" spans="2:3" ht="12.75">
      <c r="B325" s="237"/>
      <c r="C325" s="237"/>
    </row>
    <row r="326" spans="2:3" ht="12.75">
      <c r="B326" s="237"/>
      <c r="C326" s="237"/>
    </row>
    <row r="327" spans="2:3" ht="12.75">
      <c r="B327" s="237"/>
      <c r="C327" s="237"/>
    </row>
    <row r="328" spans="2:3" ht="12.75">
      <c r="B328" s="237"/>
      <c r="C328" s="237"/>
    </row>
    <row r="329" spans="2:3" ht="12.75">
      <c r="B329" s="237"/>
      <c r="C329" s="237"/>
    </row>
    <row r="330" spans="2:3" ht="12.75">
      <c r="B330" s="237"/>
      <c r="C330" s="237"/>
    </row>
    <row r="331" spans="2:3" ht="12.75">
      <c r="B331" s="237"/>
      <c r="C331" s="237"/>
    </row>
    <row r="332" spans="2:3" ht="12.75">
      <c r="B332" s="237"/>
      <c r="C332" s="237"/>
    </row>
    <row r="333" spans="2:3" ht="12.75">
      <c r="B333" s="237"/>
      <c r="C333" s="237"/>
    </row>
    <row r="334" spans="2:3" ht="12.75">
      <c r="B334" s="237"/>
      <c r="C334" s="237"/>
    </row>
    <row r="335" spans="2:3" ht="12.75">
      <c r="B335" s="237"/>
      <c r="C335" s="237"/>
    </row>
    <row r="336" spans="2:3" ht="12.75">
      <c r="B336" s="237"/>
      <c r="C336" s="237"/>
    </row>
    <row r="337" spans="2:3" ht="12.75">
      <c r="B337" s="237"/>
      <c r="C337" s="237"/>
    </row>
    <row r="338" spans="2:3" ht="12.75">
      <c r="B338" s="237"/>
      <c r="C338" s="237"/>
    </row>
    <row r="339" spans="2:3" ht="12.75">
      <c r="B339" s="237"/>
      <c r="C339" s="237"/>
    </row>
    <row r="340" spans="2:3" ht="12.75">
      <c r="B340" s="237"/>
      <c r="C340" s="237"/>
    </row>
    <row r="341" spans="2:3" ht="12.75">
      <c r="B341" s="237"/>
      <c r="C341" s="237"/>
    </row>
    <row r="342" spans="2:3" ht="12.75">
      <c r="B342" s="237"/>
      <c r="C342" s="237"/>
    </row>
    <row r="343" spans="2:3" ht="12.75">
      <c r="B343" s="237"/>
      <c r="C343" s="237"/>
    </row>
    <row r="344" spans="2:3" ht="12.75">
      <c r="B344" s="237"/>
      <c r="C344" s="237"/>
    </row>
    <row r="345" spans="2:3" ht="12.75">
      <c r="B345" s="237"/>
      <c r="C345" s="237"/>
    </row>
    <row r="346" spans="2:3" ht="12.75">
      <c r="B346" s="237"/>
      <c r="C346" s="237"/>
    </row>
    <row r="347" spans="2:3" ht="12.75">
      <c r="B347" s="237"/>
      <c r="C347" s="237"/>
    </row>
    <row r="348" spans="2:3" ht="12.75">
      <c r="B348" s="237"/>
      <c r="C348" s="237"/>
    </row>
    <row r="349" spans="2:3" ht="12.75">
      <c r="B349" s="237"/>
      <c r="C349" s="237"/>
    </row>
    <row r="350" spans="2:3" ht="12.75">
      <c r="B350" s="237"/>
      <c r="C350" s="237"/>
    </row>
    <row r="351" spans="2:3" ht="12.75">
      <c r="B351" s="237"/>
      <c r="C351" s="237"/>
    </row>
    <row r="352" spans="2:3" ht="12.75">
      <c r="B352" s="237"/>
      <c r="C352" s="237"/>
    </row>
    <row r="353" spans="2:3" ht="12.75">
      <c r="B353" s="237"/>
      <c r="C353" s="237"/>
    </row>
    <row r="354" spans="2:3" ht="12.75">
      <c r="B354" s="237"/>
      <c r="C354" s="237"/>
    </row>
    <row r="355" spans="2:3" ht="12.75">
      <c r="B355" s="237"/>
      <c r="C355" s="237"/>
    </row>
    <row r="356" spans="2:3" ht="12.75">
      <c r="B356" s="237"/>
      <c r="C356" s="237"/>
    </row>
    <row r="357" spans="2:3" ht="12.75">
      <c r="B357" s="237"/>
      <c r="C357" s="237"/>
    </row>
    <row r="358" spans="2:3" ht="12.75">
      <c r="B358" s="237"/>
      <c r="C358" s="237"/>
    </row>
    <row r="359" spans="2:3" ht="12.75">
      <c r="B359" s="237"/>
      <c r="C359" s="237"/>
    </row>
    <row r="360" spans="2:3" ht="12.75">
      <c r="B360" s="237"/>
      <c r="C360" s="237"/>
    </row>
    <row r="361" spans="2:3" ht="12.75">
      <c r="B361" s="237"/>
      <c r="C361" s="237"/>
    </row>
    <row r="362" spans="2:3" ht="12.75">
      <c r="B362" s="237"/>
      <c r="C362" s="237"/>
    </row>
    <row r="363" spans="2:3" ht="12.75">
      <c r="B363" s="237"/>
      <c r="C363" s="237"/>
    </row>
    <row r="364" spans="2:3" ht="12.75">
      <c r="B364" s="237"/>
      <c r="C364" s="237"/>
    </row>
    <row r="365" spans="2:3" ht="12.75">
      <c r="B365" s="237"/>
      <c r="C365" s="237"/>
    </row>
    <row r="366" spans="2:3" ht="12.75">
      <c r="B366" s="237"/>
      <c r="C366" s="237"/>
    </row>
    <row r="367" spans="2:3" ht="12.75">
      <c r="B367" s="237"/>
      <c r="C367" s="237"/>
    </row>
    <row r="368" spans="2:3" ht="12.75">
      <c r="B368" s="237"/>
      <c r="C368" s="237"/>
    </row>
    <row r="369" spans="2:3" ht="12.75">
      <c r="B369" s="237"/>
      <c r="C369" s="237"/>
    </row>
    <row r="370" spans="2:3" ht="12.75">
      <c r="B370" s="237"/>
      <c r="C370" s="237"/>
    </row>
    <row r="371" spans="2:3" ht="12.75">
      <c r="B371" s="237"/>
      <c r="C371" s="237"/>
    </row>
    <row r="372" spans="2:3" ht="12.75">
      <c r="B372" s="237"/>
      <c r="C372" s="237"/>
    </row>
    <row r="373" spans="2:3" ht="12.75">
      <c r="B373" s="237"/>
      <c r="C373" s="237"/>
    </row>
    <row r="374" spans="2:3" ht="12.75">
      <c r="B374" s="237"/>
      <c r="C374" s="237"/>
    </row>
    <row r="375" spans="2:3" ht="12.75">
      <c r="B375" s="237"/>
      <c r="C375" s="237"/>
    </row>
    <row r="376" spans="2:3" ht="12.75">
      <c r="B376" s="237"/>
      <c r="C376" s="237"/>
    </row>
    <row r="377" spans="2:3" ht="12.75">
      <c r="B377" s="237"/>
      <c r="C377" s="237"/>
    </row>
    <row r="378" spans="2:3" ht="12.75">
      <c r="B378" s="237"/>
      <c r="C378" s="237"/>
    </row>
    <row r="379" spans="2:3" ht="12.75">
      <c r="B379" s="237"/>
      <c r="C379" s="237"/>
    </row>
    <row r="380" spans="2:3" ht="12.75">
      <c r="B380" s="237"/>
      <c r="C380" s="237"/>
    </row>
    <row r="381" spans="2:3" ht="12.75">
      <c r="B381" s="237"/>
      <c r="C381" s="237"/>
    </row>
    <row r="382" spans="2:3" ht="12.75">
      <c r="B382" s="237"/>
      <c r="C382" s="237"/>
    </row>
    <row r="383" spans="2:3" ht="12.75">
      <c r="B383" s="237"/>
      <c r="C383" s="237"/>
    </row>
    <row r="384" spans="2:3" ht="12.75">
      <c r="B384" s="237"/>
      <c r="C384" s="237"/>
    </row>
    <row r="385" spans="2:3" ht="12.75">
      <c r="B385" s="237"/>
      <c r="C385" s="237"/>
    </row>
    <row r="386" spans="2:3" ht="12.75">
      <c r="B386" s="237"/>
      <c r="C386" s="237"/>
    </row>
    <row r="387" spans="2:3" ht="12.75">
      <c r="B387" s="237"/>
      <c r="C387" s="237"/>
    </row>
    <row r="388" spans="2:3" ht="12.75">
      <c r="B388" s="237"/>
      <c r="C388" s="237"/>
    </row>
    <row r="389" spans="2:3" ht="12.75">
      <c r="B389" s="237"/>
      <c r="C389" s="237"/>
    </row>
    <row r="390" spans="2:3" ht="12.75">
      <c r="B390" s="237"/>
      <c r="C390" s="237"/>
    </row>
    <row r="391" spans="2:3" ht="12.75">
      <c r="B391" s="237"/>
      <c r="C391" s="237"/>
    </row>
    <row r="392" spans="2:3" ht="12.75">
      <c r="B392" s="237"/>
      <c r="C392" s="237"/>
    </row>
    <row r="393" spans="2:3" ht="12.75">
      <c r="B393" s="237"/>
      <c r="C393" s="237"/>
    </row>
    <row r="394" spans="2:3" ht="12.75">
      <c r="B394" s="237"/>
      <c r="C394" s="237"/>
    </row>
    <row r="395" spans="2:3" ht="12.75">
      <c r="B395" s="237"/>
      <c r="C395" s="237"/>
    </row>
    <row r="396" spans="2:3" ht="12.75">
      <c r="B396" s="237"/>
      <c r="C396" s="237"/>
    </row>
    <row r="397" spans="2:3" ht="12.75">
      <c r="B397" s="237"/>
      <c r="C397" s="237"/>
    </row>
    <row r="398" spans="2:3" ht="12.75">
      <c r="B398" s="237"/>
      <c r="C398" s="237"/>
    </row>
    <row r="399" spans="2:3" ht="12.75">
      <c r="B399" s="237"/>
      <c r="C399" s="237"/>
    </row>
    <row r="400" spans="2:3" ht="12.75">
      <c r="B400" s="237"/>
      <c r="C400" s="237"/>
    </row>
    <row r="401" spans="2:3" ht="12.75">
      <c r="B401" s="237"/>
      <c r="C401" s="237"/>
    </row>
    <row r="402" spans="2:3" ht="12.75">
      <c r="B402" s="237"/>
      <c r="C402" s="237"/>
    </row>
    <row r="403" spans="2:3" ht="12.75">
      <c r="B403" s="237"/>
      <c r="C403" s="237"/>
    </row>
    <row r="404" spans="2:3" ht="12.75">
      <c r="B404" s="237"/>
      <c r="C404" s="237"/>
    </row>
    <row r="405" spans="2:3" ht="12.75">
      <c r="B405" s="237"/>
      <c r="C405" s="237"/>
    </row>
    <row r="406" spans="2:3" ht="12.75">
      <c r="B406" s="237"/>
      <c r="C406" s="237"/>
    </row>
    <row r="407" spans="2:3" ht="12.75">
      <c r="B407" s="237"/>
      <c r="C407" s="237"/>
    </row>
    <row r="408" spans="2:3" ht="12.75">
      <c r="B408" s="237"/>
      <c r="C408" s="237"/>
    </row>
    <row r="409" spans="2:3" ht="12.75">
      <c r="B409" s="237"/>
      <c r="C409" s="237"/>
    </row>
    <row r="410" spans="2:3" ht="12.75">
      <c r="B410" s="237"/>
      <c r="C410" s="237"/>
    </row>
    <row r="411" spans="2:3" ht="12.75">
      <c r="B411" s="237"/>
      <c r="C411" s="237"/>
    </row>
    <row r="412" spans="2:3" ht="12.75">
      <c r="B412" s="237"/>
      <c r="C412" s="237"/>
    </row>
    <row r="413" spans="2:3" ht="12.75">
      <c r="B413" s="237"/>
      <c r="C413" s="237"/>
    </row>
    <row r="414" spans="2:3" ht="12.75">
      <c r="B414" s="237"/>
      <c r="C414" s="237"/>
    </row>
    <row r="415" spans="2:3" ht="12.75">
      <c r="B415" s="237"/>
      <c r="C415" s="237"/>
    </row>
    <row r="416" spans="2:3" ht="12.75">
      <c r="B416" s="237"/>
      <c r="C416" s="237"/>
    </row>
    <row r="417" spans="2:3" ht="12.75">
      <c r="B417" s="237"/>
      <c r="C417" s="237"/>
    </row>
    <row r="418" spans="2:3" ht="12.75">
      <c r="B418" s="237"/>
      <c r="C418" s="237"/>
    </row>
    <row r="419" spans="2:3" ht="12.75">
      <c r="B419" s="237"/>
      <c r="C419" s="237"/>
    </row>
    <row r="420" spans="2:3" ht="12.75">
      <c r="B420" s="237"/>
      <c r="C420" s="237"/>
    </row>
    <row r="421" spans="2:3" ht="12.75">
      <c r="B421" s="237"/>
      <c r="C421" s="237"/>
    </row>
    <row r="422" spans="2:3" ht="12.75">
      <c r="B422" s="237"/>
      <c r="C422" s="237"/>
    </row>
    <row r="423" spans="2:3" ht="12.75">
      <c r="B423" s="237"/>
      <c r="C423" s="237"/>
    </row>
    <row r="424" spans="2:3" ht="12.75">
      <c r="B424" s="237"/>
      <c r="C424" s="237"/>
    </row>
    <row r="425" spans="2:3" ht="12.75">
      <c r="B425" s="237"/>
      <c r="C425" s="237"/>
    </row>
    <row r="426" spans="2:3" ht="12.75">
      <c r="B426" s="237"/>
      <c r="C426" s="237"/>
    </row>
    <row r="427" spans="2:3" ht="12.75">
      <c r="B427" s="237"/>
      <c r="C427" s="237"/>
    </row>
    <row r="428" spans="2:3" ht="12.75">
      <c r="B428" s="237"/>
      <c r="C428" s="237"/>
    </row>
    <row r="429" spans="2:3" ht="12.75">
      <c r="B429" s="237"/>
      <c r="C429" s="237"/>
    </row>
    <row r="430" spans="2:3" ht="12.75">
      <c r="B430" s="237"/>
      <c r="C430" s="237"/>
    </row>
    <row r="431" spans="2:3" ht="12.75">
      <c r="B431" s="237"/>
      <c r="C431" s="237"/>
    </row>
    <row r="432" spans="2:3" ht="12.75">
      <c r="B432" s="237"/>
      <c r="C432" s="237"/>
    </row>
    <row r="433" spans="2:3" ht="12.75">
      <c r="B433" s="237"/>
      <c r="C433" s="237"/>
    </row>
    <row r="434" spans="2:3" ht="12.75">
      <c r="B434" s="237"/>
      <c r="C434" s="237"/>
    </row>
    <row r="435" spans="2:3" ht="12.75">
      <c r="B435" s="237"/>
      <c r="C435" s="237"/>
    </row>
    <row r="436" spans="2:3" ht="12.75">
      <c r="B436" s="237"/>
      <c r="C436" s="237"/>
    </row>
    <row r="437" spans="2:3" ht="12.75">
      <c r="B437" s="237"/>
      <c r="C437" s="237"/>
    </row>
    <row r="438" spans="2:3" ht="12.75">
      <c r="B438" s="237"/>
      <c r="C438" s="237"/>
    </row>
    <row r="439" spans="2:3" ht="12.75">
      <c r="B439" s="237"/>
      <c r="C439" s="237"/>
    </row>
    <row r="440" spans="2:3" ht="12.75">
      <c r="B440" s="237"/>
      <c r="C440" s="237"/>
    </row>
    <row r="441" spans="2:3" ht="12.75">
      <c r="B441" s="237"/>
      <c r="C441" s="237"/>
    </row>
    <row r="442" spans="2:3" ht="12.75">
      <c r="B442" s="237"/>
      <c r="C442" s="237"/>
    </row>
    <row r="443" spans="2:3" ht="12.75">
      <c r="B443" s="237"/>
      <c r="C443" s="237"/>
    </row>
    <row r="444" spans="2:3" ht="12.75">
      <c r="B444" s="237"/>
      <c r="C444" s="237"/>
    </row>
    <row r="445" spans="2:3" ht="12.75">
      <c r="B445" s="237"/>
      <c r="C445" s="237"/>
    </row>
    <row r="446" spans="2:3" ht="12.75">
      <c r="B446" s="237"/>
      <c r="C446" s="237"/>
    </row>
    <row r="447" spans="2:3" ht="12.75">
      <c r="B447" s="237"/>
      <c r="C447" s="237"/>
    </row>
    <row r="448" spans="2:3" ht="12.75">
      <c r="B448" s="237"/>
      <c r="C448" s="237"/>
    </row>
    <row r="449" spans="2:3" ht="12.75">
      <c r="B449" s="237"/>
      <c r="C449" s="237"/>
    </row>
    <row r="450" spans="2:3" ht="12.75">
      <c r="B450" s="237"/>
      <c r="C450" s="237"/>
    </row>
    <row r="451" spans="2:3" ht="12.75">
      <c r="B451" s="237"/>
      <c r="C451" s="237"/>
    </row>
    <row r="452" spans="2:3" ht="12.75">
      <c r="B452" s="237"/>
      <c r="C452" s="237"/>
    </row>
    <row r="453" spans="2:3" ht="12.75">
      <c r="B453" s="237"/>
      <c r="C453" s="237"/>
    </row>
    <row r="454" spans="2:3" ht="12.75">
      <c r="B454" s="237"/>
      <c r="C454" s="237"/>
    </row>
    <row r="455" spans="2:3" ht="12.75">
      <c r="B455" s="237"/>
      <c r="C455" s="237"/>
    </row>
    <row r="456" spans="2:3" ht="12.75">
      <c r="B456" s="237"/>
      <c r="C456" s="237"/>
    </row>
    <row r="457" spans="2:3" ht="12.75">
      <c r="B457" s="237"/>
      <c r="C457" s="237"/>
    </row>
    <row r="458" spans="2:3" ht="12.75">
      <c r="B458" s="237"/>
      <c r="C458" s="237"/>
    </row>
    <row r="459" spans="2:3" ht="12.75">
      <c r="B459" s="237"/>
      <c r="C459" s="237"/>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176"/>
  <sheetViews>
    <sheetView workbookViewId="0" topLeftCell="A1">
      <selection activeCell="H26" sqref="H26"/>
    </sheetView>
  </sheetViews>
  <sheetFormatPr defaultColWidth="11.421875" defaultRowHeight="12.75"/>
  <cols>
    <col min="1" max="2" width="11.421875" style="236" customWidth="1"/>
    <col min="3" max="3" width="22.7109375" style="236" customWidth="1"/>
    <col min="4" max="16384" width="11.421875" style="236" customWidth="1"/>
  </cols>
  <sheetData>
    <row r="1" spans="3:15" ht="12.75">
      <c r="C1" s="236" t="s">
        <v>392</v>
      </c>
      <c r="D1" s="236" t="s">
        <v>444</v>
      </c>
      <c r="E1" s="236" t="s">
        <v>445</v>
      </c>
      <c r="F1" s="236" t="s">
        <v>446</v>
      </c>
      <c r="G1" s="236" t="s">
        <v>447</v>
      </c>
      <c r="H1" s="236" t="s">
        <v>448</v>
      </c>
      <c r="I1" s="236" t="s">
        <v>451</v>
      </c>
      <c r="J1" s="236" t="s">
        <v>450</v>
      </c>
      <c r="K1" s="236" t="s">
        <v>452</v>
      </c>
      <c r="L1" s="236" t="s">
        <v>453</v>
      </c>
      <c r="M1" s="236" t="s">
        <v>449</v>
      </c>
      <c r="N1" s="236" t="s">
        <v>454</v>
      </c>
      <c r="O1" s="236" t="s">
        <v>455</v>
      </c>
    </row>
    <row r="2" spans="1:15" ht="12.75">
      <c r="A2" s="236">
        <v>300</v>
      </c>
      <c r="B2" s="236" t="s">
        <v>456</v>
      </c>
      <c r="C2" s="236" t="str">
        <f>'Old age effective coverage'!H69</f>
        <v>Afghanistan</v>
      </c>
      <c r="D2" s="237" t="str">
        <f>'Old age effective coverage'!J69</f>
        <v>...</v>
      </c>
      <c r="E2" s="237">
        <f>'Old age effective coverage'!K69</f>
        <v>0</v>
      </c>
      <c r="F2" s="237">
        <f>'Old age effective coverage'!L69</f>
        <v>0</v>
      </c>
      <c r="G2" s="236" t="str">
        <f>'Old age effective coverage'!M69</f>
        <v>n.a.</v>
      </c>
      <c r="H2" s="237">
        <f>'Old age effective coverage'!P69</f>
        <v>2.2</v>
      </c>
      <c r="I2" s="237">
        <f>'Old age effective coverage'!Q69</f>
        <v>0</v>
      </c>
      <c r="J2" s="237">
        <f>'Old age effective coverage'!R69</f>
        <v>0</v>
      </c>
      <c r="K2" s="236">
        <f>'Old age effective coverage'!S69</f>
        <v>0</v>
      </c>
      <c r="L2" s="237">
        <f>'Old age effective coverage'!V69</f>
        <v>0</v>
      </c>
      <c r="M2" s="237">
        <f>'Old age effective coverage'!W69</f>
        <v>0</v>
      </c>
      <c r="N2" s="237">
        <f>'Old age effective coverage'!X69</f>
        <v>0</v>
      </c>
      <c r="O2" s="236">
        <f>'Old age effective coverage'!Y69</f>
        <v>0</v>
      </c>
    </row>
    <row r="3" spans="1:15" ht="12.75">
      <c r="A3" s="236">
        <v>403</v>
      </c>
      <c r="B3" s="236" t="s">
        <v>457</v>
      </c>
      <c r="C3" s="236" t="str">
        <f>'Old age effective coverage'!H112</f>
        <v>Albania</v>
      </c>
      <c r="D3" s="237">
        <f>'Old age effective coverage'!J112</f>
        <v>86.5</v>
      </c>
      <c r="E3" s="237">
        <f>'Old age effective coverage'!K112</f>
        <v>81.6</v>
      </c>
      <c r="F3" s="237">
        <f>'Old age effective coverage'!L112</f>
        <v>93.6</v>
      </c>
      <c r="G3" s="236">
        <f>'Old age effective coverage'!M112</f>
        <v>2008</v>
      </c>
      <c r="H3" s="237">
        <f>'Old age effective coverage'!P112</f>
        <v>29.8</v>
      </c>
      <c r="I3" s="237">
        <f>'Old age effective coverage'!Q112</f>
        <v>0</v>
      </c>
      <c r="J3" s="237">
        <f>'Old age effective coverage'!R112</f>
        <v>0</v>
      </c>
      <c r="K3" s="236">
        <f>'Old age effective coverage'!S112</f>
        <v>2006</v>
      </c>
      <c r="L3" s="237">
        <f>'Old age effective coverage'!V112</f>
        <v>43.3</v>
      </c>
      <c r="M3" s="237">
        <f>'Old age effective coverage'!W112</f>
        <v>0</v>
      </c>
      <c r="N3" s="237">
        <f>'Old age effective coverage'!X112</f>
        <v>0</v>
      </c>
      <c r="O3" s="236" t="str">
        <f>'Old age effective coverage'!Y112</f>
        <v>15+</v>
      </c>
    </row>
    <row r="4" spans="1:15" ht="12.75">
      <c r="A4" s="236">
        <v>13</v>
      </c>
      <c r="B4" s="236" t="s">
        <v>458</v>
      </c>
      <c r="C4" s="236" t="str">
        <f>'Old age effective coverage'!H22</f>
        <v>Algeria</v>
      </c>
      <c r="D4" s="237">
        <f>'Old age effective coverage'!J22</f>
        <v>63.6</v>
      </c>
      <c r="E4" s="237">
        <f>'Old age effective coverage'!K22</f>
        <v>0</v>
      </c>
      <c r="F4" s="237">
        <f>'Old age effective coverage'!L22</f>
        <v>0</v>
      </c>
      <c r="G4" s="236">
        <f>'Old age effective coverage'!M22</f>
        <v>2010</v>
      </c>
      <c r="H4" s="237">
        <f>'Old age effective coverage'!P22</f>
        <v>37</v>
      </c>
      <c r="I4" s="237">
        <f>'Old age effective coverage'!Q22</f>
        <v>0</v>
      </c>
      <c r="J4" s="237">
        <f>'Old age effective coverage'!R22</f>
        <v>0</v>
      </c>
      <c r="K4" s="236">
        <f>'Old age effective coverage'!S22</f>
        <v>2007</v>
      </c>
      <c r="L4" s="237">
        <f>'Old age effective coverage'!V22</f>
        <v>80.6</v>
      </c>
      <c r="M4" s="237">
        <f>'Old age effective coverage'!W22</f>
        <v>0</v>
      </c>
      <c r="N4" s="237">
        <f>'Old age effective coverage'!X22</f>
        <v>0</v>
      </c>
      <c r="O4" s="236" t="str">
        <f>'Old age effective coverage'!Y22</f>
        <v>15+</v>
      </c>
    </row>
    <row r="5" spans="1:15" ht="12.75">
      <c r="A5" s="236">
        <v>15</v>
      </c>
      <c r="B5" s="236" t="s">
        <v>459</v>
      </c>
      <c r="C5" s="236" t="str">
        <f>'Old age effective coverage'!H23</f>
        <v>Angola</v>
      </c>
      <c r="D5" s="237">
        <f>'Old age effective coverage'!J23</f>
        <v>8.1</v>
      </c>
      <c r="E5" s="237">
        <f>'Old age effective coverage'!K23</f>
        <v>0</v>
      </c>
      <c r="F5" s="237">
        <f>'Old age effective coverage'!L23</f>
        <v>0</v>
      </c>
      <c r="G5" s="236">
        <f>'Old age effective coverage'!M23</f>
        <v>2010</v>
      </c>
      <c r="H5" s="237">
        <f>'Old age effective coverage'!P23</f>
        <v>0.3</v>
      </c>
      <c r="I5" s="237">
        <f>'Old age effective coverage'!Q23</f>
        <v>0</v>
      </c>
      <c r="J5" s="237">
        <f>'Old age effective coverage'!R23</f>
        <v>0</v>
      </c>
      <c r="K5" s="236">
        <f>'Old age effective coverage'!S23</f>
        <v>2010</v>
      </c>
      <c r="L5" s="237">
        <f>'Old age effective coverage'!V23</f>
        <v>0.4</v>
      </c>
      <c r="M5" s="237">
        <f>'Old age effective coverage'!W23</f>
        <v>0</v>
      </c>
      <c r="N5" s="237">
        <f>'Old age effective coverage'!X23</f>
        <v>0</v>
      </c>
      <c r="O5" s="236" t="str">
        <f>'Old age effective coverage'!Y23</f>
        <v>15+</v>
      </c>
    </row>
    <row r="6" spans="1:15" ht="12.75">
      <c r="A6" s="236">
        <v>203</v>
      </c>
      <c r="B6" s="236" t="s">
        <v>460</v>
      </c>
      <c r="C6" s="236" t="str">
        <f>'Old age effective coverage'!H155</f>
        <v>Antigua &amp; Barbuda</v>
      </c>
      <c r="D6" s="237">
        <f>'Old age effective coverage'!J155</f>
        <v>54.8</v>
      </c>
      <c r="E6" s="237">
        <f>'Old age effective coverage'!K155</f>
        <v>0</v>
      </c>
      <c r="F6" s="237">
        <f>'Old age effective coverage'!L155</f>
        <v>0</v>
      </c>
      <c r="G6" s="236">
        <f>'Old age effective coverage'!M155</f>
        <v>2006</v>
      </c>
      <c r="H6" s="237">
        <f>'Old age effective coverage'!P155</f>
        <v>71.8</v>
      </c>
      <c r="I6" s="237">
        <f>'Old age effective coverage'!Q155</f>
        <v>0</v>
      </c>
      <c r="J6" s="237">
        <f>'Old age effective coverage'!R155</f>
        <v>0</v>
      </c>
      <c r="K6" s="236">
        <f>'Old age effective coverage'!S155</f>
        <v>2007</v>
      </c>
      <c r="L6" s="237">
        <f>'Old age effective coverage'!V155</f>
        <v>78.3</v>
      </c>
      <c r="M6" s="237">
        <f>'Old age effective coverage'!W155</f>
        <v>0</v>
      </c>
      <c r="N6" s="237">
        <f>'Old age effective coverage'!X155</f>
        <v>0</v>
      </c>
      <c r="O6" s="236" t="str">
        <f>'Old age effective coverage'!Y155</f>
        <v>15+</v>
      </c>
    </row>
    <row r="7" spans="1:15" ht="12.75">
      <c r="A7" s="236">
        <v>205</v>
      </c>
      <c r="B7" s="236" t="s">
        <v>461</v>
      </c>
      <c r="C7" s="236" t="str">
        <f>'Old age effective coverage'!H156</f>
        <v>Argentina</v>
      </c>
      <c r="D7" s="237">
        <f>'Old age effective coverage'!J156</f>
        <v>90.7</v>
      </c>
      <c r="E7" s="237">
        <f>'Old age effective coverage'!K156</f>
        <v>86.8</v>
      </c>
      <c r="F7" s="237">
        <f>'Old age effective coverage'!L156</f>
        <v>93.3</v>
      </c>
      <c r="G7" s="236">
        <f>'Old age effective coverage'!M156</f>
        <v>2010</v>
      </c>
      <c r="H7" s="237">
        <f>'Old age effective coverage'!P156</f>
        <v>27.8</v>
      </c>
      <c r="I7" s="237">
        <f>'Old age effective coverage'!Q156</f>
        <v>0</v>
      </c>
      <c r="J7" s="237">
        <f>'Old age effective coverage'!R156</f>
        <v>0</v>
      </c>
      <c r="K7" s="236">
        <f>'Old age effective coverage'!S156</f>
        <v>2009</v>
      </c>
      <c r="L7" s="237">
        <f>'Old age effective coverage'!V156</f>
        <v>39.1</v>
      </c>
      <c r="M7" s="237">
        <f>'Old age effective coverage'!W156</f>
        <v>0</v>
      </c>
      <c r="N7" s="237">
        <f>'Old age effective coverage'!X156</f>
        <v>0</v>
      </c>
      <c r="O7" s="236" t="str">
        <f>'Old age effective coverage'!Y156</f>
        <v>15+</v>
      </c>
    </row>
    <row r="8" spans="1:15" ht="12.75">
      <c r="A8" s="236">
        <v>302</v>
      </c>
      <c r="B8" s="236" t="s">
        <v>462</v>
      </c>
      <c r="C8" s="236" t="str">
        <f>'Old age effective coverage'!H70</f>
        <v>Armenia</v>
      </c>
      <c r="D8" s="237">
        <f>'Old age effective coverage'!J70</f>
        <v>82.4</v>
      </c>
      <c r="E8" s="237">
        <f>'Old age effective coverage'!K70</f>
        <v>0</v>
      </c>
      <c r="F8" s="237">
        <f>'Old age effective coverage'!L70</f>
        <v>0</v>
      </c>
      <c r="G8" s="236">
        <f>'Old age effective coverage'!M70</f>
        <v>2010</v>
      </c>
      <c r="H8" s="237">
        <f>'Old age effective coverage'!P70</f>
        <v>23.9</v>
      </c>
      <c r="I8" s="237">
        <f>'Old age effective coverage'!Q70</f>
        <v>0</v>
      </c>
      <c r="J8" s="237">
        <f>'Old age effective coverage'!R70</f>
        <v>0</v>
      </c>
      <c r="K8" s="236">
        <f>'Old age effective coverage'!S70</f>
        <v>2004</v>
      </c>
      <c r="L8" s="237">
        <f>'Old age effective coverage'!V70</f>
        <v>33.1</v>
      </c>
      <c r="M8" s="237">
        <f>'Old age effective coverage'!W70</f>
        <v>0</v>
      </c>
      <c r="N8" s="237">
        <f>'Old age effective coverage'!X70</f>
        <v>0</v>
      </c>
      <c r="O8" s="236" t="str">
        <f>'Old age effective coverage'!Y70</f>
        <v>15+</v>
      </c>
    </row>
    <row r="9" spans="1:15" ht="12.75">
      <c r="A9" s="236">
        <v>206</v>
      </c>
      <c r="B9" s="236" t="s">
        <v>463</v>
      </c>
      <c r="C9" s="236" t="str">
        <f>'Old age effective coverage'!H157</f>
        <v>Aruba</v>
      </c>
      <c r="D9" s="237">
        <f>'Old age effective coverage'!J157</f>
        <v>89.5</v>
      </c>
      <c r="E9" s="237">
        <f>'Old age effective coverage'!K157</f>
        <v>0</v>
      </c>
      <c r="F9" s="237">
        <f>'Old age effective coverage'!L157</f>
        <v>0</v>
      </c>
      <c r="G9" s="236">
        <f>'Old age effective coverage'!M157</f>
        <v>2006</v>
      </c>
      <c r="H9" s="237">
        <f>'Old age effective coverage'!P157</f>
        <v>68</v>
      </c>
      <c r="I9" s="237">
        <f>'Old age effective coverage'!Q157</f>
        <v>0</v>
      </c>
      <c r="J9" s="237">
        <f>'Old age effective coverage'!R157</f>
        <v>0</v>
      </c>
      <c r="K9" s="236">
        <f>'Old age effective coverage'!S157</f>
        <v>0</v>
      </c>
      <c r="L9" s="237">
        <f>'Old age effective coverage'!V157</f>
        <v>0</v>
      </c>
      <c r="M9" s="237">
        <f>'Old age effective coverage'!W157</f>
        <v>0</v>
      </c>
      <c r="N9" s="237">
        <f>'Old age effective coverage'!X157</f>
        <v>0</v>
      </c>
      <c r="O9" s="236">
        <f>'Old age effective coverage'!Y157</f>
        <v>0</v>
      </c>
    </row>
    <row r="10" spans="1:15" ht="12.75">
      <c r="A10" s="236">
        <v>505</v>
      </c>
      <c r="B10" s="236" t="s">
        <v>464</v>
      </c>
      <c r="C10" s="236" t="str">
        <f>'Old age effective coverage'!H193</f>
        <v>Australia</v>
      </c>
      <c r="D10" s="237">
        <f>'Old age effective coverage'!J193</f>
        <v>82.99999999999999</v>
      </c>
      <c r="E10" s="237">
        <f>'Old age effective coverage'!K193</f>
        <v>77.53088201967009</v>
      </c>
      <c r="F10" s="237">
        <f>'Old age effective coverage'!L193</f>
        <v>87.62919638619174</v>
      </c>
      <c r="G10" s="236">
        <f>'Old age effective coverage'!M193</f>
        <v>2010</v>
      </c>
      <c r="H10" s="237">
        <f>'Old age effective coverage'!P193</f>
        <v>71</v>
      </c>
      <c r="I10" s="237">
        <f>'Old age effective coverage'!Q193</f>
        <v>76</v>
      </c>
      <c r="J10" s="237">
        <f>'Old age effective coverage'!R193</f>
        <v>66</v>
      </c>
      <c r="K10" s="236">
        <f>'Old age effective coverage'!S193</f>
        <v>2007</v>
      </c>
      <c r="L10" s="237">
        <f>'Old age effective coverage'!V193</f>
        <v>91</v>
      </c>
      <c r="M10" s="237">
        <f>'Old age effective coverage'!W193</f>
        <v>89.07748304240147</v>
      </c>
      <c r="N10" s="237">
        <f>'Old age effective coverage'!X193</f>
        <v>93.33562502202334</v>
      </c>
      <c r="O10" s="236" t="str">
        <f>'Old age effective coverage'!Y193</f>
        <v>15+</v>
      </c>
    </row>
    <row r="11" spans="1:15" ht="12.75">
      <c r="A11" s="236">
        <v>407</v>
      </c>
      <c r="B11" s="236" t="s">
        <v>465</v>
      </c>
      <c r="C11" s="236" t="str">
        <f>'Old age effective coverage'!H113</f>
        <v>Austria</v>
      </c>
      <c r="D11" s="237">
        <f>'Old age effective coverage'!J113</f>
        <v>100</v>
      </c>
      <c r="E11" s="237">
        <f>'Old age effective coverage'!K113</f>
        <v>100</v>
      </c>
      <c r="F11" s="237">
        <f>'Old age effective coverage'!L113</f>
        <v>100</v>
      </c>
      <c r="G11" s="236">
        <f>'Old age effective coverage'!M113</f>
        <v>2010</v>
      </c>
      <c r="H11" s="237">
        <f>'Old age effective coverage'!P113</f>
        <v>74</v>
      </c>
      <c r="I11" s="237">
        <f>'Old age effective coverage'!Q113</f>
        <v>0</v>
      </c>
      <c r="J11" s="237">
        <f>'Old age effective coverage'!R113</f>
        <v>0</v>
      </c>
      <c r="K11" s="236">
        <f>'Old age effective coverage'!S113</f>
        <v>2010</v>
      </c>
      <c r="L11" s="237">
        <f>'Old age effective coverage'!V113</f>
        <v>97</v>
      </c>
      <c r="M11" s="237">
        <f>'Old age effective coverage'!W113</f>
        <v>0</v>
      </c>
      <c r="N11" s="237">
        <f>'Old age effective coverage'!X113</f>
        <v>0</v>
      </c>
      <c r="O11" s="236" t="str">
        <f>'Old age effective coverage'!Y113</f>
        <v>15+</v>
      </c>
    </row>
    <row r="12" spans="1:15" ht="12.75">
      <c r="A12" s="236">
        <v>304</v>
      </c>
      <c r="B12" s="236" t="s">
        <v>466</v>
      </c>
      <c r="C12" s="236" t="str">
        <f>'Old age effective coverage'!H71</f>
        <v>Azerbaijan</v>
      </c>
      <c r="D12" s="237">
        <f>'Old age effective coverage'!J71</f>
        <v>86.53677269594453</v>
      </c>
      <c r="E12" s="237">
        <f>'Old age effective coverage'!K71</f>
        <v>88.23748670106927</v>
      </c>
      <c r="F12" s="237">
        <f>'Old age effective coverage'!L71</f>
        <v>85.64183338585491</v>
      </c>
      <c r="G12" s="236">
        <f>'Old age effective coverage'!M71</f>
        <v>2011</v>
      </c>
      <c r="H12" s="237">
        <f>'Old age effective coverage'!P71</f>
        <v>23</v>
      </c>
      <c r="I12" s="237">
        <f>'Old age effective coverage'!Q71</f>
        <v>0</v>
      </c>
      <c r="J12" s="237">
        <f>'Old age effective coverage'!R71</f>
        <v>0</v>
      </c>
      <c r="K12" s="236">
        <f>'Old age effective coverage'!S71</f>
        <v>0</v>
      </c>
      <c r="L12" s="237">
        <f>'Old age effective coverage'!V71</f>
        <v>0</v>
      </c>
      <c r="M12" s="237">
        <f>'Old age effective coverage'!W71</f>
        <v>0</v>
      </c>
      <c r="N12" s="237">
        <f>'Old age effective coverage'!X71</f>
        <v>0</v>
      </c>
      <c r="O12" s="236">
        <f>'Old age effective coverage'!Y71</f>
        <v>0</v>
      </c>
    </row>
    <row r="13" spans="1:15" ht="12.75">
      <c r="A13" s="236">
        <v>207</v>
      </c>
      <c r="B13" s="236" t="s">
        <v>467</v>
      </c>
      <c r="C13" s="236" t="str">
        <f>'Old age effective coverage'!H158</f>
        <v>Bahamas</v>
      </c>
      <c r="D13" s="237">
        <f>'Old age effective coverage'!J158</f>
        <v>83.9</v>
      </c>
      <c r="E13" s="237">
        <f>'Old age effective coverage'!K158</f>
        <v>0</v>
      </c>
      <c r="F13" s="237">
        <f>'Old age effective coverage'!L158</f>
        <v>0</v>
      </c>
      <c r="G13" s="236">
        <f>'Old age effective coverage'!M158</f>
        <v>2010</v>
      </c>
      <c r="H13" s="237">
        <f>'Old age effective coverage'!P158</f>
        <v>0</v>
      </c>
      <c r="I13" s="237">
        <f>'Old age effective coverage'!Q158</f>
        <v>0</v>
      </c>
      <c r="J13" s="237">
        <f>'Old age effective coverage'!R158</f>
        <v>0</v>
      </c>
      <c r="K13" s="236">
        <f>'Old age effective coverage'!S158</f>
        <v>0</v>
      </c>
      <c r="L13" s="237">
        <f>'Old age effective coverage'!V158</f>
        <v>0</v>
      </c>
      <c r="M13" s="237">
        <f>'Old age effective coverage'!W158</f>
        <v>0</v>
      </c>
      <c r="N13" s="237">
        <f>'Old age effective coverage'!X158</f>
        <v>0</v>
      </c>
      <c r="O13" s="236">
        <f>'Old age effective coverage'!Y158</f>
        <v>0</v>
      </c>
    </row>
    <row r="14" spans="1:15" ht="12.75">
      <c r="A14" s="236">
        <v>305</v>
      </c>
      <c r="B14" s="236" t="s">
        <v>468</v>
      </c>
      <c r="C14" s="236" t="str">
        <f>'Old age effective coverage'!H72</f>
        <v>Bahrain</v>
      </c>
      <c r="D14" s="237">
        <f>'Old age effective coverage'!J72</f>
        <v>36.5</v>
      </c>
      <c r="E14" s="237">
        <f>'Old age effective coverage'!K72</f>
        <v>0</v>
      </c>
      <c r="F14" s="237">
        <f>'Old age effective coverage'!L72</f>
        <v>0</v>
      </c>
      <c r="G14" s="236">
        <f>'Old age effective coverage'!M72</f>
        <v>2006</v>
      </c>
      <c r="H14" s="237">
        <f>'Old age effective coverage'!P72</f>
        <v>13.8</v>
      </c>
      <c r="I14" s="237">
        <f>'Old age effective coverage'!Q72</f>
        <v>0</v>
      </c>
      <c r="J14" s="237">
        <f>'Old age effective coverage'!R72</f>
        <v>0</v>
      </c>
      <c r="K14" s="236">
        <f>'Old age effective coverage'!S72</f>
        <v>0</v>
      </c>
      <c r="L14" s="237">
        <f>'Old age effective coverage'!V72</f>
        <v>0</v>
      </c>
      <c r="M14" s="237">
        <f>'Old age effective coverage'!W72</f>
        <v>0</v>
      </c>
      <c r="N14" s="237">
        <f>'Old age effective coverage'!X72</f>
        <v>0</v>
      </c>
      <c r="O14" s="236">
        <f>'Old age effective coverage'!Y72</f>
        <v>0</v>
      </c>
    </row>
    <row r="15" spans="1:15" ht="12.75">
      <c r="A15" s="236">
        <v>307</v>
      </c>
      <c r="B15" s="236" t="s">
        <v>469</v>
      </c>
      <c r="C15" s="236" t="str">
        <f>'Old age effective coverage'!H73</f>
        <v>Bangladesh</v>
      </c>
      <c r="D15" s="237">
        <f>'Old age effective coverage'!J73</f>
        <v>26.1</v>
      </c>
      <c r="E15" s="237">
        <f>'Old age effective coverage'!K73</f>
        <v>0</v>
      </c>
      <c r="F15" s="237">
        <f>'Old age effective coverage'!L73</f>
        <v>0</v>
      </c>
      <c r="G15" s="236">
        <f>'Old age effective coverage'!M73</f>
        <v>2010</v>
      </c>
      <c r="H15" s="237">
        <f>'Old age effective coverage'!P73</f>
        <v>2.3</v>
      </c>
      <c r="I15" s="237">
        <f>'Old age effective coverage'!Q73</f>
        <v>0</v>
      </c>
      <c r="J15" s="237">
        <f>'Old age effective coverage'!R73</f>
        <v>0</v>
      </c>
      <c r="K15" s="236">
        <f>'Old age effective coverage'!S73</f>
        <v>0</v>
      </c>
      <c r="L15" s="237">
        <f>'Old age effective coverage'!V73</f>
        <v>0</v>
      </c>
      <c r="M15" s="237">
        <f>'Old age effective coverage'!W73</f>
        <v>0</v>
      </c>
      <c r="N15" s="237">
        <f>'Old age effective coverage'!X73</f>
        <v>0</v>
      </c>
      <c r="O15" s="236">
        <f>'Old age effective coverage'!Y73</f>
        <v>0</v>
      </c>
    </row>
    <row r="16" spans="1:15" ht="12.75">
      <c r="A16" s="236">
        <v>209</v>
      </c>
      <c r="B16" s="236" t="s">
        <v>470</v>
      </c>
      <c r="C16" s="236" t="str">
        <f>'Old age effective coverage'!H159</f>
        <v xml:space="preserve">Barbados </v>
      </c>
      <c r="D16" s="237">
        <f>'Old age effective coverage'!J159</f>
        <v>68.3</v>
      </c>
      <c r="E16" s="237">
        <f>'Old age effective coverage'!K159</f>
        <v>0</v>
      </c>
      <c r="F16" s="237">
        <f>'Old age effective coverage'!L159</f>
        <v>0</v>
      </c>
      <c r="G16" s="236">
        <f>'Old age effective coverage'!M159</f>
        <v>2009</v>
      </c>
      <c r="H16" s="237">
        <f>'Old age effective coverage'!P159</f>
        <v>64.1</v>
      </c>
      <c r="I16" s="237">
        <f>'Old age effective coverage'!Q159</f>
        <v>0</v>
      </c>
      <c r="J16" s="237">
        <f>'Old age effective coverage'!R159</f>
        <v>0</v>
      </c>
      <c r="K16" s="236">
        <f>'Old age effective coverage'!S159</f>
        <v>2009</v>
      </c>
      <c r="L16" s="237">
        <f>'Old age effective coverage'!V159</f>
        <v>78.4</v>
      </c>
      <c r="M16" s="237">
        <f>'Old age effective coverage'!W159</f>
        <v>0</v>
      </c>
      <c r="N16" s="237">
        <f>'Old age effective coverage'!X159</f>
        <v>0</v>
      </c>
      <c r="O16" s="236" t="str">
        <f>'Old age effective coverage'!Y159</f>
        <v>15+</v>
      </c>
    </row>
    <row r="17" spans="1:15" ht="12.75">
      <c r="A17" s="236">
        <v>408</v>
      </c>
      <c r="B17" s="236" t="s">
        <v>471</v>
      </c>
      <c r="C17" s="236" t="str">
        <f>'Old age effective coverage'!H114</f>
        <v>Belarus</v>
      </c>
      <c r="D17" s="237">
        <f>'Old age effective coverage'!J114</f>
        <v>44</v>
      </c>
      <c r="E17" s="237">
        <f>'Old age effective coverage'!K114</f>
        <v>29.1</v>
      </c>
      <c r="F17" s="237">
        <f>'Old age effective coverage'!L114</f>
        <v>57.4</v>
      </c>
      <c r="G17" s="236">
        <f>'Old age effective coverage'!M114</f>
        <v>2010</v>
      </c>
      <c r="H17" s="237">
        <f>'Old age effective coverage'!P114</f>
        <v>43.99033378643709</v>
      </c>
      <c r="I17" s="237">
        <f>'Old age effective coverage'!Q114</f>
        <v>29.094498217014774</v>
      </c>
      <c r="J17" s="237">
        <f>'Old age effective coverage'!R114</f>
        <v>57.4334808344348</v>
      </c>
      <c r="K17" s="236">
        <f>'Old age effective coverage'!S114</f>
        <v>2010</v>
      </c>
      <c r="L17" s="237">
        <f>'Old age effective coverage'!V114</f>
        <v>66.5690748015891</v>
      </c>
      <c r="M17" s="237">
        <f>'Old age effective coverage'!W114</f>
        <v>41.594971234399395</v>
      </c>
      <c r="N17" s="237">
        <f>'Old age effective coverage'!X114</f>
        <v>91.92906211039377</v>
      </c>
      <c r="O17" s="236" t="str">
        <f>'Old age effective coverage'!Y114</f>
        <v>15+</v>
      </c>
    </row>
    <row r="18" spans="1:15" ht="12.75">
      <c r="A18" s="236">
        <v>409</v>
      </c>
      <c r="B18" s="236" t="s">
        <v>472</v>
      </c>
      <c r="C18" s="236" t="str">
        <f>'Old age effective coverage'!H115</f>
        <v>Belgium</v>
      </c>
      <c r="D18" s="237">
        <f>'Old age effective coverage'!J115</f>
        <v>87.7</v>
      </c>
      <c r="E18" s="237">
        <f>'Old age effective coverage'!K115</f>
        <v>100</v>
      </c>
      <c r="F18" s="237">
        <f>'Old age effective coverage'!L115</f>
        <v>66.1</v>
      </c>
      <c r="G18" s="236">
        <f>'Old age effective coverage'!M115</f>
        <v>2008</v>
      </c>
      <c r="H18" s="237">
        <f>'Old age effective coverage'!P115</f>
        <v>64.5</v>
      </c>
      <c r="I18" s="237">
        <f>'Old age effective coverage'!Q115</f>
        <v>0</v>
      </c>
      <c r="J18" s="237">
        <f>'Old age effective coverage'!R115</f>
        <v>0</v>
      </c>
      <c r="K18" s="236">
        <f>'Old age effective coverage'!S115</f>
        <v>2010</v>
      </c>
      <c r="L18" s="237">
        <f>'Old age effective coverage'!V115</f>
        <v>94.4</v>
      </c>
      <c r="M18" s="237">
        <f>'Old age effective coverage'!W115</f>
        <v>0</v>
      </c>
      <c r="N18" s="237">
        <f>'Old age effective coverage'!X115</f>
        <v>0</v>
      </c>
      <c r="O18" s="236" t="str">
        <f>'Old age effective coverage'!Y115</f>
        <v>15+</v>
      </c>
    </row>
    <row r="19" spans="1:15" ht="12.75">
      <c r="A19" s="236">
        <v>211</v>
      </c>
      <c r="B19" s="236" t="s">
        <v>473</v>
      </c>
      <c r="C19" s="236" t="str">
        <f>'Old age effective coverage'!H160</f>
        <v>Belize</v>
      </c>
      <c r="D19" s="237">
        <f>'Old age effective coverage'!J160</f>
        <v>59.1</v>
      </c>
      <c r="E19" s="237">
        <f>'Old age effective coverage'!K160</f>
        <v>0</v>
      </c>
      <c r="F19" s="237">
        <f>'Old age effective coverage'!L160</f>
        <v>0</v>
      </c>
      <c r="G19" s="236">
        <f>'Old age effective coverage'!M160</f>
        <v>2010</v>
      </c>
      <c r="H19" s="237">
        <f>'Old age effective coverage'!P160</f>
        <v>51.02696910162528</v>
      </c>
      <c r="I19" s="237">
        <f>'Old age effective coverage'!Q160</f>
        <v>67.01698233534445</v>
      </c>
      <c r="J19" s="237">
        <f>'Old age effective coverage'!R160</f>
        <v>35.346387849792976</v>
      </c>
      <c r="K19" s="236">
        <f>'Old age effective coverage'!S160</f>
        <v>2011</v>
      </c>
      <c r="L19" s="237">
        <f>'Old age effective coverage'!V160</f>
        <v>73.92252531973091</v>
      </c>
      <c r="M19" s="237">
        <f>'Old age effective coverage'!W160</f>
        <v>77.1502657584739</v>
      </c>
      <c r="N19" s="237">
        <f>'Old age effective coverage'!X160</f>
        <v>68.5749153962715</v>
      </c>
      <c r="O19" s="236" t="str">
        <f>'Old age effective coverage'!Y160</f>
        <v>15+</v>
      </c>
    </row>
    <row r="20" spans="1:15" ht="12.75">
      <c r="A20" s="236">
        <v>17</v>
      </c>
      <c r="B20" s="236" t="s">
        <v>474</v>
      </c>
      <c r="C20" s="236" t="str">
        <f>'Old age effective coverage'!H24</f>
        <v>Benin</v>
      </c>
      <c r="D20" s="237">
        <f>'Old age effective coverage'!J24</f>
        <v>9.7</v>
      </c>
      <c r="E20" s="237">
        <f>'Old age effective coverage'!K24</f>
        <v>0</v>
      </c>
      <c r="F20" s="237">
        <f>'Old age effective coverage'!L24</f>
        <v>0</v>
      </c>
      <c r="G20" s="236">
        <f>'Old age effective coverage'!M24</f>
        <v>2009</v>
      </c>
      <c r="H20" s="237">
        <f>'Old age effective coverage'!P24</f>
        <v>5.2</v>
      </c>
      <c r="I20" s="237">
        <f>'Old age effective coverage'!Q24</f>
        <v>0</v>
      </c>
      <c r="J20" s="237">
        <f>'Old age effective coverage'!R24</f>
        <v>0</v>
      </c>
      <c r="K20" s="236">
        <f>'Old age effective coverage'!S24</f>
        <v>2009</v>
      </c>
      <c r="L20" s="237">
        <f>'Old age effective coverage'!V24</f>
        <v>6.8</v>
      </c>
      <c r="M20" s="237">
        <f>'Old age effective coverage'!W24</f>
        <v>0</v>
      </c>
      <c r="N20" s="237">
        <f>'Old age effective coverage'!X24</f>
        <v>0</v>
      </c>
      <c r="O20" s="236" t="str">
        <f>'Old age effective coverage'!Y24</f>
        <v>15+</v>
      </c>
    </row>
    <row r="21" spans="1:15" ht="12.75">
      <c r="A21" s="236">
        <v>309</v>
      </c>
      <c r="B21" s="236" t="s">
        <v>475</v>
      </c>
      <c r="C21" s="236" t="str">
        <f>'Old age effective coverage'!H74</f>
        <v>Bhutan</v>
      </c>
      <c r="D21" s="237">
        <f>'Old age effective coverage'!J74</f>
        <v>2.2</v>
      </c>
      <c r="E21" s="237">
        <f>'Old age effective coverage'!K74</f>
        <v>0</v>
      </c>
      <c r="F21" s="237">
        <f>'Old age effective coverage'!L74</f>
        <v>0</v>
      </c>
      <c r="G21" s="236">
        <f>'Old age effective coverage'!M74</f>
        <v>2009</v>
      </c>
      <c r="H21" s="237">
        <f>'Old age effective coverage'!P74</f>
        <v>8.9</v>
      </c>
      <c r="I21" s="237">
        <f>'Old age effective coverage'!Q74</f>
        <v>0</v>
      </c>
      <c r="J21" s="237">
        <f>'Old age effective coverage'!R74</f>
        <v>0</v>
      </c>
      <c r="K21" s="236">
        <f>'Old age effective coverage'!S74</f>
        <v>2010</v>
      </c>
      <c r="L21" s="237">
        <f>'Old age effective coverage'!V74</f>
        <v>11.6</v>
      </c>
      <c r="M21" s="237">
        <f>'Old age effective coverage'!W74</f>
        <v>0</v>
      </c>
      <c r="N21" s="237">
        <f>'Old age effective coverage'!X74</f>
        <v>0</v>
      </c>
      <c r="O21" s="236" t="str">
        <f>'Old age effective coverage'!Y74</f>
        <v>15+</v>
      </c>
    </row>
    <row r="22" spans="1:15" ht="12.75">
      <c r="A22" s="236">
        <v>215</v>
      </c>
      <c r="B22" s="236" t="s">
        <v>476</v>
      </c>
      <c r="C22" s="236" t="str">
        <f>'Old age effective coverage'!H162</f>
        <v>Bolivia</v>
      </c>
      <c r="D22" s="237">
        <f>'Old age effective coverage'!J162</f>
        <v>90.5</v>
      </c>
      <c r="E22" s="237">
        <f>'Old age effective coverage'!K162</f>
        <v>88.4</v>
      </c>
      <c r="F22" s="237">
        <f>'Old age effective coverage'!L162</f>
        <v>92.6</v>
      </c>
      <c r="G22" s="236">
        <f>'Old age effective coverage'!M162</f>
        <v>2009</v>
      </c>
      <c r="H22" s="237">
        <f>'Old age effective coverage'!P162</f>
        <v>21.2</v>
      </c>
      <c r="I22" s="237">
        <f>'Old age effective coverage'!Q162</f>
        <v>27</v>
      </c>
      <c r="J22" s="237">
        <f>'Old age effective coverage'!R162</f>
        <v>15.8</v>
      </c>
      <c r="K22" s="236">
        <f>'Old age effective coverage'!S162</f>
        <v>2009</v>
      </c>
      <c r="L22" s="237">
        <f>'Old age effective coverage'!V162</f>
        <v>27.9</v>
      </c>
      <c r="M22" s="237">
        <f>'Old age effective coverage'!W162</f>
        <v>32.1</v>
      </c>
      <c r="N22" s="237">
        <f>'Old age effective coverage'!X162</f>
        <v>22.8</v>
      </c>
      <c r="O22" s="236" t="str">
        <f>'Old age effective coverage'!Y162</f>
        <v>15+</v>
      </c>
    </row>
    <row r="23" spans="1:15" ht="12.75">
      <c r="A23" s="236">
        <v>410</v>
      </c>
      <c r="B23" s="236" t="s">
        <v>477</v>
      </c>
      <c r="C23" s="236" t="str">
        <f>'Old age effective coverage'!H116</f>
        <v>Bosnia Herzegovina</v>
      </c>
      <c r="D23" s="237">
        <f>'Old age effective coverage'!J116</f>
        <v>30</v>
      </c>
      <c r="E23" s="237">
        <f>'Old age effective coverage'!K116</f>
        <v>0</v>
      </c>
      <c r="F23" s="237">
        <f>'Old age effective coverage'!L116</f>
        <v>0</v>
      </c>
      <c r="G23" s="236">
        <f>'Old age effective coverage'!M116</f>
        <v>2006</v>
      </c>
      <c r="H23" s="237">
        <f>'Old age effective coverage'!P116</f>
        <v>24.4</v>
      </c>
      <c r="I23" s="237">
        <f>'Old age effective coverage'!Q116</f>
        <v>0</v>
      </c>
      <c r="J23" s="237">
        <f>'Old age effective coverage'!R116</f>
        <v>0</v>
      </c>
      <c r="K23" s="236">
        <f>'Old age effective coverage'!S116</f>
        <v>2008</v>
      </c>
      <c r="L23" s="237">
        <f>'Old age effective coverage'!V116</f>
        <v>44.6</v>
      </c>
      <c r="M23" s="237">
        <f>'Old age effective coverage'!W116</f>
        <v>0</v>
      </c>
      <c r="N23" s="237">
        <f>'Old age effective coverage'!X116</f>
        <v>0</v>
      </c>
      <c r="O23" s="236" t="str">
        <f>'Old age effective coverage'!Y116</f>
        <v>15+</v>
      </c>
    </row>
    <row r="24" spans="1:15" ht="12.75">
      <c r="A24" s="236">
        <v>19</v>
      </c>
      <c r="B24" s="236" t="s">
        <v>478</v>
      </c>
      <c r="C24" s="236" t="str">
        <f>'Old age effective coverage'!H25</f>
        <v>Bostwana</v>
      </c>
      <c r="D24" s="237">
        <f>'Old age effective coverage'!J25</f>
        <v>100</v>
      </c>
      <c r="E24" s="237">
        <f>'Old age effective coverage'!K25</f>
        <v>0</v>
      </c>
      <c r="F24" s="237">
        <f>'Old age effective coverage'!L25</f>
        <v>0</v>
      </c>
      <c r="G24" s="236">
        <f>'Old age effective coverage'!M25</f>
        <v>2010</v>
      </c>
      <c r="H24" s="237">
        <f>'Old age effective coverage'!P25</f>
        <v>12.5</v>
      </c>
      <c r="I24" s="237">
        <f>'Old age effective coverage'!Q25</f>
        <v>0</v>
      </c>
      <c r="J24" s="237">
        <f>'Old age effective coverage'!R25</f>
        <v>0</v>
      </c>
      <c r="K24" s="236">
        <f>'Old age effective coverage'!S25</f>
        <v>2009</v>
      </c>
      <c r="L24" s="237">
        <f>'Old age effective coverage'!V25</f>
        <v>15.5</v>
      </c>
      <c r="M24" s="237">
        <f>'Old age effective coverage'!W25</f>
        <v>0</v>
      </c>
      <c r="N24" s="237">
        <f>'Old age effective coverage'!X25</f>
        <v>0</v>
      </c>
      <c r="O24" s="236" t="str">
        <f>'Old age effective coverage'!Y25</f>
        <v>15+</v>
      </c>
    </row>
    <row r="25" spans="1:15" ht="12.75">
      <c r="A25" s="236">
        <v>217</v>
      </c>
      <c r="B25" s="236" t="s">
        <v>479</v>
      </c>
      <c r="C25" s="236" t="str">
        <f>'Old age effective coverage'!H163</f>
        <v xml:space="preserve">Brazil </v>
      </c>
      <c r="D25" s="237">
        <f>'Old age effective coverage'!J163</f>
        <v>84</v>
      </c>
      <c r="E25" s="237">
        <f>'Old age effective coverage'!K163</f>
        <v>100</v>
      </c>
      <c r="F25" s="237">
        <f>'Old age effective coverage'!L163</f>
        <v>62.9</v>
      </c>
      <c r="G25" s="236">
        <f>'Old age effective coverage'!M163</f>
        <v>2010</v>
      </c>
      <c r="H25" s="237">
        <f>'Old age effective coverage'!P163</f>
        <v>31.3891817819697</v>
      </c>
      <c r="I25" s="237">
        <f>'Old age effective coverage'!Q163</f>
        <v>36.75579282957459</v>
      </c>
      <c r="J25" s="237">
        <f>'Old age effective coverage'!R163</f>
        <v>26.187087293599877</v>
      </c>
      <c r="K25" s="236">
        <f>'Old age effective coverage'!S163</f>
        <v>2010</v>
      </c>
      <c r="L25" s="237">
        <f>'Old age effective coverage'!V163</f>
        <v>40.681432225768766</v>
      </c>
      <c r="M25" s="237">
        <f>'Old age effective coverage'!W163</f>
        <v>41.52880705767979</v>
      </c>
      <c r="N25" s="237">
        <f>'Old age effective coverage'!X163</f>
        <v>39.55724750882105</v>
      </c>
      <c r="O25" s="236" t="str">
        <f>'Old age effective coverage'!Y163</f>
        <v>15+</v>
      </c>
    </row>
    <row r="26" spans="1:15" ht="12.75">
      <c r="A26" s="236">
        <v>411</v>
      </c>
      <c r="B26" s="236" t="s">
        <v>480</v>
      </c>
      <c r="C26" s="236" t="str">
        <f>'Old age effective coverage'!H117</f>
        <v>Bulgaria</v>
      </c>
      <c r="D26" s="237">
        <f>'Old age effective coverage'!J117</f>
        <v>89.6</v>
      </c>
      <c r="E26" s="237">
        <f>'Old age effective coverage'!K117</f>
        <v>80.1</v>
      </c>
      <c r="F26" s="237">
        <f>'Old age effective coverage'!L117</f>
        <v>95.1</v>
      </c>
      <c r="G26" s="236">
        <f>'Old age effective coverage'!M117</f>
        <v>2008</v>
      </c>
      <c r="H26" s="237">
        <f>'Old age effective coverage'!P117</f>
        <v>54.362076894793255</v>
      </c>
      <c r="I26" s="237">
        <f>'Old age effective coverage'!Q117</f>
        <v>57.17528428818692</v>
      </c>
      <c r="J26" s="237">
        <f>'Old age effective coverage'!R117</f>
        <v>51.58104963741389</v>
      </c>
      <c r="K26" s="236">
        <f>'Old age effective coverage'!S117</f>
        <v>2009</v>
      </c>
      <c r="L26" s="237">
        <f>'Old age effective coverage'!V117</f>
        <v>79.1932130153835</v>
      </c>
      <c r="M26" s="237">
        <f>'Old age effective coverage'!W117</f>
        <v>77.20807518077419</v>
      </c>
      <c r="N26" s="237">
        <f>'Old age effective coverage'!X117</f>
        <v>81.489092433232</v>
      </c>
      <c r="O26" s="236" t="str">
        <f>'Old age effective coverage'!Y117</f>
        <v>15+</v>
      </c>
    </row>
    <row r="27" spans="1:15" ht="12.75">
      <c r="A27" s="236">
        <v>20</v>
      </c>
      <c r="B27" s="236" t="s">
        <v>481</v>
      </c>
      <c r="C27" s="236" t="str">
        <f>'Old age effective coverage'!H26</f>
        <v>Burkina Faso</v>
      </c>
      <c r="D27" s="237">
        <f>'Old age effective coverage'!J26</f>
        <v>3.2</v>
      </c>
      <c r="E27" s="237">
        <f>'Old age effective coverage'!K26</f>
        <v>7.1</v>
      </c>
      <c r="F27" s="237">
        <f>'Old age effective coverage'!L26</f>
        <v>0.5</v>
      </c>
      <c r="G27" s="236">
        <f>'Old age effective coverage'!M26</f>
        <v>2009</v>
      </c>
      <c r="H27" s="237">
        <f>'Old age effective coverage'!P26</f>
        <v>3.226519582613908</v>
      </c>
      <c r="I27" s="237">
        <f>'Old age effective coverage'!Q26</f>
        <v>4.858962777729788</v>
      </c>
      <c r="J27" s="237">
        <f>'Old age effective coverage'!R26</f>
        <v>1.659864143117383</v>
      </c>
      <c r="K27" s="236">
        <f>'Old age effective coverage'!S26</f>
        <v>2009</v>
      </c>
      <c r="L27" s="237">
        <f>'Old age effective coverage'!V26</f>
        <v>3.697431419902839</v>
      </c>
      <c r="M27" s="237">
        <f>'Old age effective coverage'!W26</f>
        <v>5.2058352873265425</v>
      </c>
      <c r="N27" s="237">
        <f>'Old age effective coverage'!X26</f>
        <v>2.0382552443088167</v>
      </c>
      <c r="O27" s="236" t="str">
        <f>'Old age effective coverage'!Y26</f>
        <v>15+</v>
      </c>
    </row>
    <row r="28" spans="1:15" ht="12.75">
      <c r="A28" s="236">
        <v>21</v>
      </c>
      <c r="B28" s="236" t="s">
        <v>482</v>
      </c>
      <c r="C28" s="236" t="str">
        <f>'Old age effective coverage'!H27</f>
        <v>Burundi</v>
      </c>
      <c r="D28" s="237">
        <f>'Old age effective coverage'!J27</f>
        <v>3.9548717714308936</v>
      </c>
      <c r="E28" s="237">
        <f>'Old age effective coverage'!K27</f>
        <v>6.847596021923772</v>
      </c>
      <c r="F28" s="237">
        <f>'Old age effective coverage'!L27</f>
        <v>1.9645948700913427</v>
      </c>
      <c r="G28" s="236">
        <f>'Old age effective coverage'!M27</f>
        <v>2011</v>
      </c>
      <c r="H28" s="237">
        <f>'Old age effective coverage'!P27</f>
        <v>4.488024008311531</v>
      </c>
      <c r="I28" s="237">
        <f>'Old age effective coverage'!Q27</f>
        <v>8.203429009280654</v>
      </c>
      <c r="J28" s="237">
        <f>'Old age effective coverage'!R27</f>
        <v>0.9514769059022071</v>
      </c>
      <c r="K28" s="236">
        <f>'Old age effective coverage'!S27</f>
        <v>2011</v>
      </c>
      <c r="L28" s="237">
        <f>'Old age effective coverage'!V27</f>
        <v>5.176278555555982</v>
      </c>
      <c r="M28" s="237">
        <f>'Old age effective coverage'!W27</f>
        <v>9.620025443486933</v>
      </c>
      <c r="N28" s="237">
        <f>'Old age effective coverage'!X27</f>
        <v>1.0744329381715207</v>
      </c>
      <c r="O28" s="236" t="str">
        <f>'Old age effective coverage'!Y27</f>
        <v>15+</v>
      </c>
    </row>
    <row r="29" spans="1:15" ht="12.75">
      <c r="A29" s="236">
        <v>313</v>
      </c>
      <c r="B29" s="236" t="s">
        <v>483</v>
      </c>
      <c r="C29" s="236" t="str">
        <f>'Old age effective coverage'!H75</f>
        <v>Cambodia</v>
      </c>
      <c r="D29" s="237">
        <f>'Old age effective coverage'!J75</f>
        <v>5</v>
      </c>
      <c r="E29" s="237">
        <f>'Old age effective coverage'!K75</f>
        <v>4.6</v>
      </c>
      <c r="F29" s="237">
        <f>'Old age effective coverage'!L75</f>
        <v>0.8</v>
      </c>
      <c r="G29" s="236">
        <f>'Old age effective coverage'!M75</f>
        <v>2010</v>
      </c>
      <c r="H29" s="237">
        <f>'Old age effective coverage'!P75</f>
        <v>0</v>
      </c>
      <c r="I29" s="237">
        <f>'Old age effective coverage'!Q75</f>
        <v>0</v>
      </c>
      <c r="J29" s="237">
        <f>'Old age effective coverage'!R75</f>
        <v>0</v>
      </c>
      <c r="K29" s="236">
        <f>'Old age effective coverage'!S75</f>
        <v>2010</v>
      </c>
      <c r="L29" s="237">
        <f>'Old age effective coverage'!V75</f>
        <v>0</v>
      </c>
      <c r="M29" s="237">
        <f>'Old age effective coverage'!W75</f>
        <v>0</v>
      </c>
      <c r="N29" s="237">
        <f>'Old age effective coverage'!X75</f>
        <v>0</v>
      </c>
      <c r="O29" s="236" t="str">
        <f>'Old age effective coverage'!Y75</f>
        <v>15+</v>
      </c>
    </row>
    <row r="30" spans="1:15" ht="12.75">
      <c r="A30" s="236">
        <v>23</v>
      </c>
      <c r="B30" s="236" t="s">
        <v>484</v>
      </c>
      <c r="C30" s="236" t="str">
        <f>'Old age effective coverage'!H28</f>
        <v>Cameroon</v>
      </c>
      <c r="D30" s="237">
        <f>'Old age effective coverage'!J28</f>
        <v>12.896367559841215</v>
      </c>
      <c r="E30" s="237">
        <f>'Old age effective coverage'!K28</f>
        <v>18.727587275993045</v>
      </c>
      <c r="F30" s="237">
        <f>'Old age effective coverage'!L28</f>
        <v>7.9173129773187645</v>
      </c>
      <c r="G30" s="236">
        <f>'Old age effective coverage'!M28</f>
        <v>2009</v>
      </c>
      <c r="H30" s="237">
        <f>'Old age effective coverage'!P28</f>
        <v>5.3</v>
      </c>
      <c r="I30" s="237">
        <f>'Old age effective coverage'!Q28</f>
        <v>8.4</v>
      </c>
      <c r="J30" s="237">
        <f>'Old age effective coverage'!R28</f>
        <v>2.5</v>
      </c>
      <c r="K30" s="236">
        <f>'Old age effective coverage'!S28</f>
        <v>2007</v>
      </c>
      <c r="L30" s="237">
        <f>'Old age effective coverage'!V28</f>
        <v>5.9</v>
      </c>
      <c r="M30" s="237">
        <f>'Old age effective coverage'!W28</f>
        <v>9.1</v>
      </c>
      <c r="N30" s="237">
        <f>'Old age effective coverage'!X28</f>
        <v>2.7</v>
      </c>
      <c r="O30" s="236" t="str">
        <f>'Old age effective coverage'!Y28</f>
        <v>15+</v>
      </c>
    </row>
    <row r="31" spans="1:15" ht="12.75">
      <c r="A31" s="236">
        <v>219</v>
      </c>
      <c r="B31" s="236" t="s">
        <v>485</v>
      </c>
      <c r="C31" s="236" t="str">
        <f>'Old age effective coverage'!H189</f>
        <v>Canada</v>
      </c>
      <c r="D31" s="237">
        <f>'Old age effective coverage'!J189</f>
        <v>97.7</v>
      </c>
      <c r="E31" s="237">
        <f>'Old age effective coverage'!K189</f>
        <v>0</v>
      </c>
      <c r="F31" s="237">
        <f>'Old age effective coverage'!L189</f>
        <v>0</v>
      </c>
      <c r="G31" s="236">
        <f>'Old age effective coverage'!M189</f>
        <v>2009</v>
      </c>
      <c r="H31" s="237">
        <f>'Old age effective coverage'!P189</f>
        <v>68.37550913791316</v>
      </c>
      <c r="I31" s="237">
        <f>'Old age effective coverage'!Q189</f>
        <v>69.89722211037108</v>
      </c>
      <c r="J31" s="237">
        <f>'Old age effective coverage'!R189</f>
        <v>66.83893031497091</v>
      </c>
      <c r="K31" s="236">
        <f>'Old age effective coverage'!S189</f>
        <v>2009</v>
      </c>
      <c r="L31" s="237">
        <f>'Old age effective coverage'!V189</f>
        <v>85.43282206674996</v>
      </c>
      <c r="M31" s="237">
        <f>'Old age effective coverage'!W189</f>
        <v>82.90543131022608</v>
      </c>
      <c r="N31" s="237">
        <f>'Old age effective coverage'!X189</f>
        <v>88.27446586510085</v>
      </c>
      <c r="O31" s="236" t="str">
        <f>'Old age effective coverage'!Y189</f>
        <v>15+</v>
      </c>
    </row>
    <row r="32" spans="1:15" ht="12.75">
      <c r="A32" s="236">
        <v>25</v>
      </c>
      <c r="B32" s="236" t="s">
        <v>486</v>
      </c>
      <c r="C32" s="236" t="str">
        <f>'Old age effective coverage'!H29</f>
        <v>Cape Verde</v>
      </c>
      <c r="D32" s="237">
        <f>'Old age effective coverage'!J29</f>
        <v>64.4</v>
      </c>
      <c r="E32" s="237">
        <f>'Old age effective coverage'!K29</f>
        <v>76.9</v>
      </c>
      <c r="F32" s="237">
        <f>'Old age effective coverage'!L29</f>
        <v>56.2</v>
      </c>
      <c r="G32" s="236">
        <f>'Old age effective coverage'!M29</f>
        <v>2010</v>
      </c>
      <c r="H32" s="237">
        <f>'Old age effective coverage'!P29</f>
        <v>20.663195129923714</v>
      </c>
      <c r="I32" s="237">
        <f>'Old age effective coverage'!Q29</f>
        <v>23.580893125681712</v>
      </c>
      <c r="J32" s="237">
        <f>'Old age effective coverage'!R29</f>
        <v>17.72865952612788</v>
      </c>
      <c r="K32" s="236">
        <f>'Old age effective coverage'!S29</f>
        <v>2010</v>
      </c>
      <c r="L32" s="237">
        <f>'Old age effective coverage'!V29</f>
        <v>28.43968165659019</v>
      </c>
      <c r="M32" s="237">
        <f>'Old age effective coverage'!W29</f>
        <v>26.436741687505787</v>
      </c>
      <c r="N32" s="237">
        <f>'Old age effective coverage'!X29</f>
        <v>31.64730044853858</v>
      </c>
      <c r="O32" s="236" t="str">
        <f>'Old age effective coverage'!Y29</f>
        <v>15+</v>
      </c>
    </row>
    <row r="33" spans="1:15" ht="12.75">
      <c r="A33" s="236">
        <v>111</v>
      </c>
      <c r="B33" s="236" t="s">
        <v>487</v>
      </c>
      <c r="C33" s="236" t="str">
        <f>'Old age effective coverage'!H30</f>
        <v>Chad</v>
      </c>
      <c r="D33" s="237">
        <f>'Old age effective coverage'!J30</f>
        <v>1.6</v>
      </c>
      <c r="E33" s="237">
        <f>'Old age effective coverage'!K30</f>
        <v>0</v>
      </c>
      <c r="F33" s="237">
        <f>'Old age effective coverage'!L30</f>
        <v>0</v>
      </c>
      <c r="G33" s="236">
        <f>'Old age effective coverage'!M30</f>
        <v>2008</v>
      </c>
      <c r="H33" s="237">
        <f>'Old age effective coverage'!P30</f>
        <v>1.5</v>
      </c>
      <c r="I33" s="237">
        <f>'Old age effective coverage'!Q30</f>
        <v>0</v>
      </c>
      <c r="J33" s="237">
        <f>'Old age effective coverage'!R30</f>
        <v>0</v>
      </c>
      <c r="K33" s="236">
        <f>'Old age effective coverage'!S30</f>
        <v>2005</v>
      </c>
      <c r="L33" s="237">
        <f>'Old age effective coverage'!V30</f>
        <v>2</v>
      </c>
      <c r="M33" s="237">
        <f>'Old age effective coverage'!W30</f>
        <v>0</v>
      </c>
      <c r="N33" s="237">
        <f>'Old age effective coverage'!X30</f>
        <v>0</v>
      </c>
      <c r="O33" s="236" t="str">
        <f>'Old age effective coverage'!Y30</f>
        <v>15+</v>
      </c>
    </row>
    <row r="34" spans="1:15" ht="12.75">
      <c r="A34" s="236">
        <v>229</v>
      </c>
      <c r="B34" s="236" t="s">
        <v>488</v>
      </c>
      <c r="C34" s="236" t="str">
        <f>'Old age effective coverage'!H164</f>
        <v>Chile</v>
      </c>
      <c r="D34" s="237">
        <f>'Old age effective coverage'!J164</f>
        <v>70.9</v>
      </c>
      <c r="E34" s="237">
        <f>'Old age effective coverage'!K164</f>
        <v>71.4</v>
      </c>
      <c r="F34" s="237">
        <f>'Old age effective coverage'!L164</f>
        <v>70.7</v>
      </c>
      <c r="G34" s="236">
        <f>'Old age effective coverage'!M164</f>
        <v>2011</v>
      </c>
      <c r="H34" s="237">
        <f>'Old age effective coverage'!P164</f>
        <v>39.06067403396216</v>
      </c>
      <c r="I34" s="237">
        <f>'Old age effective coverage'!Q164</f>
        <v>47.434536229363076</v>
      </c>
      <c r="J34" s="237">
        <f>'Old age effective coverage'!R164</f>
        <v>30.725283994720442</v>
      </c>
      <c r="K34" s="236">
        <f>'Old age effective coverage'!S164</f>
        <v>2011</v>
      </c>
      <c r="L34" s="237">
        <f>'Old age effective coverage'!V164</f>
        <v>56.85932451297173</v>
      </c>
      <c r="M34" s="237">
        <f>'Old age effective coverage'!W164</f>
        <v>57.15848254356663</v>
      </c>
      <c r="N34" s="237">
        <f>'Old age effective coverage'!X164</f>
        <v>56.405414184363465</v>
      </c>
      <c r="O34" s="236" t="str">
        <f>'Old age effective coverage'!Y164</f>
        <v>15+</v>
      </c>
    </row>
    <row r="35" spans="1:15" ht="12.75">
      <c r="A35" s="236">
        <v>315</v>
      </c>
      <c r="B35" s="236" t="s">
        <v>489</v>
      </c>
      <c r="C35" s="236" t="str">
        <f>'Old age effective coverage'!H76</f>
        <v>China</v>
      </c>
      <c r="D35" s="237">
        <f>'Old age effective coverage'!J76</f>
        <v>44.6</v>
      </c>
      <c r="E35" s="237">
        <f>'Old age effective coverage'!K76</f>
        <v>0</v>
      </c>
      <c r="F35" s="237">
        <f>'Old age effective coverage'!L76</f>
        <v>0</v>
      </c>
      <c r="G35" s="236">
        <f>'Old age effective coverage'!M76</f>
        <v>2009</v>
      </c>
      <c r="H35" s="237">
        <f>'Old age effective coverage'!P76</f>
        <v>26</v>
      </c>
      <c r="I35" s="237">
        <f>'Old age effective coverage'!Q76</f>
        <v>0</v>
      </c>
      <c r="J35" s="237">
        <f>'Old age effective coverage'!R76</f>
        <v>0</v>
      </c>
      <c r="K35" s="236">
        <f>'Old age effective coverage'!S76</f>
        <v>2009</v>
      </c>
      <c r="L35" s="237">
        <f>'Old age effective coverage'!V76</f>
        <v>31.5</v>
      </c>
      <c r="M35" s="237">
        <f>'Old age effective coverage'!W76</f>
        <v>0</v>
      </c>
      <c r="N35" s="237">
        <f>'Old age effective coverage'!X76</f>
        <v>0</v>
      </c>
      <c r="O35" s="236" t="str">
        <f>'Old age effective coverage'!Y76</f>
        <v>15+</v>
      </c>
    </row>
    <row r="36" spans="1:15" ht="12.75">
      <c r="A36" s="236">
        <v>223</v>
      </c>
      <c r="B36" s="236" t="s">
        <v>490</v>
      </c>
      <c r="C36" s="236" t="str">
        <f>'Old age effective coverage'!H165</f>
        <v>Colombia</v>
      </c>
      <c r="D36" s="237">
        <f>'Old age effective coverage'!J165</f>
        <v>19.7</v>
      </c>
      <c r="E36" s="237">
        <f>'Old age effective coverage'!K165</f>
        <v>0</v>
      </c>
      <c r="F36" s="237">
        <f>'Old age effective coverage'!L165</f>
        <v>0</v>
      </c>
      <c r="G36" s="236">
        <f>'Old age effective coverage'!M165</f>
        <v>2008</v>
      </c>
      <c r="H36" s="237">
        <f>'Old age effective coverage'!P165</f>
        <v>19.6</v>
      </c>
      <c r="I36" s="237">
        <f>'Old age effective coverage'!Q165</f>
        <v>0</v>
      </c>
      <c r="J36" s="237">
        <f>'Old age effective coverage'!R165</f>
        <v>0</v>
      </c>
      <c r="K36" s="236">
        <f>'Old age effective coverage'!S165</f>
        <v>2008</v>
      </c>
      <c r="L36" s="237">
        <f>'Old age effective coverage'!V165</f>
        <v>28.2</v>
      </c>
      <c r="M36" s="237">
        <f>'Old age effective coverage'!W165</f>
        <v>0</v>
      </c>
      <c r="N36" s="237">
        <f>'Old age effective coverage'!X165</f>
        <v>0</v>
      </c>
      <c r="O36" s="236" t="str">
        <f>'Old age effective coverage'!Y165</f>
        <v>15+</v>
      </c>
    </row>
    <row r="37" spans="1:15" ht="12.75">
      <c r="A37" s="236">
        <v>31</v>
      </c>
      <c r="B37" s="236" t="s">
        <v>491</v>
      </c>
      <c r="C37" s="236" t="str">
        <f>'Old age effective coverage'!H31</f>
        <v>Congo</v>
      </c>
      <c r="D37" s="237">
        <f>'Old age effective coverage'!J31</f>
        <v>17</v>
      </c>
      <c r="E37" s="237">
        <f>'Old age effective coverage'!K31</f>
        <v>0</v>
      </c>
      <c r="F37" s="237">
        <f>'Old age effective coverage'!L31</f>
        <v>0</v>
      </c>
      <c r="G37" s="236">
        <f>'Old age effective coverage'!M31</f>
        <v>2008</v>
      </c>
      <c r="H37" s="237">
        <f>'Old age effective coverage'!P31</f>
        <v>4.9</v>
      </c>
      <c r="I37" s="237">
        <f>'Old age effective coverage'!Q31</f>
        <v>0</v>
      </c>
      <c r="J37" s="237">
        <f>'Old age effective coverage'!R31</f>
        <v>0</v>
      </c>
      <c r="K37" s="236">
        <f>'Old age effective coverage'!S31</f>
        <v>2008</v>
      </c>
      <c r="L37" s="237">
        <f>'Old age effective coverage'!V31</f>
        <v>6.5</v>
      </c>
      <c r="M37" s="237">
        <f>'Old age effective coverage'!W31</f>
        <v>0</v>
      </c>
      <c r="N37" s="237">
        <f>'Old age effective coverage'!X31</f>
        <v>0</v>
      </c>
      <c r="O37" s="236" t="str">
        <f>'Old age effective coverage'!Y31</f>
        <v>15+</v>
      </c>
    </row>
    <row r="38" spans="1:15" ht="12.75">
      <c r="A38" s="236">
        <v>32</v>
      </c>
      <c r="B38" s="236" t="s">
        <v>626</v>
      </c>
      <c r="C38" s="236" t="str">
        <f>'Old age effective coverage'!H32</f>
        <v>Congo, Democratic Republic of</v>
      </c>
      <c r="D38" s="237">
        <f>'Old age effective coverage'!J32</f>
        <v>17.7</v>
      </c>
      <c r="E38" s="237">
        <f>'Old age effective coverage'!K32</f>
        <v>0</v>
      </c>
      <c r="F38" s="237">
        <f>'Old age effective coverage'!L32</f>
        <v>0</v>
      </c>
      <c r="G38" s="236">
        <f>'Old age effective coverage'!M32</f>
        <v>2008</v>
      </c>
      <c r="H38" s="237">
        <f>'Old age effective coverage'!P32</f>
        <v>10.5</v>
      </c>
      <c r="I38" s="237">
        <f>'Old age effective coverage'!Q32</f>
        <v>0</v>
      </c>
      <c r="J38" s="237">
        <f>'Old age effective coverage'!R32</f>
        <v>0</v>
      </c>
      <c r="K38" s="236">
        <f>'Old age effective coverage'!S32</f>
        <v>0</v>
      </c>
      <c r="L38" s="237">
        <f>'Old age effective coverage'!V32</f>
        <v>0</v>
      </c>
      <c r="M38" s="237">
        <f>'Old age effective coverage'!W32</f>
        <v>0</v>
      </c>
      <c r="N38" s="237">
        <f>'Old age effective coverage'!X32</f>
        <v>0</v>
      </c>
      <c r="O38" s="236">
        <f>'Old age effective coverage'!Y32</f>
        <v>0</v>
      </c>
    </row>
    <row r="39" spans="1:15" ht="12.75">
      <c r="A39" s="236">
        <v>225</v>
      </c>
      <c r="B39" s="236" t="s">
        <v>492</v>
      </c>
      <c r="C39" s="236" t="str">
        <f>'Old age effective coverage'!H166</f>
        <v>Costa Rica</v>
      </c>
      <c r="D39" s="237">
        <f>'Old age effective coverage'!J166</f>
        <v>28.2</v>
      </c>
      <c r="E39" s="237">
        <f>'Old age effective coverage'!K166</f>
        <v>38.7</v>
      </c>
      <c r="F39" s="237">
        <f>'Old age effective coverage'!L166</f>
        <v>19.7</v>
      </c>
      <c r="G39" s="236">
        <f>'Old age effective coverage'!M166</f>
        <v>2010</v>
      </c>
      <c r="H39" s="237">
        <f>'Old age effective coverage'!P166</f>
        <v>40.575768599658936</v>
      </c>
      <c r="I39" s="237">
        <f>'Old age effective coverage'!Q166</f>
        <v>53.39310798074597</v>
      </c>
      <c r="J39" s="237">
        <f>'Old age effective coverage'!R166</f>
        <v>27.210722907032448</v>
      </c>
      <c r="K39" s="236">
        <f>'Old age effective coverage'!S166</f>
        <v>2011</v>
      </c>
      <c r="L39" s="237">
        <f>'Old age effective coverage'!V166</f>
        <v>58.81476833805023</v>
      </c>
      <c r="M39" s="237">
        <f>'Old age effective coverage'!W166</f>
        <v>62.16046731440655</v>
      </c>
      <c r="N39" s="237">
        <f>'Old age effective coverage'!X166</f>
        <v>52.99170460066378</v>
      </c>
      <c r="O39" s="236" t="str">
        <f>'Old age effective coverage'!Y166</f>
        <v>15+</v>
      </c>
    </row>
    <row r="40" spans="1:15" ht="12.75">
      <c r="A40" s="236">
        <v>33</v>
      </c>
      <c r="B40" s="236" t="s">
        <v>530</v>
      </c>
      <c r="C40" s="236" t="str">
        <f>'Old age effective coverage'!H33</f>
        <v>Côte d'Ivoire</v>
      </c>
      <c r="D40" s="237">
        <f>'Old age effective coverage'!J33</f>
        <v>7.7</v>
      </c>
      <c r="E40" s="237">
        <f>'Old age effective coverage'!K33</f>
        <v>0</v>
      </c>
      <c r="F40" s="237">
        <f>'Old age effective coverage'!L33</f>
        <v>0</v>
      </c>
      <c r="G40" s="236">
        <f>'Old age effective coverage'!M33</f>
        <v>2010</v>
      </c>
      <c r="H40" s="237">
        <f>'Old age effective coverage'!P33</f>
        <v>6.3</v>
      </c>
      <c r="I40" s="237">
        <f>'Old age effective coverage'!Q33</f>
        <v>0</v>
      </c>
      <c r="J40" s="237">
        <f>'Old age effective coverage'!R33</f>
        <v>0</v>
      </c>
      <c r="K40" s="236">
        <f>'Old age effective coverage'!S33</f>
        <v>2010</v>
      </c>
      <c r="L40" s="237">
        <f>'Old age effective coverage'!V33</f>
        <v>8.8</v>
      </c>
      <c r="M40" s="237">
        <f>'Old age effective coverage'!W33</f>
        <v>0</v>
      </c>
      <c r="N40" s="237">
        <f>'Old age effective coverage'!X33</f>
        <v>0</v>
      </c>
      <c r="O40" s="236" t="str">
        <f>'Old age effective coverage'!Y33</f>
        <v>15+</v>
      </c>
    </row>
    <row r="41" spans="1:15" ht="12.75">
      <c r="A41" s="236">
        <v>412</v>
      </c>
      <c r="B41" s="236" t="s">
        <v>493</v>
      </c>
      <c r="C41" s="236" t="str">
        <f>'Old age effective coverage'!H118</f>
        <v>Croatia</v>
      </c>
      <c r="D41" s="237">
        <f>'Old age effective coverage'!J118</f>
        <v>100</v>
      </c>
      <c r="E41" s="237">
        <f>'Old age effective coverage'!K118</f>
        <v>0</v>
      </c>
      <c r="F41" s="237">
        <f>'Old age effective coverage'!L118</f>
        <v>0</v>
      </c>
      <c r="G41" s="236">
        <f>'Old age effective coverage'!M118</f>
        <v>2010</v>
      </c>
      <c r="H41" s="237">
        <f>'Old age effective coverage'!P118</f>
        <v>50.83032222564201</v>
      </c>
      <c r="I41" s="237">
        <f>'Old age effective coverage'!Q118</f>
        <v>54.894728113928224</v>
      </c>
      <c r="J41" s="237">
        <f>'Old age effective coverage'!R118</f>
        <v>46.785012629806346</v>
      </c>
      <c r="K41" s="236">
        <f>'Old age effective coverage'!S118</f>
        <v>2010</v>
      </c>
      <c r="L41" s="237">
        <f>'Old age effective coverage'!V118</f>
        <v>77.28241586570286</v>
      </c>
      <c r="M41" s="237">
        <f>'Old age effective coverage'!W118</f>
        <v>77.03210573968884</v>
      </c>
      <c r="N41" s="237">
        <f>'Old age effective coverage'!X118</f>
        <v>77.57682761824107</v>
      </c>
      <c r="O41" s="236" t="str">
        <f>'Old age effective coverage'!Y118</f>
        <v>15+</v>
      </c>
    </row>
    <row r="42" spans="1:15" ht="12.75">
      <c r="A42" s="236">
        <v>317</v>
      </c>
      <c r="B42" s="236" t="s">
        <v>494</v>
      </c>
      <c r="C42" s="236" t="str">
        <f>'Old age effective coverage'!H119</f>
        <v>Cyprus</v>
      </c>
      <c r="D42" s="237">
        <f>'Old age effective coverage'!J119</f>
        <v>74.2</v>
      </c>
      <c r="E42" s="237">
        <f>'Old age effective coverage'!K119</f>
        <v>100</v>
      </c>
      <c r="F42" s="237">
        <f>'Old age effective coverage'!L119</f>
        <v>45.1</v>
      </c>
      <c r="G42" s="236">
        <f>'Old age effective coverage'!M119</f>
        <v>2008</v>
      </c>
      <c r="H42" s="237">
        <f>'Old age effective coverage'!P119</f>
        <v>58.0540724898579</v>
      </c>
      <c r="I42" s="237">
        <f>'Old age effective coverage'!Q119</f>
        <v>58.95461543164656</v>
      </c>
      <c r="J42" s="237">
        <f>'Old age effective coverage'!R119</f>
        <v>57.08434113015416</v>
      </c>
      <c r="K42" s="236">
        <f>'Old age effective coverage'!S119</f>
        <v>2010</v>
      </c>
      <c r="L42" s="237">
        <f>'Old age effective coverage'!V119</f>
        <v>77.52796387063633</v>
      </c>
      <c r="M42" s="237">
        <f>'Old age effective coverage'!W119</f>
        <v>72.31938798285151</v>
      </c>
      <c r="N42" s="237">
        <f>'Old age effective coverage'!X119</f>
        <v>84.27837458843295</v>
      </c>
      <c r="O42" s="236" t="str">
        <f>'Old age effective coverage'!Y119</f>
        <v>15+</v>
      </c>
    </row>
    <row r="43" spans="1:15" ht="12.75">
      <c r="A43" s="236">
        <v>413</v>
      </c>
      <c r="B43" s="236" t="s">
        <v>495</v>
      </c>
      <c r="C43" s="236" t="str">
        <f>'Old age effective coverage'!H120</f>
        <v>Czech Republic</v>
      </c>
      <c r="D43" s="237">
        <f>'Old age effective coverage'!J120</f>
        <v>95.3</v>
      </c>
      <c r="E43" s="237">
        <f>'Old age effective coverage'!K120</f>
        <v>85</v>
      </c>
      <c r="F43" s="237">
        <f>'Old age effective coverage'!L120</f>
        <v>100</v>
      </c>
      <c r="G43" s="236">
        <f>'Old age effective coverage'!M120</f>
        <v>2008</v>
      </c>
      <c r="H43" s="237">
        <f>'Old age effective coverage'!P120</f>
        <v>67.7</v>
      </c>
      <c r="I43" s="237">
        <f>'Old age effective coverage'!Q120</f>
        <v>0</v>
      </c>
      <c r="J43" s="237">
        <f>'Old age effective coverage'!R120</f>
        <v>0</v>
      </c>
      <c r="K43" s="236">
        <f>'Old age effective coverage'!S120</f>
        <v>2010</v>
      </c>
      <c r="L43" s="237">
        <f>'Old age effective coverage'!V120</f>
        <v>95.7</v>
      </c>
      <c r="M43" s="237">
        <f>'Old age effective coverage'!W120</f>
        <v>0</v>
      </c>
      <c r="N43" s="237">
        <f>'Old age effective coverage'!X120</f>
        <v>0</v>
      </c>
      <c r="O43" s="236" t="str">
        <f>'Old age effective coverage'!Y120</f>
        <v>15+</v>
      </c>
    </row>
    <row r="44" spans="1:15" ht="12.75">
      <c r="A44" s="236">
        <v>415</v>
      </c>
      <c r="B44" s="236" t="s">
        <v>496</v>
      </c>
      <c r="C44" s="236" t="str">
        <f>'Old age effective coverage'!H121</f>
        <v>Denmark</v>
      </c>
      <c r="D44" s="237">
        <f>'Old age effective coverage'!J121</f>
        <v>99.13490852073517</v>
      </c>
      <c r="E44" s="237">
        <f>'Old age effective coverage'!K121</f>
        <v>98.34469147699107</v>
      </c>
      <c r="F44" s="237">
        <f>'Old age effective coverage'!L121</f>
        <v>99.77850978971637</v>
      </c>
      <c r="G44" s="236">
        <f>'Old age effective coverage'!M121</f>
        <v>2011</v>
      </c>
      <c r="H44" s="237">
        <f>'Old age effective coverage'!P121</f>
        <v>78.1</v>
      </c>
      <c r="I44" s="237">
        <f>'Old age effective coverage'!Q121</f>
        <v>0</v>
      </c>
      <c r="J44" s="237">
        <f>'Old age effective coverage'!R121</f>
        <v>0</v>
      </c>
      <c r="K44" s="236">
        <f>'Old age effective coverage'!S121</f>
        <v>2010</v>
      </c>
      <c r="L44" s="237">
        <f>'Old age effective coverage'!V121</f>
        <v>96.6</v>
      </c>
      <c r="M44" s="237">
        <f>'Old age effective coverage'!W121</f>
        <v>0</v>
      </c>
      <c r="N44" s="237">
        <f>'Old age effective coverage'!X121</f>
        <v>0</v>
      </c>
      <c r="O44" s="236" t="str">
        <f>'Old age effective coverage'!Y121</f>
        <v>15+</v>
      </c>
    </row>
    <row r="45" spans="1:15" ht="12.75">
      <c r="A45" s="236">
        <v>35</v>
      </c>
      <c r="B45" s="236" t="s">
        <v>497</v>
      </c>
      <c r="C45" s="236" t="str">
        <f>'Old age effective coverage'!H34</f>
        <v>Djibouti</v>
      </c>
      <c r="D45" s="237">
        <f>'Old age effective coverage'!J34</f>
        <v>12</v>
      </c>
      <c r="E45" s="237">
        <f>'Old age effective coverage'!K34</f>
        <v>0</v>
      </c>
      <c r="F45" s="237">
        <f>'Old age effective coverage'!L34</f>
        <v>0</v>
      </c>
      <c r="G45" s="236">
        <f>'Old age effective coverage'!M34</f>
        <v>2002</v>
      </c>
      <c r="H45" s="237">
        <f>'Old age effective coverage'!P34</f>
        <v>6.6</v>
      </c>
      <c r="I45" s="237">
        <f>'Old age effective coverage'!Q34</f>
        <v>0</v>
      </c>
      <c r="J45" s="237">
        <f>'Old age effective coverage'!R34</f>
        <v>0</v>
      </c>
      <c r="K45" s="236">
        <f>'Old age effective coverage'!S34</f>
        <v>2003</v>
      </c>
      <c r="L45" s="237">
        <f>'Old age effective coverage'!V34</f>
        <v>12.6</v>
      </c>
      <c r="M45" s="237">
        <f>'Old age effective coverage'!W34</f>
        <v>0</v>
      </c>
      <c r="N45" s="237">
        <f>'Old age effective coverage'!X34</f>
        <v>0</v>
      </c>
      <c r="O45" s="236" t="str">
        <f>'Old age effective coverage'!Y34</f>
        <v>15+</v>
      </c>
    </row>
    <row r="46" spans="1:15" ht="12.75">
      <c r="A46" s="236">
        <v>231</v>
      </c>
      <c r="B46" s="236" t="s">
        <v>498</v>
      </c>
      <c r="C46" s="236" t="str">
        <f>'Old age effective coverage'!H167</f>
        <v>Dominica</v>
      </c>
      <c r="D46" s="237">
        <f>'Old age effective coverage'!J167</f>
        <v>35.7</v>
      </c>
      <c r="E46" s="237">
        <f>'Old age effective coverage'!K167</f>
        <v>0</v>
      </c>
      <c r="F46" s="237">
        <f>'Old age effective coverage'!L167</f>
        <v>0</v>
      </c>
      <c r="G46" s="236">
        <f>'Old age effective coverage'!M167</f>
        <v>2008</v>
      </c>
      <c r="H46" s="237">
        <f>'Old age effective coverage'!P167</f>
        <v>47.82608695652174</v>
      </c>
      <c r="I46" s="237">
        <f>'Old age effective coverage'!Q167</f>
        <v>42.9520624303233</v>
      </c>
      <c r="J46" s="237">
        <f>'Old age effective coverage'!R167</f>
        <v>45.84413091467511</v>
      </c>
      <c r="K46" s="236">
        <f>'Old age effective coverage'!S167</f>
        <v>2008</v>
      </c>
      <c r="L46" s="237">
        <f>'Old age effective coverage'!V167</f>
        <v>0</v>
      </c>
      <c r="M46" s="237">
        <f>'Old age effective coverage'!W167</f>
        <v>0</v>
      </c>
      <c r="N46" s="237">
        <f>'Old age effective coverage'!X167</f>
        <v>0</v>
      </c>
      <c r="O46" s="236">
        <f>'Old age effective coverage'!Y167</f>
        <v>0</v>
      </c>
    </row>
    <row r="47" spans="1:15" ht="12.75">
      <c r="A47" s="236">
        <v>233</v>
      </c>
      <c r="B47" s="236" t="s">
        <v>499</v>
      </c>
      <c r="C47" s="236" t="str">
        <f>'Old age effective coverage'!H168</f>
        <v>Dominican Republic</v>
      </c>
      <c r="D47" s="237">
        <f>'Old age effective coverage'!J168</f>
        <v>10.9</v>
      </c>
      <c r="E47" s="237">
        <f>'Old age effective coverage'!K168</f>
        <v>0</v>
      </c>
      <c r="F47" s="237">
        <f>'Old age effective coverage'!L168</f>
        <v>0</v>
      </c>
      <c r="G47" s="236">
        <f>'Old age effective coverage'!M168</f>
        <v>2005</v>
      </c>
      <c r="H47" s="237">
        <f>'Old age effective coverage'!P168</f>
        <v>19.32532791007701</v>
      </c>
      <c r="I47" s="237">
        <f>'Old age effective coverage'!Q168</f>
        <v>21.827156386232932</v>
      </c>
      <c r="J47" s="237">
        <f>'Old age effective coverage'!R168</f>
        <v>16.812110941035286</v>
      </c>
      <c r="K47" s="236">
        <f>'Old age effective coverage'!S168</f>
        <v>2011</v>
      </c>
      <c r="L47" s="237">
        <f>'Old age effective coverage'!V168</f>
        <v>27.090153068468275</v>
      </c>
      <c r="M47" s="237">
        <f>'Old age effective coverage'!W168</f>
        <v>25.2827223404684</v>
      </c>
      <c r="N47" s="237">
        <f>'Old age effective coverage'!X168</f>
        <v>29.854061500212598</v>
      </c>
      <c r="O47" s="236" t="str">
        <f>'Old age effective coverage'!Y168</f>
        <v>15+</v>
      </c>
    </row>
    <row r="48" spans="1:15" ht="12.75">
      <c r="A48" s="236">
        <v>235</v>
      </c>
      <c r="B48" s="236" t="s">
        <v>501</v>
      </c>
      <c r="C48" s="236" t="str">
        <f>'Old age effective coverage'!H169</f>
        <v>Ecuador</v>
      </c>
      <c r="D48" s="237">
        <f>'Old age effective coverage'!J169</f>
        <v>29.8</v>
      </c>
      <c r="E48" s="237">
        <f>'Old age effective coverage'!K169</f>
        <v>0</v>
      </c>
      <c r="F48" s="237">
        <f>'Old age effective coverage'!L169</f>
        <v>0</v>
      </c>
      <c r="G48" s="236">
        <f>'Old age effective coverage'!M169</f>
        <v>2009</v>
      </c>
      <c r="H48" s="237">
        <f>'Old age effective coverage'!P169</f>
        <v>14.7</v>
      </c>
      <c r="I48" s="237">
        <f>'Old age effective coverage'!Q169</f>
        <v>18.1</v>
      </c>
      <c r="J48" s="237">
        <f>'Old age effective coverage'!R169</f>
        <v>11.5</v>
      </c>
      <c r="K48" s="236">
        <f>'Old age effective coverage'!S169</f>
        <v>2009</v>
      </c>
      <c r="L48" s="237">
        <f>'Old age effective coverage'!V169</f>
        <v>20.2</v>
      </c>
      <c r="M48" s="237">
        <f>'Old age effective coverage'!W169</f>
        <v>20.4</v>
      </c>
      <c r="N48" s="237">
        <f>'Old age effective coverage'!X169</f>
        <v>20</v>
      </c>
      <c r="O48" s="236" t="str">
        <f>'Old age effective coverage'!Y169</f>
        <v>15+</v>
      </c>
    </row>
    <row r="49" spans="1:15" ht="12.75">
      <c r="A49" s="236">
        <v>37</v>
      </c>
      <c r="B49" s="236" t="s">
        <v>502</v>
      </c>
      <c r="C49" s="236" t="str">
        <f>'Old age effective coverage'!H35</f>
        <v>Egypt</v>
      </c>
      <c r="D49" s="237">
        <f>'Old age effective coverage'!J35</f>
        <v>32.693355233937</v>
      </c>
      <c r="E49" s="237">
        <f>'Old age effective coverage'!K35</f>
        <v>61.66360870093022</v>
      </c>
      <c r="F49" s="237">
        <f>'Old age effective coverage'!L35</f>
        <v>8.038492933044722</v>
      </c>
      <c r="G49" s="236">
        <f>'Old age effective coverage'!M35</f>
        <v>2008</v>
      </c>
      <c r="H49" s="237">
        <f>'Old age effective coverage'!P35</f>
        <v>25.248183525144434</v>
      </c>
      <c r="I49" s="237">
        <f>'Old age effective coverage'!Q35</f>
        <v>39.268961925644305</v>
      </c>
      <c r="J49" s="237">
        <f>'Old age effective coverage'!R35</f>
        <v>11.106713007567578</v>
      </c>
      <c r="K49" s="236">
        <f>'Old age effective coverage'!S35</f>
        <v>2008</v>
      </c>
      <c r="L49" s="237">
        <f>'Old age effective coverage'!V35</f>
        <v>48.458924791149094</v>
      </c>
      <c r="M49" s="237">
        <f>'Old age effective coverage'!W35</f>
        <v>49.757751863771226</v>
      </c>
      <c r="N49" s="237">
        <f>'Old age effective coverage'!X35</f>
        <v>44.3336351423107</v>
      </c>
      <c r="O49" s="236" t="str">
        <f>'Old age effective coverage'!Y35</f>
        <v>15+</v>
      </c>
    </row>
    <row r="50" spans="1:15" ht="12.75">
      <c r="A50" s="236">
        <v>237</v>
      </c>
      <c r="B50" s="236" t="s">
        <v>503</v>
      </c>
      <c r="C50" s="236" t="str">
        <f>'Old age effective coverage'!H170</f>
        <v>El Salvador</v>
      </c>
      <c r="D50" s="237">
        <f>'Old age effective coverage'!J170</f>
        <v>18.1</v>
      </c>
      <c r="E50" s="237">
        <f>'Old age effective coverage'!K170</f>
        <v>31.6</v>
      </c>
      <c r="F50" s="237">
        <f>'Old age effective coverage'!L170</f>
        <v>10.3</v>
      </c>
      <c r="G50" s="236">
        <f>'Old age effective coverage'!M170</f>
        <v>2009</v>
      </c>
      <c r="H50" s="237">
        <f>'Old age effective coverage'!P170</f>
        <v>19.8</v>
      </c>
      <c r="I50" s="237">
        <f>'Old age effective coverage'!Q170</f>
        <v>24</v>
      </c>
      <c r="J50" s="237">
        <f>'Old age effective coverage'!R170</f>
        <v>16.3</v>
      </c>
      <c r="K50" s="236">
        <f>'Old age effective coverage'!S170</f>
        <v>2009</v>
      </c>
      <c r="L50" s="237">
        <f>'Old age effective coverage'!V170</f>
        <v>30.7</v>
      </c>
      <c r="M50" s="237">
        <f>'Old age effective coverage'!W170</f>
        <v>29.4</v>
      </c>
      <c r="N50" s="237">
        <f>'Old age effective coverage'!X170</f>
        <v>32.4</v>
      </c>
      <c r="O50" s="236" t="str">
        <f>'Old age effective coverage'!Y170</f>
        <v>15+</v>
      </c>
    </row>
    <row r="51" spans="1:15" ht="12.75">
      <c r="A51" s="236">
        <v>418</v>
      </c>
      <c r="B51" s="236" t="s">
        <v>504</v>
      </c>
      <c r="C51" s="236" t="str">
        <f>'Old age effective coverage'!H122</f>
        <v>Estonia</v>
      </c>
      <c r="D51" s="237">
        <f>'Old age effective coverage'!J122</f>
        <v>100</v>
      </c>
      <c r="E51" s="237">
        <f>'Old age effective coverage'!K122</f>
        <v>100</v>
      </c>
      <c r="F51" s="237">
        <f>'Old age effective coverage'!L122</f>
        <v>100</v>
      </c>
      <c r="G51" s="236">
        <f>'Old age effective coverage'!M122</f>
        <v>2010</v>
      </c>
      <c r="H51" s="237">
        <f>'Old age effective coverage'!P122</f>
        <v>74.7</v>
      </c>
      <c r="I51" s="237">
        <f>'Old age effective coverage'!Q122</f>
        <v>0</v>
      </c>
      <c r="J51" s="237">
        <f>'Old age effective coverage'!R122</f>
        <v>0</v>
      </c>
      <c r="K51" s="236">
        <f>'Old age effective coverage'!S122</f>
        <v>2010</v>
      </c>
      <c r="L51" s="237">
        <f>'Old age effective coverage'!V122</f>
        <v>96.7</v>
      </c>
      <c r="M51" s="237">
        <f>'Old age effective coverage'!W122</f>
        <v>0</v>
      </c>
      <c r="N51" s="237">
        <f>'Old age effective coverage'!X122</f>
        <v>0</v>
      </c>
      <c r="O51" s="236" t="str">
        <f>'Old age effective coverage'!Y122</f>
        <v>15+</v>
      </c>
    </row>
    <row r="52" spans="1:15" ht="12.75">
      <c r="A52" s="236">
        <v>509</v>
      </c>
      <c r="B52" s="236" t="s">
        <v>505</v>
      </c>
      <c r="C52" s="236" t="str">
        <f>'Old age effective coverage'!H194</f>
        <v>Fiji</v>
      </c>
      <c r="D52" s="237">
        <f>'Old age effective coverage'!J194</f>
        <v>10.6</v>
      </c>
      <c r="E52" s="237">
        <f>'Old age effective coverage'!K194</f>
        <v>0</v>
      </c>
      <c r="F52" s="237">
        <f>'Old age effective coverage'!L194</f>
        <v>0</v>
      </c>
      <c r="G52" s="236">
        <f>'Old age effective coverage'!M194</f>
        <v>2010</v>
      </c>
      <c r="H52" s="237">
        <f>'Old age effective coverage'!P194</f>
        <v>64.2</v>
      </c>
      <c r="I52" s="237">
        <f>'Old age effective coverage'!Q194</f>
        <v>0</v>
      </c>
      <c r="J52" s="237">
        <f>'Old age effective coverage'!R194</f>
        <v>0</v>
      </c>
      <c r="K52" s="236">
        <f>'Old age effective coverage'!S194</f>
        <v>2011</v>
      </c>
      <c r="L52" s="237">
        <f>'Old age effective coverage'!V194</f>
        <v>99</v>
      </c>
      <c r="M52" s="237">
        <f>'Old age effective coverage'!W194</f>
        <v>0</v>
      </c>
      <c r="N52" s="237">
        <f>'Old age effective coverage'!X194</f>
        <v>0</v>
      </c>
      <c r="O52" s="236" t="str">
        <f>'Old age effective coverage'!Y194</f>
        <v>15+</v>
      </c>
    </row>
    <row r="53" spans="1:15" ht="12.75">
      <c r="A53" s="236">
        <v>421</v>
      </c>
      <c r="B53" s="236" t="s">
        <v>506</v>
      </c>
      <c r="C53" s="236" t="str">
        <f>'Old age effective coverage'!H123</f>
        <v>Finland</v>
      </c>
      <c r="D53" s="237">
        <f>'Old age effective coverage'!J123</f>
        <v>94.4</v>
      </c>
      <c r="E53" s="237">
        <f>'Old age effective coverage'!K123</f>
        <v>95.6</v>
      </c>
      <c r="F53" s="237">
        <f>'Old age effective coverage'!L123</f>
        <v>93.6</v>
      </c>
      <c r="G53" s="236">
        <f>'Old age effective coverage'!M123</f>
        <v>2008</v>
      </c>
      <c r="H53" s="237">
        <f>'Old age effective coverage'!P123</f>
        <v>68.5</v>
      </c>
      <c r="I53" s="237">
        <f>'Old age effective coverage'!Q123</f>
        <v>0</v>
      </c>
      <c r="J53" s="237">
        <f>'Old age effective coverage'!R123</f>
        <v>0</v>
      </c>
      <c r="K53" s="236">
        <f>'Old age effective coverage'!S123</f>
        <v>2010</v>
      </c>
      <c r="L53" s="237">
        <f>'Old age effective coverage'!V123</f>
        <v>90.3</v>
      </c>
      <c r="M53" s="237">
        <f>'Old age effective coverage'!W123</f>
        <v>0</v>
      </c>
      <c r="N53" s="237">
        <f>'Old age effective coverage'!X123</f>
        <v>0</v>
      </c>
      <c r="O53" s="236" t="str">
        <f>'Old age effective coverage'!Y123</f>
        <v>15+</v>
      </c>
    </row>
    <row r="54" spans="1:15" ht="12.75">
      <c r="A54" s="236">
        <v>423</v>
      </c>
      <c r="B54" s="236" t="s">
        <v>508</v>
      </c>
      <c r="C54" s="236" t="str">
        <f>'Old age effective coverage'!H124</f>
        <v>France</v>
      </c>
      <c r="D54" s="237">
        <f>'Old age effective coverage'!J124</f>
        <v>100</v>
      </c>
      <c r="E54" s="237">
        <f>'Old age effective coverage'!K124</f>
        <v>100</v>
      </c>
      <c r="F54" s="237">
        <f>'Old age effective coverage'!L124</f>
        <v>100</v>
      </c>
      <c r="G54" s="236">
        <f>'Old age effective coverage'!M124</f>
        <v>2008</v>
      </c>
      <c r="H54" s="237">
        <f>'Old age effective coverage'!P124</f>
        <v>63.3</v>
      </c>
      <c r="I54" s="237">
        <f>'Old age effective coverage'!Q124</f>
        <v>0</v>
      </c>
      <c r="J54" s="237">
        <f>'Old age effective coverage'!R124</f>
        <v>0</v>
      </c>
      <c r="K54" s="236">
        <f>'Old age effective coverage'!S124</f>
        <v>2010</v>
      </c>
      <c r="L54" s="237">
        <f>'Old age effective coverage'!V124</f>
        <v>89.1</v>
      </c>
      <c r="M54" s="237">
        <f>'Old age effective coverage'!W124</f>
        <v>0</v>
      </c>
      <c r="N54" s="237">
        <f>'Old age effective coverage'!X124</f>
        <v>0</v>
      </c>
      <c r="O54" s="236" t="str">
        <f>'Old age effective coverage'!Y124</f>
        <v>15+</v>
      </c>
    </row>
    <row r="55" spans="1:15" ht="12.75">
      <c r="A55" s="236">
        <v>45</v>
      </c>
      <c r="B55" s="236" t="s">
        <v>509</v>
      </c>
      <c r="C55" s="236" t="str">
        <f>'Old age effective coverage'!H36</f>
        <v>Gambia</v>
      </c>
      <c r="D55" s="237">
        <f>'Old age effective coverage'!J36</f>
        <v>3</v>
      </c>
      <c r="E55" s="237">
        <f>'Old age effective coverage'!K36</f>
        <v>0</v>
      </c>
      <c r="F55" s="237">
        <f>'Old age effective coverage'!L36</f>
        <v>0</v>
      </c>
      <c r="G55" s="236">
        <f>'Old age effective coverage'!M36</f>
        <v>2003</v>
      </c>
      <c r="H55" s="237">
        <f>'Old age effective coverage'!P36</f>
        <v>0.8</v>
      </c>
      <c r="I55" s="237">
        <f>'Old age effective coverage'!Q36</f>
        <v>0</v>
      </c>
      <c r="J55" s="237">
        <f>'Old age effective coverage'!R36</f>
        <v>0</v>
      </c>
      <c r="K55" s="236">
        <f>'Old age effective coverage'!S36</f>
        <v>2003</v>
      </c>
      <c r="L55" s="237">
        <f>'Old age effective coverage'!V36</f>
        <v>1</v>
      </c>
      <c r="M55" s="237">
        <f>'Old age effective coverage'!W36</f>
        <v>0</v>
      </c>
      <c r="N55" s="237">
        <f>'Old age effective coverage'!X36</f>
        <v>0</v>
      </c>
      <c r="O55" s="236" t="str">
        <f>'Old age effective coverage'!Y36</f>
        <v>15+</v>
      </c>
    </row>
    <row r="56" spans="1:15" ht="12.75">
      <c r="A56" s="236">
        <v>319</v>
      </c>
      <c r="B56" s="236" t="s">
        <v>510</v>
      </c>
      <c r="C56" s="236" t="str">
        <f>'Old age effective coverage'!H77</f>
        <v>Georgia</v>
      </c>
      <c r="D56" s="237">
        <f>'Old age effective coverage'!J77</f>
        <v>89.6</v>
      </c>
      <c r="E56" s="237">
        <f>'Old age effective coverage'!K77</f>
        <v>0</v>
      </c>
      <c r="F56" s="237">
        <f>'Old age effective coverage'!L77</f>
        <v>0</v>
      </c>
      <c r="G56" s="236">
        <f>'Old age effective coverage'!M77</f>
        <v>2010</v>
      </c>
      <c r="H56" s="237">
        <f>'Old age effective coverage'!P77</f>
        <v>22.7</v>
      </c>
      <c r="I56" s="237">
        <f>'Old age effective coverage'!Q77</f>
        <v>0</v>
      </c>
      <c r="J56" s="237">
        <f>'Old age effective coverage'!R77</f>
        <v>0</v>
      </c>
      <c r="K56" s="236">
        <f>'Old age effective coverage'!S77</f>
        <v>0</v>
      </c>
      <c r="L56" s="237">
        <f>'Old age effective coverage'!V77</f>
        <v>0</v>
      </c>
      <c r="M56" s="237">
        <f>'Old age effective coverage'!W77</f>
        <v>0</v>
      </c>
      <c r="N56" s="237">
        <f>'Old age effective coverage'!X77</f>
        <v>0</v>
      </c>
      <c r="O56" s="236">
        <f>'Old age effective coverage'!Y77</f>
        <v>0</v>
      </c>
    </row>
    <row r="57" spans="1:15" ht="12.75">
      <c r="A57" s="236">
        <v>424</v>
      </c>
      <c r="B57" s="236" t="s">
        <v>511</v>
      </c>
      <c r="C57" s="236" t="str">
        <f>'Old age effective coverage'!H125</f>
        <v>Germany</v>
      </c>
      <c r="D57" s="237">
        <f>'Old age effective coverage'!J125</f>
        <v>97.5</v>
      </c>
      <c r="E57" s="237">
        <f>'Old age effective coverage'!K125</f>
        <v>100</v>
      </c>
      <c r="F57" s="237">
        <f>'Old age effective coverage'!L125</f>
        <v>92.3</v>
      </c>
      <c r="G57" s="236">
        <f>'Old age effective coverage'!M125</f>
        <v>2008</v>
      </c>
      <c r="H57" s="237">
        <f>'Old age effective coverage'!P125</f>
        <v>64.97645935476181</v>
      </c>
      <c r="I57" s="237">
        <f>'Old age effective coverage'!Q125</f>
        <v>66.2568101313615</v>
      </c>
      <c r="J57" s="237">
        <f>'Old age effective coverage'!R125</f>
        <v>63.66896724726628</v>
      </c>
      <c r="K57" s="236">
        <f>'Old age effective coverage'!S125</f>
        <v>2010</v>
      </c>
      <c r="L57" s="237">
        <f>'Old age effective coverage'!V125</f>
        <v>83.2913814337824</v>
      </c>
      <c r="M57" s="237">
        <f>'Old age effective coverage'!W125</f>
        <v>78.81207842377418</v>
      </c>
      <c r="N57" s="237">
        <f>'Old age effective coverage'!X125</f>
        <v>88.64548944516417</v>
      </c>
      <c r="O57" s="236" t="str">
        <f>'Old age effective coverage'!Y125</f>
        <v>15+</v>
      </c>
    </row>
    <row r="58" spans="1:15" ht="12.75">
      <c r="A58" s="236">
        <v>47</v>
      </c>
      <c r="B58" s="236" t="s">
        <v>512</v>
      </c>
      <c r="C58" s="236" t="str">
        <f>'Old age effective coverage'!H37</f>
        <v>Ghana</v>
      </c>
      <c r="D58" s="237">
        <f>'Old age effective coverage'!J37</f>
        <v>6.6</v>
      </c>
      <c r="E58" s="237">
        <f>'Old age effective coverage'!K37</f>
        <v>11.8</v>
      </c>
      <c r="F58" s="237">
        <f>'Old age effective coverage'!L37</f>
        <v>1.8</v>
      </c>
      <c r="G58" s="236">
        <f>'Old age effective coverage'!M37</f>
        <v>2008</v>
      </c>
      <c r="H58" s="237">
        <f>'Old age effective coverage'!P37</f>
        <v>6.719126626719913</v>
      </c>
      <c r="I58" s="237">
        <f>'Old age effective coverage'!Q37</f>
        <v>9.401561533026673</v>
      </c>
      <c r="J58" s="237">
        <f>'Old age effective coverage'!R37</f>
        <v>3.943705482869411</v>
      </c>
      <c r="K58" s="236">
        <f>'Old age effective coverage'!S37</f>
        <v>2008</v>
      </c>
      <c r="L58" s="237">
        <f>'Old age effective coverage'!V37</f>
        <v>9.152588192840115</v>
      </c>
      <c r="M58" s="237">
        <f>'Old age effective coverage'!W37</f>
        <v>12.455153967279983</v>
      </c>
      <c r="N58" s="237">
        <f>'Old age effective coverage'!X37</f>
        <v>5.533508351420662</v>
      </c>
      <c r="O58" s="236" t="str">
        <f>'Old age effective coverage'!Y37</f>
        <v>15+</v>
      </c>
    </row>
    <row r="59" spans="1:15" ht="12.75">
      <c r="A59" s="236">
        <v>431</v>
      </c>
      <c r="B59" s="236" t="s">
        <v>513</v>
      </c>
      <c r="C59" s="236" t="str">
        <f>'Old age effective coverage'!H126</f>
        <v>Greece</v>
      </c>
      <c r="D59" s="237">
        <f>'Old age effective coverage'!J126</f>
        <v>72.1</v>
      </c>
      <c r="E59" s="237">
        <f>'Old age effective coverage'!K126</f>
        <v>100</v>
      </c>
      <c r="F59" s="237">
        <f>'Old age effective coverage'!L126</f>
        <v>48.4</v>
      </c>
      <c r="G59" s="236">
        <f>'Old age effective coverage'!M126</f>
        <v>2008</v>
      </c>
      <c r="H59" s="237">
        <f>'Old age effective coverage'!P126</f>
        <v>62.21017508886605</v>
      </c>
      <c r="I59" s="237">
        <f>'Old age effective coverage'!Q126</f>
        <v>70.2930917675445</v>
      </c>
      <c r="J59" s="237">
        <f>'Old age effective coverage'!R126</f>
        <v>53.92016649717078</v>
      </c>
      <c r="K59" s="236">
        <f>'Old age effective coverage'!S126</f>
        <v>2010</v>
      </c>
      <c r="L59" s="237">
        <f>'Old age effective coverage'!V126</f>
        <v>89.292462098883</v>
      </c>
      <c r="M59" s="237">
        <f>'Old age effective coverage'!W126</f>
        <v>87.39107611488845</v>
      </c>
      <c r="N59" s="237">
        <f>'Old age effective coverage'!X126</f>
        <v>91.9678130969372</v>
      </c>
      <c r="O59" s="236" t="str">
        <f>'Old age effective coverage'!Y126</f>
        <v>15+</v>
      </c>
    </row>
    <row r="60" spans="1:15" ht="12.75">
      <c r="A60" s="236">
        <v>243</v>
      </c>
      <c r="B60" s="236" t="s">
        <v>514</v>
      </c>
      <c r="C60" s="236" t="str">
        <f>'Old age effective coverage'!H171</f>
        <v>Grenada</v>
      </c>
      <c r="D60" s="237">
        <f>'Old age effective coverage'!J171</f>
        <v>34</v>
      </c>
      <c r="E60" s="237">
        <f>'Old age effective coverage'!K171</f>
        <v>0</v>
      </c>
      <c r="F60" s="237">
        <f>'Old age effective coverage'!L171</f>
        <v>0</v>
      </c>
      <c r="G60" s="236">
        <f>'Old age effective coverage'!M171</f>
        <v>2010</v>
      </c>
      <c r="H60" s="237">
        <f>'Old age effective coverage'!P171</f>
        <v>58.7</v>
      </c>
      <c r="I60" s="237">
        <f>'Old age effective coverage'!Q171</f>
        <v>0</v>
      </c>
      <c r="J60" s="237">
        <f>'Old age effective coverage'!R171</f>
        <v>0</v>
      </c>
      <c r="K60" s="236">
        <f>'Old age effective coverage'!S171</f>
        <v>2010</v>
      </c>
      <c r="L60" s="237">
        <f>'Old age effective coverage'!V171</f>
        <v>0</v>
      </c>
      <c r="M60" s="237">
        <f>'Old age effective coverage'!W171</f>
        <v>0</v>
      </c>
      <c r="N60" s="237">
        <f>'Old age effective coverage'!X171</f>
        <v>0</v>
      </c>
      <c r="O60" s="236">
        <f>'Old age effective coverage'!Y171</f>
        <v>0</v>
      </c>
    </row>
    <row r="61" spans="1:15" ht="12.75">
      <c r="A61" s="236">
        <v>247</v>
      </c>
      <c r="B61" s="236" t="s">
        <v>515</v>
      </c>
      <c r="C61" s="236" t="str">
        <f>'Old age effective coverage'!H172</f>
        <v>Guatemala</v>
      </c>
      <c r="D61" s="237">
        <f>'Old age effective coverage'!J172</f>
        <v>14.1</v>
      </c>
      <c r="E61" s="237">
        <f>'Old age effective coverage'!K172</f>
        <v>18.2</v>
      </c>
      <c r="F61" s="237">
        <f>'Old age effective coverage'!L172</f>
        <v>10.3</v>
      </c>
      <c r="G61" s="236">
        <f>'Old age effective coverage'!M172</f>
        <v>2006</v>
      </c>
      <c r="H61" s="237">
        <f>'Old age effective coverage'!P172</f>
        <v>14.2</v>
      </c>
      <c r="I61" s="237">
        <f>'Old age effective coverage'!Q172</f>
        <v>0</v>
      </c>
      <c r="J61" s="237">
        <f>'Old age effective coverage'!R172</f>
        <v>0</v>
      </c>
      <c r="K61" s="236">
        <f>'Old age effective coverage'!S172</f>
        <v>2010</v>
      </c>
      <c r="L61" s="237">
        <f>'Old age effective coverage'!V172</f>
        <v>19.5</v>
      </c>
      <c r="M61" s="237">
        <f>'Old age effective coverage'!W172</f>
        <v>0</v>
      </c>
      <c r="N61" s="237">
        <f>'Old age effective coverage'!X172</f>
        <v>0</v>
      </c>
      <c r="O61" s="236" t="str">
        <f>'Old age effective coverage'!Y172</f>
        <v>15+</v>
      </c>
    </row>
    <row r="62" spans="1:15" ht="12.75">
      <c r="A62" s="236">
        <v>49</v>
      </c>
      <c r="B62" s="236" t="s">
        <v>516</v>
      </c>
      <c r="C62" s="236" t="str">
        <f>'Old age effective coverage'!H38</f>
        <v>Guinea</v>
      </c>
      <c r="D62" s="237">
        <f>'Old age effective coverage'!J38</f>
        <v>8.8</v>
      </c>
      <c r="E62" s="237">
        <f>'Old age effective coverage'!K38</f>
        <v>0</v>
      </c>
      <c r="F62" s="237">
        <f>'Old age effective coverage'!L38</f>
        <v>0</v>
      </c>
      <c r="G62" s="236">
        <f>'Old age effective coverage'!M38</f>
        <v>2008</v>
      </c>
      <c r="H62" s="237">
        <f>'Old age effective coverage'!P38</f>
        <v>11.1</v>
      </c>
      <c r="I62" s="237">
        <f>'Old age effective coverage'!Q38</f>
        <v>0</v>
      </c>
      <c r="J62" s="237">
        <f>'Old age effective coverage'!R38</f>
        <v>0</v>
      </c>
      <c r="K62" s="236">
        <f>'Old age effective coverage'!S38</f>
        <v>2006</v>
      </c>
      <c r="L62" s="237">
        <f>'Old age effective coverage'!V38</f>
        <v>14.7</v>
      </c>
      <c r="M62" s="237">
        <f>'Old age effective coverage'!W38</f>
        <v>0</v>
      </c>
      <c r="N62" s="237">
        <f>'Old age effective coverage'!X38</f>
        <v>0</v>
      </c>
      <c r="O62" s="236" t="str">
        <f>'Old age effective coverage'!Y38</f>
        <v>15+</v>
      </c>
    </row>
    <row r="63" spans="1:15" ht="12.75">
      <c r="A63" s="236">
        <v>51</v>
      </c>
      <c r="B63" s="236" t="s">
        <v>517</v>
      </c>
      <c r="C63" s="236" t="str">
        <f>'Old age effective coverage'!H39</f>
        <v>Guinea-Bissau</v>
      </c>
      <c r="D63" s="237">
        <f>'Old age effective coverage'!J39</f>
        <v>6.2</v>
      </c>
      <c r="E63" s="237">
        <f>'Old age effective coverage'!K39</f>
        <v>0</v>
      </c>
      <c r="F63" s="237">
        <f>'Old age effective coverage'!L39</f>
        <v>0</v>
      </c>
      <c r="G63" s="236">
        <f>'Old age effective coverage'!M39</f>
        <v>2008</v>
      </c>
      <c r="H63" s="237">
        <f>'Old age effective coverage'!P39</f>
        <v>1.5</v>
      </c>
      <c r="I63" s="237">
        <f>'Old age effective coverage'!Q39</f>
        <v>0</v>
      </c>
      <c r="J63" s="237">
        <f>'Old age effective coverage'!R39</f>
        <v>0</v>
      </c>
      <c r="K63" s="236">
        <f>'Old age effective coverage'!S39</f>
        <v>0</v>
      </c>
      <c r="L63" s="237">
        <f>'Old age effective coverage'!V39</f>
        <v>0</v>
      </c>
      <c r="M63" s="237">
        <f>'Old age effective coverage'!W39</f>
        <v>0</v>
      </c>
      <c r="N63" s="237">
        <f>'Old age effective coverage'!X39</f>
        <v>0</v>
      </c>
      <c r="O63" s="236">
        <f>'Old age effective coverage'!Y39</f>
        <v>0</v>
      </c>
    </row>
    <row r="64" spans="1:15" ht="12.75">
      <c r="A64" s="236">
        <v>249</v>
      </c>
      <c r="B64" s="236" t="s">
        <v>518</v>
      </c>
      <c r="C64" s="236" t="str">
        <f>'Old age effective coverage'!H173</f>
        <v>Guyana</v>
      </c>
      <c r="D64" s="237">
        <f>'Old age effective coverage'!J173</f>
        <v>4.564421904089362</v>
      </c>
      <c r="E64" s="237">
        <f>'Old age effective coverage'!K173</f>
        <v>7.583783233166952</v>
      </c>
      <c r="F64" s="237">
        <f>'Old age effective coverage'!L173</f>
        <v>2.3766468612761558</v>
      </c>
      <c r="G64" s="236">
        <f>'Old age effective coverage'!M173</f>
        <v>2009</v>
      </c>
      <c r="H64" s="237">
        <f>'Old age effective coverage'!P173</f>
        <v>2.6459233325678433</v>
      </c>
      <c r="I64" s="237">
        <f>'Old age effective coverage'!Q173</f>
        <v>2.8246434001412095</v>
      </c>
      <c r="J64" s="237">
        <f>'Old age effective coverage'!R173</f>
        <v>2.467091718425604</v>
      </c>
      <c r="K64" s="236">
        <f>'Old age effective coverage'!S173</f>
        <v>2009</v>
      </c>
      <c r="L64" s="237">
        <f>'Old age effective coverage'!V173</f>
        <v>4.110312397877433</v>
      </c>
      <c r="M64" s="237">
        <f>'Old age effective coverage'!W173</f>
        <v>3.3388648269202315</v>
      </c>
      <c r="N64" s="237">
        <f>'Old age effective coverage'!X173</f>
        <v>5.5899937932605805</v>
      </c>
      <c r="O64" s="236" t="str">
        <f>'Old age effective coverage'!Y173</f>
        <v>15+</v>
      </c>
    </row>
    <row r="65" spans="1:15" ht="12.75">
      <c r="A65" s="236">
        <v>255</v>
      </c>
      <c r="B65" s="236" t="s">
        <v>519</v>
      </c>
      <c r="C65" s="236" t="str">
        <f>'Old age effective coverage'!H174</f>
        <v>Honduras</v>
      </c>
      <c r="D65" s="237">
        <f>'Old age effective coverage'!J174</f>
        <v>8.4</v>
      </c>
      <c r="E65" s="237">
        <f>'Old age effective coverage'!K174</f>
        <v>13.8</v>
      </c>
      <c r="F65" s="237">
        <f>'Old age effective coverage'!L174</f>
        <v>5.8</v>
      </c>
      <c r="G65" s="236">
        <f>'Old age effective coverage'!M174</f>
        <v>2009</v>
      </c>
      <c r="H65" s="237">
        <f>'Old age effective coverage'!P174</f>
        <v>11.1</v>
      </c>
      <c r="I65" s="237">
        <f>'Old age effective coverage'!Q174</f>
        <v>12.8</v>
      </c>
      <c r="J65" s="237">
        <f>'Old age effective coverage'!R174</f>
        <v>9.6</v>
      </c>
      <c r="K65" s="236">
        <f>'Old age effective coverage'!S174</f>
        <v>2009</v>
      </c>
      <c r="L65" s="237">
        <f>'Old age effective coverage'!V174</f>
        <v>16.8</v>
      </c>
      <c r="M65" s="237">
        <f>'Old age effective coverage'!W174</f>
        <v>14.4</v>
      </c>
      <c r="N65" s="237">
        <f>'Old age effective coverage'!X174</f>
        <v>21.1</v>
      </c>
      <c r="O65" s="236" t="str">
        <f>'Old age effective coverage'!Y174</f>
        <v>15+</v>
      </c>
    </row>
    <row r="66" spans="1:15" ht="12.75">
      <c r="A66" s="236">
        <v>320</v>
      </c>
      <c r="B66" s="236" t="s">
        <v>520</v>
      </c>
      <c r="C66" s="236" t="str">
        <f>'Old age effective coverage'!H78</f>
        <v>Hong Kong, China</v>
      </c>
      <c r="D66" s="237">
        <f>'Old age effective coverage'!J78</f>
        <v>72.9</v>
      </c>
      <c r="E66" s="237">
        <f>'Old age effective coverage'!K78</f>
        <v>0</v>
      </c>
      <c r="F66" s="237">
        <f>'Old age effective coverage'!L78</f>
        <v>0</v>
      </c>
      <c r="G66" s="236">
        <f>'Old age effective coverage'!M78</f>
        <v>2009</v>
      </c>
      <c r="H66" s="237" t="str">
        <f>'Old age effective coverage'!P78</f>
        <v>...</v>
      </c>
      <c r="I66" s="237">
        <f>'Old age effective coverage'!Q78</f>
        <v>0</v>
      </c>
      <c r="J66" s="237">
        <f>'Old age effective coverage'!R78</f>
        <v>0</v>
      </c>
      <c r="K66" s="236">
        <f>'Old age effective coverage'!S78</f>
        <v>0</v>
      </c>
      <c r="L66" s="237">
        <f>'Old age effective coverage'!V78</f>
        <v>0</v>
      </c>
      <c r="M66" s="237">
        <f>'Old age effective coverage'!W78</f>
        <v>0</v>
      </c>
      <c r="N66" s="237">
        <f>'Old age effective coverage'!X78</f>
        <v>0</v>
      </c>
      <c r="O66" s="236">
        <f>'Old age effective coverage'!Y78</f>
        <v>0</v>
      </c>
    </row>
    <row r="67" spans="1:15" ht="12.75">
      <c r="A67" s="236">
        <v>433</v>
      </c>
      <c r="B67" s="236" t="s">
        <v>521</v>
      </c>
      <c r="C67" s="236" t="str">
        <f>'Old age effective coverage'!H127</f>
        <v>Hungary</v>
      </c>
      <c r="D67" s="237">
        <f>'Old age effective coverage'!J127</f>
        <v>80.2</v>
      </c>
      <c r="E67" s="237">
        <f>'Old age effective coverage'!K127</f>
        <v>77.6</v>
      </c>
      <c r="F67" s="237">
        <f>'Old age effective coverage'!L127</f>
        <v>81.8</v>
      </c>
      <c r="G67" s="236">
        <f>'Old age effective coverage'!M127</f>
        <v>2008</v>
      </c>
      <c r="H67" s="237">
        <f>'Old age effective coverage'!P127</f>
        <v>70.9852532455898</v>
      </c>
      <c r="I67" s="237">
        <f>'Old age effective coverage'!Q127</f>
        <v>70.89296321556698</v>
      </c>
      <c r="J67" s="237">
        <f>'Old age effective coverage'!R127</f>
        <v>71.07483256295394</v>
      </c>
      <c r="K67" s="236">
        <f>'Old age effective coverage'!S127</f>
        <v>2009</v>
      </c>
      <c r="L67" s="237">
        <f>'Old age effective coverage'!V127</f>
        <v>70.9852532455898</v>
      </c>
      <c r="M67" s="237">
        <f>'Old age effective coverage'!W127</f>
        <v>70.89296321556698</v>
      </c>
      <c r="N67" s="237">
        <f>'Old age effective coverage'!X127</f>
        <v>71.07483256295394</v>
      </c>
      <c r="O67" s="236" t="str">
        <f>'Old age effective coverage'!Y127</f>
        <v>15+</v>
      </c>
    </row>
    <row r="68" spans="1:15" ht="12.75">
      <c r="A68" s="236">
        <v>435</v>
      </c>
      <c r="B68" s="236" t="s">
        <v>522</v>
      </c>
      <c r="C68" s="236" t="str">
        <f>'Old age effective coverage'!H128</f>
        <v>Iceland</v>
      </c>
      <c r="D68" s="237">
        <f>'Old age effective coverage'!J128</f>
        <v>88.4</v>
      </c>
      <c r="E68" s="237">
        <f>'Old age effective coverage'!K128</f>
        <v>0</v>
      </c>
      <c r="F68" s="237">
        <f>'Old age effective coverage'!L128</f>
        <v>0</v>
      </c>
      <c r="G68" s="236">
        <f>'Old age effective coverage'!M128</f>
        <v>2008</v>
      </c>
      <c r="H68" s="237">
        <f>'Old age effective coverage'!P128</f>
        <v>79.8</v>
      </c>
      <c r="I68" s="237">
        <f>'Old age effective coverage'!Q128</f>
        <v>0</v>
      </c>
      <c r="J68" s="237">
        <f>'Old age effective coverage'!R128</f>
        <v>0</v>
      </c>
      <c r="K68" s="236">
        <f>'Old age effective coverage'!S128</f>
        <v>0</v>
      </c>
      <c r="L68" s="237">
        <f>'Old age effective coverage'!V128</f>
        <v>0</v>
      </c>
      <c r="M68" s="237">
        <f>'Old age effective coverage'!W128</f>
        <v>0</v>
      </c>
      <c r="N68" s="237">
        <f>'Old age effective coverage'!X128</f>
        <v>0</v>
      </c>
      <c r="O68" s="236">
        <f>'Old age effective coverage'!Y128</f>
        <v>0</v>
      </c>
    </row>
    <row r="69" spans="1:15" ht="12.75">
      <c r="A69" s="236">
        <v>321</v>
      </c>
      <c r="B69" s="236" t="s">
        <v>523</v>
      </c>
      <c r="C69" s="236" t="str">
        <f>'Old age effective coverage'!H79</f>
        <v>India</v>
      </c>
      <c r="D69" s="237">
        <f>'Old age effective coverage'!J79</f>
        <v>34.6</v>
      </c>
      <c r="E69" s="237">
        <f>'Old age effective coverage'!K79</f>
        <v>0</v>
      </c>
      <c r="F69" s="237">
        <f>'Old age effective coverage'!L79</f>
        <v>0</v>
      </c>
      <c r="G69" s="236">
        <f>'Old age effective coverage'!M79</f>
        <v>2010</v>
      </c>
      <c r="H69" s="237">
        <f>'Old age effective coverage'!P79</f>
        <v>16.4</v>
      </c>
      <c r="I69" s="237">
        <f>'Old age effective coverage'!Q79</f>
        <v>26.7</v>
      </c>
      <c r="J69" s="237">
        <f>'Old age effective coverage'!R79</f>
        <v>5.6</v>
      </c>
      <c r="K69" s="236">
        <f>'Old age effective coverage'!S79</f>
        <v>2010</v>
      </c>
      <c r="L69" s="237">
        <f>'Old age effective coverage'!V79</f>
        <v>0</v>
      </c>
      <c r="M69" s="237">
        <f>'Old age effective coverage'!W79</f>
        <v>0</v>
      </c>
      <c r="N69" s="237">
        <f>'Old age effective coverage'!X79</f>
        <v>0</v>
      </c>
      <c r="O69" s="236">
        <f>'Old age effective coverage'!Y79</f>
        <v>0</v>
      </c>
    </row>
    <row r="70" spans="1:15" ht="12.75">
      <c r="A70" s="236">
        <v>323</v>
      </c>
      <c r="B70" s="236" t="s">
        <v>524</v>
      </c>
      <c r="C70" s="236" t="str">
        <f>'Old age effective coverage'!H80</f>
        <v>Indonesia</v>
      </c>
      <c r="D70" s="237">
        <f>'Old age effective coverage'!J80</f>
        <v>22.9</v>
      </c>
      <c r="E70" s="237">
        <f>'Old age effective coverage'!K80</f>
        <v>0</v>
      </c>
      <c r="F70" s="237">
        <f>'Old age effective coverage'!L80</f>
        <v>0</v>
      </c>
      <c r="G70" s="236">
        <f>'Old age effective coverage'!M80</f>
        <v>2003</v>
      </c>
      <c r="H70" s="237">
        <f>'Old age effective coverage'!P80</f>
        <v>22</v>
      </c>
      <c r="I70" s="237">
        <f>'Old age effective coverage'!Q80</f>
        <v>0</v>
      </c>
      <c r="J70" s="237">
        <f>'Old age effective coverage'!R80</f>
        <v>0</v>
      </c>
      <c r="K70" s="236">
        <f>'Old age effective coverage'!S80</f>
        <v>2009</v>
      </c>
      <c r="L70" s="237">
        <f>'Old age effective coverage'!V80</f>
        <v>30.1</v>
      </c>
      <c r="M70" s="237">
        <f>'Old age effective coverage'!W80</f>
        <v>0</v>
      </c>
      <c r="N70" s="237">
        <f>'Old age effective coverage'!X80</f>
        <v>0</v>
      </c>
      <c r="O70" s="236" t="str">
        <f>'Old age effective coverage'!Y80</f>
        <v>15+</v>
      </c>
    </row>
    <row r="71" spans="1:15" ht="12.75">
      <c r="A71" s="236">
        <v>325</v>
      </c>
      <c r="B71" s="236" t="s">
        <v>525</v>
      </c>
      <c r="C71" s="236" t="str">
        <f>'Old age effective coverage'!H81</f>
        <v>Iran, Islamic Rep. of</v>
      </c>
      <c r="D71" s="237">
        <f>'Old age effective coverage'!J81</f>
        <v>22</v>
      </c>
      <c r="E71" s="237">
        <f>'Old age effective coverage'!K81</f>
        <v>0</v>
      </c>
      <c r="F71" s="237">
        <f>'Old age effective coverage'!L81</f>
        <v>0</v>
      </c>
      <c r="G71" s="236">
        <f>'Old age effective coverage'!M81</f>
        <v>2006</v>
      </c>
      <c r="H71" s="237">
        <f>'Old age effective coverage'!P81</f>
        <v>15.3</v>
      </c>
      <c r="I71" s="237">
        <f>'Old age effective coverage'!Q81</f>
        <v>0</v>
      </c>
      <c r="J71" s="237">
        <f>'Old age effective coverage'!R81</f>
        <v>0</v>
      </c>
      <c r="K71" s="236">
        <f>'Old age effective coverage'!S81</f>
        <v>2005</v>
      </c>
      <c r="L71" s="237">
        <f>'Old age effective coverage'!V81</f>
        <v>30.1</v>
      </c>
      <c r="M71" s="237">
        <f>'Old age effective coverage'!W81</f>
        <v>0</v>
      </c>
      <c r="N71" s="237">
        <f>'Old age effective coverage'!X81</f>
        <v>0</v>
      </c>
      <c r="O71" s="236" t="str">
        <f>'Old age effective coverage'!Y81</f>
        <v>15+</v>
      </c>
    </row>
    <row r="72" spans="1:15" ht="12.75">
      <c r="A72" s="236">
        <v>327</v>
      </c>
      <c r="B72" s="236" t="s">
        <v>526</v>
      </c>
      <c r="C72" s="236" t="str">
        <f>'Old age effective coverage'!H82</f>
        <v>Iraq</v>
      </c>
      <c r="D72" s="237">
        <f>'Old age effective coverage'!J82</f>
        <v>56</v>
      </c>
      <c r="E72" s="237">
        <f>'Old age effective coverage'!K82</f>
        <v>0</v>
      </c>
      <c r="F72" s="237">
        <f>'Old age effective coverage'!L82</f>
        <v>0</v>
      </c>
      <c r="G72" s="236">
        <f>'Old age effective coverage'!M82</f>
        <v>2007</v>
      </c>
      <c r="H72" s="237">
        <f>'Old age effective coverage'!P82</f>
        <v>18.9</v>
      </c>
      <c r="I72" s="237">
        <f>'Old age effective coverage'!Q82</f>
        <v>0</v>
      </c>
      <c r="J72" s="237">
        <f>'Old age effective coverage'!R82</f>
        <v>0</v>
      </c>
      <c r="K72" s="236">
        <f>'Old age effective coverage'!S82</f>
        <v>2007</v>
      </c>
      <c r="L72" s="237">
        <f>'Old age effective coverage'!V82</f>
        <v>43.2</v>
      </c>
      <c r="M72" s="237">
        <f>'Old age effective coverage'!W82</f>
        <v>0</v>
      </c>
      <c r="N72" s="237">
        <f>'Old age effective coverage'!X82</f>
        <v>0</v>
      </c>
      <c r="O72" s="236" t="str">
        <f>'Old age effective coverage'!Y82</f>
        <v>15+</v>
      </c>
    </row>
    <row r="73" spans="1:15" ht="12.75">
      <c r="A73" s="236">
        <v>437</v>
      </c>
      <c r="B73" s="236" t="s">
        <v>527</v>
      </c>
      <c r="C73" s="236" t="str">
        <f>'Old age effective coverage'!H129</f>
        <v>Ireland</v>
      </c>
      <c r="D73" s="237">
        <f>'Old age effective coverage'!J129</f>
        <v>85</v>
      </c>
      <c r="E73" s="237">
        <f>'Old age effective coverage'!K129</f>
        <v>100</v>
      </c>
      <c r="F73" s="237">
        <f>'Old age effective coverage'!L129</f>
        <v>66.1</v>
      </c>
      <c r="G73" s="236">
        <f>'Old age effective coverage'!M129</f>
        <v>2008</v>
      </c>
      <c r="H73" s="237">
        <f>'Old age effective coverage'!P129</f>
        <v>97.5</v>
      </c>
      <c r="I73" s="237">
        <f>'Old age effective coverage'!Q129</f>
        <v>0</v>
      </c>
      <c r="J73" s="237">
        <f>'Old age effective coverage'!R129</f>
        <v>0</v>
      </c>
      <c r="K73" s="236">
        <f>'Old age effective coverage'!S129</f>
        <v>2010</v>
      </c>
      <c r="L73" s="237">
        <f>'Old age effective coverage'!V129</f>
        <v>137.8</v>
      </c>
      <c r="M73" s="237">
        <f>'Old age effective coverage'!W129</f>
        <v>0</v>
      </c>
      <c r="N73" s="237">
        <f>'Old age effective coverage'!X129</f>
        <v>0</v>
      </c>
      <c r="O73" s="236" t="str">
        <f>'Old age effective coverage'!Y129</f>
        <v>15+</v>
      </c>
    </row>
    <row r="74" spans="1:15" ht="12.75">
      <c r="A74" s="236">
        <v>329</v>
      </c>
      <c r="B74" s="236" t="s">
        <v>528</v>
      </c>
      <c r="C74" s="236" t="str">
        <f>'Old age effective coverage'!H83</f>
        <v>Israel</v>
      </c>
      <c r="D74" s="237">
        <f>'Old age effective coverage'!J83</f>
        <v>75</v>
      </c>
      <c r="E74" s="237">
        <f>'Old age effective coverage'!K83</f>
        <v>0</v>
      </c>
      <c r="F74" s="237">
        <f>'Old age effective coverage'!L83</f>
        <v>0</v>
      </c>
      <c r="G74" s="236">
        <f>'Old age effective coverage'!M83</f>
        <v>2009</v>
      </c>
      <c r="H74" s="237">
        <f>'Old age effective coverage'!P83</f>
        <v>68.8</v>
      </c>
      <c r="I74" s="237">
        <f>'Old age effective coverage'!Q83</f>
        <v>0</v>
      </c>
      <c r="J74" s="237">
        <f>'Old age effective coverage'!R83</f>
        <v>0</v>
      </c>
      <c r="K74" s="236">
        <f>'Old age effective coverage'!S83</f>
        <v>2008</v>
      </c>
      <c r="L74" s="237">
        <f>'Old age effective coverage'!V83</f>
        <v>100</v>
      </c>
      <c r="M74" s="237">
        <f>'Old age effective coverage'!W83</f>
        <v>0</v>
      </c>
      <c r="N74" s="237">
        <f>'Old age effective coverage'!X83</f>
        <v>0</v>
      </c>
      <c r="O74" s="236" t="str">
        <f>'Old age effective coverage'!Y83</f>
        <v>15+</v>
      </c>
    </row>
    <row r="75" spans="1:15" ht="12.75">
      <c r="A75" s="236">
        <v>441</v>
      </c>
      <c r="B75" s="236" t="s">
        <v>529</v>
      </c>
      <c r="C75" s="236" t="str">
        <f>'Old age effective coverage'!H130</f>
        <v>Italy</v>
      </c>
      <c r="D75" s="237">
        <f>'Old age effective coverage'!J130</f>
        <v>68</v>
      </c>
      <c r="E75" s="237">
        <f>'Old age effective coverage'!K130</f>
        <v>70.2</v>
      </c>
      <c r="F75" s="237">
        <f>'Old age effective coverage'!L130</f>
        <v>66.7</v>
      </c>
      <c r="G75" s="236">
        <f>'Old age effective coverage'!M130</f>
        <v>2008</v>
      </c>
      <c r="H75" s="237">
        <f>'Old age effective coverage'!P130</f>
        <v>61</v>
      </c>
      <c r="I75" s="237">
        <f>'Old age effective coverage'!Q130</f>
        <v>0</v>
      </c>
      <c r="J75" s="237">
        <f>'Old age effective coverage'!R130</f>
        <v>0</v>
      </c>
      <c r="K75" s="236">
        <f>'Old age effective coverage'!S130</f>
        <v>2010</v>
      </c>
      <c r="L75" s="237">
        <f>'Old age effective coverage'!V130</f>
        <v>96.3</v>
      </c>
      <c r="M75" s="237">
        <f>'Old age effective coverage'!W130</f>
        <v>0</v>
      </c>
      <c r="N75" s="237">
        <f>'Old age effective coverage'!X130</f>
        <v>0</v>
      </c>
      <c r="O75" s="236" t="str">
        <f>'Old age effective coverage'!Y130</f>
        <v>15+</v>
      </c>
    </row>
    <row r="76" spans="1:15" ht="12.75">
      <c r="A76" s="236">
        <v>257</v>
      </c>
      <c r="B76" s="236" t="s">
        <v>531</v>
      </c>
      <c r="C76" s="236" t="str">
        <f>'Old age effective coverage'!H175</f>
        <v>Jamaica</v>
      </c>
      <c r="D76" s="237">
        <f>'Old age effective coverage'!J175</f>
        <v>40</v>
      </c>
      <c r="E76" s="237">
        <f>'Old age effective coverage'!K175</f>
        <v>0</v>
      </c>
      <c r="F76" s="237">
        <f>'Old age effective coverage'!L175</f>
        <v>0</v>
      </c>
      <c r="G76" s="236">
        <f>'Old age effective coverage'!M175</f>
        <v>2003</v>
      </c>
      <c r="H76" s="237">
        <f>'Old age effective coverage'!P175</f>
        <v>12.5</v>
      </c>
      <c r="I76" s="237">
        <f>'Old age effective coverage'!Q175</f>
        <v>0</v>
      </c>
      <c r="J76" s="237">
        <f>'Old age effective coverage'!R175</f>
        <v>0</v>
      </c>
      <c r="K76" s="236">
        <f>'Old age effective coverage'!S175</f>
        <v>2004</v>
      </c>
      <c r="L76" s="237">
        <f>'Old age effective coverage'!V175</f>
        <v>16.7</v>
      </c>
      <c r="M76" s="237">
        <f>'Old age effective coverage'!W175</f>
        <v>0</v>
      </c>
      <c r="N76" s="237">
        <f>'Old age effective coverage'!X175</f>
        <v>0</v>
      </c>
      <c r="O76" s="236" t="str">
        <f>'Old age effective coverage'!Y175</f>
        <v>15+</v>
      </c>
    </row>
    <row r="77" spans="1:15" ht="12.75">
      <c r="A77" s="236">
        <v>331</v>
      </c>
      <c r="B77" s="236" t="s">
        <v>532</v>
      </c>
      <c r="C77" s="236" t="str">
        <f>'Old age effective coverage'!H84</f>
        <v>Japan</v>
      </c>
      <c r="D77" s="237">
        <f>'Old age effective coverage'!J84</f>
        <v>80.3</v>
      </c>
      <c r="E77" s="237">
        <f>'Old age effective coverage'!K84</f>
        <v>0</v>
      </c>
      <c r="F77" s="237">
        <f>'Old age effective coverage'!L84</f>
        <v>0</v>
      </c>
      <c r="G77" s="236">
        <f>'Old age effective coverage'!M84</f>
        <v>2008</v>
      </c>
      <c r="H77" s="237">
        <f>'Old age effective coverage'!P84</f>
        <v>84.9</v>
      </c>
      <c r="I77" s="237">
        <f>'Old age effective coverage'!Q84</f>
        <v>0</v>
      </c>
      <c r="J77" s="237">
        <f>'Old age effective coverage'!R84</f>
        <v>0</v>
      </c>
      <c r="K77" s="236">
        <f>'Old age effective coverage'!S84</f>
        <v>2010</v>
      </c>
      <c r="L77" s="237">
        <f>'Old age effective coverage'!V84</f>
        <v>100</v>
      </c>
      <c r="M77" s="237">
        <f>'Old age effective coverage'!W84</f>
        <v>0</v>
      </c>
      <c r="N77" s="237">
        <f>'Old age effective coverage'!X84</f>
        <v>0</v>
      </c>
      <c r="O77" s="236" t="str">
        <f>'Old age effective coverage'!Y84</f>
        <v>15+</v>
      </c>
    </row>
    <row r="78" spans="1:15" ht="12.75">
      <c r="A78" s="236">
        <v>333</v>
      </c>
      <c r="B78" s="236" t="s">
        <v>533</v>
      </c>
      <c r="C78" s="236" t="str">
        <f>'Old age effective coverage'!H85</f>
        <v>Jordan</v>
      </c>
      <c r="D78" s="237">
        <f>'Old age effective coverage'!J85</f>
        <v>42.9</v>
      </c>
      <c r="E78" s="237">
        <f>'Old age effective coverage'!K85</f>
        <v>0</v>
      </c>
      <c r="F78" s="237">
        <f>'Old age effective coverage'!L85</f>
        <v>0</v>
      </c>
      <c r="G78" s="236">
        <f>'Old age effective coverage'!M85</f>
        <v>2008</v>
      </c>
      <c r="H78" s="237">
        <f>'Old age effective coverage'!P85</f>
        <v>23</v>
      </c>
      <c r="I78" s="237">
        <f>'Old age effective coverage'!Q85</f>
        <v>33</v>
      </c>
      <c r="J78" s="237">
        <f>'Old age effective coverage'!R85</f>
        <v>12</v>
      </c>
      <c r="K78" s="236">
        <f>'Old age effective coverage'!S85</f>
        <v>2008</v>
      </c>
      <c r="L78" s="237">
        <f>'Old age effective coverage'!V85</f>
        <v>52.4</v>
      </c>
      <c r="M78" s="237">
        <f>'Old age effective coverage'!W85</f>
        <v>47.3</v>
      </c>
      <c r="N78" s="237">
        <f>'Old age effective coverage'!X85</f>
        <v>77</v>
      </c>
      <c r="O78" s="236" t="str">
        <f>'Old age effective coverage'!Y85</f>
        <v>15+</v>
      </c>
    </row>
    <row r="79" spans="1:15" ht="12.75">
      <c r="A79" s="236">
        <v>335</v>
      </c>
      <c r="B79" s="236" t="s">
        <v>534</v>
      </c>
      <c r="C79" s="236" t="str">
        <f>'Old age effective coverage'!H86</f>
        <v>Kazakhstan</v>
      </c>
      <c r="D79" s="237">
        <f>'Old age effective coverage'!J86</f>
        <v>91.6</v>
      </c>
      <c r="E79" s="237">
        <f>'Old age effective coverage'!K86</f>
        <v>0</v>
      </c>
      <c r="F79" s="237">
        <f>'Old age effective coverage'!L86</f>
        <v>0</v>
      </c>
      <c r="G79" s="236">
        <f>'Old age effective coverage'!M86</f>
        <v>2010</v>
      </c>
      <c r="H79" s="237">
        <f>'Old age effective coverage'!P86</f>
        <v>73.8</v>
      </c>
      <c r="I79" s="237">
        <f>'Old age effective coverage'!Q86</f>
        <v>0</v>
      </c>
      <c r="J79" s="237">
        <f>'Old age effective coverage'!R86</f>
        <v>0</v>
      </c>
      <c r="K79" s="236">
        <f>'Old age effective coverage'!S86</f>
        <v>2011</v>
      </c>
      <c r="L79" s="237">
        <f>'Old age effective coverage'!V86</f>
        <v>94.1</v>
      </c>
      <c r="M79" s="237">
        <f>'Old age effective coverage'!W86</f>
        <v>0</v>
      </c>
      <c r="N79" s="237">
        <f>'Old age effective coverage'!X86</f>
        <v>0</v>
      </c>
      <c r="O79" s="236" t="str">
        <f>'Old age effective coverage'!Y86</f>
        <v>15+</v>
      </c>
    </row>
    <row r="80" spans="1:15" ht="12.75">
      <c r="A80" s="236">
        <v>55</v>
      </c>
      <c r="B80" s="236" t="s">
        <v>535</v>
      </c>
      <c r="C80" s="236" t="str">
        <f>'Old age effective coverage'!H40</f>
        <v>Kenya</v>
      </c>
      <c r="D80" s="237">
        <f>'Old age effective coverage'!J40</f>
        <v>7.9</v>
      </c>
      <c r="E80" s="237">
        <f>'Old age effective coverage'!K40</f>
        <v>0</v>
      </c>
      <c r="F80" s="237">
        <f>'Old age effective coverage'!L40</f>
        <v>0</v>
      </c>
      <c r="G80" s="236">
        <f>'Old age effective coverage'!M40</f>
        <v>2010</v>
      </c>
      <c r="H80" s="237">
        <f>'Old age effective coverage'!P40</f>
        <v>11.3</v>
      </c>
      <c r="I80" s="237">
        <f>'Old age effective coverage'!Q40</f>
        <v>0</v>
      </c>
      <c r="J80" s="237">
        <f>'Old age effective coverage'!R40</f>
        <v>0</v>
      </c>
      <c r="K80" s="236">
        <f>'Old age effective coverage'!S40</f>
        <v>2009</v>
      </c>
      <c r="L80" s="237">
        <f>'Old age effective coverage'!V40</f>
        <v>16.3</v>
      </c>
      <c r="M80" s="237">
        <f>'Old age effective coverage'!W40</f>
        <v>0</v>
      </c>
      <c r="N80" s="237">
        <f>'Old age effective coverage'!X40</f>
        <v>0</v>
      </c>
      <c r="O80" s="236" t="str">
        <f>'Old age effective coverage'!Y40</f>
        <v>15+</v>
      </c>
    </row>
    <row r="81" spans="1:15" ht="12.75">
      <c r="A81" s="236">
        <v>339</v>
      </c>
      <c r="B81" s="236" t="s">
        <v>537</v>
      </c>
      <c r="C81" s="236" t="str">
        <f>'Old age effective coverage'!H87</f>
        <v>Korea, Republic of</v>
      </c>
      <c r="D81" s="237">
        <f>'Old age effective coverage'!J87</f>
        <v>77.6</v>
      </c>
      <c r="E81" s="237">
        <f>'Old age effective coverage'!K87</f>
        <v>0</v>
      </c>
      <c r="F81" s="237">
        <f>'Old age effective coverage'!L87</f>
        <v>0</v>
      </c>
      <c r="G81" s="236">
        <f>'Old age effective coverage'!M87</f>
        <v>2010</v>
      </c>
      <c r="H81" s="237">
        <f>'Old age effective coverage'!P87</f>
        <v>53.7</v>
      </c>
      <c r="I81" s="237">
        <f>'Old age effective coverage'!Q87</f>
        <v>0</v>
      </c>
      <c r="J81" s="237">
        <f>'Old age effective coverage'!R87</f>
        <v>0</v>
      </c>
      <c r="K81" s="236">
        <f>'Old age effective coverage'!S87</f>
        <v>2009</v>
      </c>
      <c r="L81" s="237">
        <f>'Old age effective coverage'!V87</f>
        <v>77.8</v>
      </c>
      <c r="M81" s="237">
        <f>'Old age effective coverage'!W87</f>
        <v>0</v>
      </c>
      <c r="N81" s="237">
        <f>'Old age effective coverage'!X87</f>
        <v>0</v>
      </c>
      <c r="O81" s="236" t="str">
        <f>'Old age effective coverage'!Y87</f>
        <v>15+</v>
      </c>
    </row>
    <row r="82" spans="1:15" ht="12.75">
      <c r="A82" s="236">
        <v>341</v>
      </c>
      <c r="B82" s="236" t="s">
        <v>538</v>
      </c>
      <c r="C82" s="236" t="str">
        <f>'Old age effective coverage'!H88</f>
        <v>Kuwait</v>
      </c>
      <c r="D82" s="237">
        <f>'Old age effective coverage'!J88</f>
        <v>27.3</v>
      </c>
      <c r="E82" s="237">
        <f>'Old age effective coverage'!K88</f>
        <v>0</v>
      </c>
      <c r="F82" s="237">
        <f>'Old age effective coverage'!L88</f>
        <v>0</v>
      </c>
      <c r="G82" s="236">
        <f>'Old age effective coverage'!M88</f>
        <v>2008</v>
      </c>
      <c r="H82" s="237">
        <f>'Old age effective coverage'!P88</f>
        <v>13.369280267903424</v>
      </c>
      <c r="I82" s="237">
        <f>'Old age effective coverage'!Q88</f>
        <v>9.933211376349442</v>
      </c>
      <c r="J82" s="237">
        <f>'Old age effective coverage'!R88</f>
        <v>19.074569677825068</v>
      </c>
      <c r="K82" s="236">
        <f>'Old age effective coverage'!S88</f>
        <v>2008</v>
      </c>
      <c r="L82" s="237">
        <f>'Old age effective coverage'!V88</f>
        <v>19.192962630348696</v>
      </c>
      <c r="M82" s="237">
        <f>'Old age effective coverage'!W88</f>
        <v>11.687450470647379</v>
      </c>
      <c r="N82" s="237">
        <f>'Old age effective coverage'!X88</f>
        <v>43.157288347135086</v>
      </c>
      <c r="O82" s="236" t="str">
        <f>'Old age effective coverage'!Y88</f>
        <v>15+</v>
      </c>
    </row>
    <row r="83" spans="1:15" ht="12.75">
      <c r="A83" s="236">
        <v>342</v>
      </c>
      <c r="B83" s="236" t="s">
        <v>539</v>
      </c>
      <c r="C83" s="236" t="str">
        <f>'Old age effective coverage'!H89</f>
        <v>Kyrgyzstan</v>
      </c>
      <c r="D83" s="237">
        <f>'Old age effective coverage'!J89</f>
        <v>100</v>
      </c>
      <c r="E83" s="237">
        <f>'Old age effective coverage'!K89</f>
        <v>0</v>
      </c>
      <c r="F83" s="237">
        <f>'Old age effective coverage'!L89</f>
        <v>0</v>
      </c>
      <c r="G83" s="236">
        <f>'Old age effective coverage'!M89</f>
        <v>2010</v>
      </c>
      <c r="H83" s="237">
        <f>'Old age effective coverage'!P89</f>
        <v>28.9</v>
      </c>
      <c r="I83" s="237">
        <f>'Old age effective coverage'!Q89</f>
        <v>0</v>
      </c>
      <c r="J83" s="237">
        <f>'Old age effective coverage'!R89</f>
        <v>0</v>
      </c>
      <c r="K83" s="236">
        <f>'Old age effective coverage'!S89</f>
        <v>2006</v>
      </c>
      <c r="L83" s="237">
        <f>'Old age effective coverage'!V89</f>
        <v>40.6</v>
      </c>
      <c r="M83" s="237">
        <f>'Old age effective coverage'!W89</f>
        <v>0</v>
      </c>
      <c r="N83" s="237">
        <f>'Old age effective coverage'!X89</f>
        <v>0</v>
      </c>
      <c r="O83" s="236" t="str">
        <f>'Old age effective coverage'!Y89</f>
        <v>15+</v>
      </c>
    </row>
    <row r="84" spans="1:15" ht="12.75">
      <c r="A84" s="236">
        <v>343</v>
      </c>
      <c r="B84" s="236" t="s">
        <v>540</v>
      </c>
      <c r="C84" s="236" t="str">
        <f>'Old age effective coverage'!H90</f>
        <v>Lao People's Dem. Rep.</v>
      </c>
      <c r="D84" s="237">
        <f>'Old age effective coverage'!J90</f>
        <v>5.6</v>
      </c>
      <c r="E84" s="237">
        <f>'Old age effective coverage'!K90</f>
        <v>0</v>
      </c>
      <c r="F84" s="237">
        <f>'Old age effective coverage'!L90</f>
        <v>0</v>
      </c>
      <c r="G84" s="236">
        <f>'Old age effective coverage'!M90</f>
        <v>2010</v>
      </c>
      <c r="H84" s="237">
        <f>'Old age effective coverage'!P90</f>
        <v>1.2</v>
      </c>
      <c r="I84" s="237">
        <f>'Old age effective coverage'!Q90</f>
        <v>0</v>
      </c>
      <c r="J84" s="237">
        <f>'Old age effective coverage'!R90</f>
        <v>0</v>
      </c>
      <c r="K84" s="236">
        <f>'Old age effective coverage'!S90</f>
        <v>2008</v>
      </c>
      <c r="L84" s="237">
        <f>'Old age effective coverage'!V90</f>
        <v>1.4</v>
      </c>
      <c r="M84" s="237">
        <f>'Old age effective coverage'!W90</f>
        <v>0</v>
      </c>
      <c r="N84" s="237">
        <f>'Old age effective coverage'!X90</f>
        <v>0</v>
      </c>
      <c r="O84" s="236" t="str">
        <f>'Old age effective coverage'!Y90</f>
        <v>15+</v>
      </c>
    </row>
    <row r="85" spans="1:15" ht="12.75">
      <c r="A85" s="236">
        <v>442</v>
      </c>
      <c r="B85" s="236" t="s">
        <v>541</v>
      </c>
      <c r="C85" s="236" t="str">
        <f>'Old age effective coverage'!H131</f>
        <v>Latvia</v>
      </c>
      <c r="D85" s="237">
        <f>'Old age effective coverage'!J131</f>
        <v>100</v>
      </c>
      <c r="E85" s="237">
        <f>'Old age effective coverage'!K131</f>
        <v>0</v>
      </c>
      <c r="F85" s="237">
        <f>'Old age effective coverage'!L131</f>
        <v>0</v>
      </c>
      <c r="G85" s="236">
        <f>'Old age effective coverage'!M131</f>
        <v>2008</v>
      </c>
      <c r="H85" s="237">
        <f>'Old age effective coverage'!P131</f>
        <v>80.2</v>
      </c>
      <c r="I85" s="237">
        <f>'Old age effective coverage'!Q131</f>
        <v>0</v>
      </c>
      <c r="J85" s="237">
        <f>'Old age effective coverage'!R131</f>
        <v>0</v>
      </c>
      <c r="K85" s="236">
        <f>'Old age effective coverage'!S131</f>
        <v>2010</v>
      </c>
      <c r="L85" s="237">
        <f>'Old age effective coverage'!V131</f>
        <v>106.2</v>
      </c>
      <c r="M85" s="237">
        <f>'Old age effective coverage'!W131</f>
        <v>0</v>
      </c>
      <c r="N85" s="237">
        <f>'Old age effective coverage'!X131</f>
        <v>0</v>
      </c>
      <c r="O85" s="236" t="str">
        <f>'Old age effective coverage'!Y131</f>
        <v>15+</v>
      </c>
    </row>
    <row r="86" spans="1:15" ht="12.75">
      <c r="A86" s="236">
        <v>345</v>
      </c>
      <c r="B86" s="236" t="s">
        <v>542</v>
      </c>
      <c r="C86" s="236" t="str">
        <f>'Old age effective coverage'!H91</f>
        <v>Lebanon</v>
      </c>
      <c r="D86" s="237">
        <f>'Old age effective coverage'!J91</f>
        <v>23.1</v>
      </c>
      <c r="E86" s="237">
        <f>'Old age effective coverage'!K91</f>
        <v>0</v>
      </c>
      <c r="F86" s="237">
        <f>'Old age effective coverage'!L91</f>
        <v>0</v>
      </c>
      <c r="G86" s="236">
        <f>'Old age effective coverage'!M91</f>
        <v>2003</v>
      </c>
      <c r="H86" s="237">
        <f>'Old age effective coverage'!P91</f>
        <v>11.7</v>
      </c>
      <c r="I86" s="237">
        <f>'Old age effective coverage'!Q91</f>
        <v>0</v>
      </c>
      <c r="J86" s="237">
        <f>'Old age effective coverage'!R91</f>
        <v>0</v>
      </c>
      <c r="K86" s="236">
        <f>'Old age effective coverage'!S91</f>
        <v>2009</v>
      </c>
      <c r="L86" s="237">
        <f>'Old age effective coverage'!V91</f>
        <v>23.2</v>
      </c>
      <c r="M86" s="237">
        <f>'Old age effective coverage'!W91</f>
        <v>0</v>
      </c>
      <c r="N86" s="237">
        <f>'Old age effective coverage'!X91</f>
        <v>0</v>
      </c>
      <c r="O86" s="236" t="str">
        <f>'Old age effective coverage'!Y91</f>
        <v>15+</v>
      </c>
    </row>
    <row r="87" spans="1:15" ht="12.75">
      <c r="A87" s="236">
        <v>57</v>
      </c>
      <c r="B87" s="236" t="s">
        <v>543</v>
      </c>
      <c r="C87" s="236" t="str">
        <f>'Old age effective coverage'!H41</f>
        <v>Lesotho</v>
      </c>
      <c r="D87" s="237">
        <f>'Old age effective coverage'!J41</f>
        <v>100</v>
      </c>
      <c r="E87" s="237">
        <f>'Old age effective coverage'!K41</f>
        <v>0</v>
      </c>
      <c r="F87" s="237">
        <f>'Old age effective coverage'!L41</f>
        <v>0</v>
      </c>
      <c r="G87" s="236">
        <f>'Old age effective coverage'!M41</f>
        <v>2010</v>
      </c>
      <c r="H87" s="237">
        <f>'Old age effective coverage'!P41</f>
        <v>3.1</v>
      </c>
      <c r="I87" s="237">
        <f>'Old age effective coverage'!Q41</f>
        <v>0</v>
      </c>
      <c r="J87" s="237">
        <f>'Old age effective coverage'!R41</f>
        <v>0</v>
      </c>
      <c r="K87" s="236">
        <f>'Old age effective coverage'!S41</f>
        <v>2005</v>
      </c>
      <c r="L87" s="237">
        <f>'Old age effective coverage'!V41</f>
        <v>4.2</v>
      </c>
      <c r="M87" s="237">
        <f>'Old age effective coverage'!W41</f>
        <v>0</v>
      </c>
      <c r="N87" s="237">
        <f>'Old age effective coverage'!X41</f>
        <v>0</v>
      </c>
      <c r="O87" s="236" t="str">
        <f>'Old age effective coverage'!Y41</f>
        <v>15+</v>
      </c>
    </row>
    <row r="88" spans="1:15" ht="12.75">
      <c r="A88" s="236">
        <v>61</v>
      </c>
      <c r="B88" s="236" t="s">
        <v>544</v>
      </c>
      <c r="C88" s="236" t="str">
        <f>'Old age effective coverage'!H42</f>
        <v>Libyan Arab Jamahiriya</v>
      </c>
      <c r="D88" s="237">
        <f>'Old age effective coverage'!J42</f>
        <v>43.3</v>
      </c>
      <c r="E88" s="237">
        <f>'Old age effective coverage'!K42</f>
        <v>0</v>
      </c>
      <c r="F88" s="237">
        <f>'Old age effective coverage'!L42</f>
        <v>0</v>
      </c>
      <c r="G88" s="236">
        <f>'Old age effective coverage'!M42</f>
        <v>2006</v>
      </c>
      <c r="H88" s="237">
        <f>'Old age effective coverage'!P42</f>
        <v>11.162552953591929</v>
      </c>
      <c r="I88" s="237">
        <f>'Old age effective coverage'!Q42</f>
        <v>18.474547429755575</v>
      </c>
      <c r="J88" s="237">
        <f>'Old age effective coverage'!R42</f>
        <v>3.536634592083901</v>
      </c>
      <c r="K88" s="236">
        <f>'Old age effective coverage'!S42</f>
        <v>2008</v>
      </c>
      <c r="L88" s="237">
        <f>'Old age effective coverage'!V42</f>
        <v>19.562114594658293</v>
      </c>
      <c r="M88" s="237">
        <f>'Old age effective coverage'!W42</f>
        <v>22.94183347551829</v>
      </c>
      <c r="N88" s="237">
        <f>'Old age effective coverage'!X42</f>
        <v>10.852244958215891</v>
      </c>
      <c r="O88" s="236" t="str">
        <f>'Old age effective coverage'!Y42</f>
        <v>15+</v>
      </c>
    </row>
    <row r="89" spans="1:15" ht="12.75">
      <c r="A89" s="236">
        <v>444</v>
      </c>
      <c r="B89" s="236" t="s">
        <v>545</v>
      </c>
      <c r="C89" s="236" t="str">
        <f>'Old age effective coverage'!H132</f>
        <v>Lithuania</v>
      </c>
      <c r="D89" s="237">
        <f>'Old age effective coverage'!J132</f>
        <v>99.8</v>
      </c>
      <c r="E89" s="237">
        <f>'Old age effective coverage'!K132</f>
        <v>96.4</v>
      </c>
      <c r="F89" s="237">
        <f>'Old age effective coverage'!L132</f>
        <v>100</v>
      </c>
      <c r="G89" s="236">
        <f>'Old age effective coverage'!M132</f>
        <v>2008</v>
      </c>
      <c r="H89" s="237">
        <f>'Old age effective coverage'!P132</f>
        <v>65.4</v>
      </c>
      <c r="I89" s="237">
        <f>'Old age effective coverage'!Q132</f>
        <v>0</v>
      </c>
      <c r="J89" s="237">
        <f>'Old age effective coverage'!R132</f>
        <v>0</v>
      </c>
      <c r="K89" s="236">
        <f>'Old age effective coverage'!S132</f>
        <v>2010</v>
      </c>
      <c r="L89" s="237">
        <f>'Old age effective coverage'!V132</f>
        <v>91.1</v>
      </c>
      <c r="M89" s="237">
        <f>'Old age effective coverage'!W132</f>
        <v>0</v>
      </c>
      <c r="N89" s="237">
        <f>'Old age effective coverage'!X132</f>
        <v>0</v>
      </c>
      <c r="O89" s="236" t="str">
        <f>'Old age effective coverage'!Y132</f>
        <v>15+</v>
      </c>
    </row>
    <row r="90" spans="1:15" ht="12.75">
      <c r="A90" s="236">
        <v>445</v>
      </c>
      <c r="B90" s="236" t="s">
        <v>546</v>
      </c>
      <c r="C90" s="236" t="str">
        <f>'Old age effective coverage'!H133</f>
        <v>Luxembourg</v>
      </c>
      <c r="D90" s="237">
        <f>'Old age effective coverage'!J133</f>
        <v>80.3</v>
      </c>
      <c r="E90" s="237">
        <f>'Old age effective coverage'!K133</f>
        <v>100</v>
      </c>
      <c r="F90" s="237">
        <f>'Old age effective coverage'!L133</f>
        <v>45.5</v>
      </c>
      <c r="G90" s="236">
        <f>'Old age effective coverage'!M133</f>
        <v>2008</v>
      </c>
      <c r="H90" s="237">
        <f>'Old age effective coverage'!P133</f>
        <v>100</v>
      </c>
      <c r="I90" s="237">
        <f>'Old age effective coverage'!Q133</f>
        <v>0</v>
      </c>
      <c r="J90" s="237">
        <f>'Old age effective coverage'!R133</f>
        <v>0</v>
      </c>
      <c r="K90" s="236">
        <f>'Old age effective coverage'!S133</f>
        <v>2010</v>
      </c>
      <c r="L90" s="237">
        <f>'Old age effective coverage'!V133</f>
        <v>100</v>
      </c>
      <c r="M90" s="237">
        <f>'Old age effective coverage'!W133</f>
        <v>0</v>
      </c>
      <c r="N90" s="237">
        <f>'Old age effective coverage'!X133</f>
        <v>0</v>
      </c>
      <c r="O90" s="236" t="str">
        <f>'Old age effective coverage'!Y133</f>
        <v>15+</v>
      </c>
    </row>
    <row r="91" spans="1:15" ht="12.75">
      <c r="A91" s="236">
        <v>446</v>
      </c>
      <c r="B91" s="236" t="s">
        <v>507</v>
      </c>
      <c r="C91" s="236" t="str">
        <f>'Old age effective coverage'!H134</f>
        <v>Macedonia, The former Yugoslav Rep. of</v>
      </c>
      <c r="D91" s="237">
        <f>'Old age effective coverage'!J134</f>
        <v>52.1</v>
      </c>
      <c r="E91" s="237">
        <f>'Old age effective coverage'!K134</f>
        <v>0</v>
      </c>
      <c r="F91" s="237">
        <f>'Old age effective coverage'!L134</f>
        <v>0</v>
      </c>
      <c r="G91" s="236">
        <f>'Old age effective coverage'!M134</f>
        <v>2008</v>
      </c>
      <c r="H91" s="237">
        <f>'Old age effective coverage'!P134</f>
        <v>38.9</v>
      </c>
      <c r="I91" s="237">
        <f>'Old age effective coverage'!Q134</f>
        <v>0</v>
      </c>
      <c r="J91" s="237">
        <f>'Old age effective coverage'!R134</f>
        <v>0</v>
      </c>
      <c r="K91" s="236">
        <f>'Old age effective coverage'!S134</f>
        <v>0</v>
      </c>
      <c r="L91" s="237">
        <f>'Old age effective coverage'!V134</f>
        <v>0</v>
      </c>
      <c r="M91" s="237">
        <f>'Old age effective coverage'!W134</f>
        <v>0</v>
      </c>
      <c r="N91" s="237">
        <f>'Old age effective coverage'!X134</f>
        <v>0</v>
      </c>
      <c r="O91" s="236">
        <f>'Old age effective coverage'!Y134</f>
        <v>0</v>
      </c>
    </row>
    <row r="92" spans="1:15" ht="12.75">
      <c r="A92" s="236">
        <v>63</v>
      </c>
      <c r="B92" s="236" t="s">
        <v>547</v>
      </c>
      <c r="C92" s="236" t="str">
        <f>'Old age effective coverage'!H43</f>
        <v>Madagascar</v>
      </c>
      <c r="D92" s="237">
        <f>'Old age effective coverage'!J43</f>
        <v>5.7</v>
      </c>
      <c r="E92" s="237">
        <f>'Old age effective coverage'!K43</f>
        <v>0</v>
      </c>
      <c r="F92" s="237">
        <f>'Old age effective coverage'!L43</f>
        <v>0</v>
      </c>
      <c r="G92" s="236">
        <f>'Old age effective coverage'!M43</f>
        <v>2010</v>
      </c>
      <c r="H92" s="237">
        <f>'Old age effective coverage'!P43</f>
        <v>5.6</v>
      </c>
      <c r="I92" s="237">
        <f>'Old age effective coverage'!Q43</f>
        <v>0</v>
      </c>
      <c r="J92" s="237">
        <f>'Old age effective coverage'!R43</f>
        <v>0</v>
      </c>
      <c r="K92" s="236">
        <f>'Old age effective coverage'!S43</f>
        <v>2010</v>
      </c>
      <c r="L92" s="237">
        <f>'Old age effective coverage'!V43</f>
        <v>6.1</v>
      </c>
      <c r="M92" s="237">
        <f>'Old age effective coverage'!W43</f>
        <v>0</v>
      </c>
      <c r="N92" s="237">
        <f>'Old age effective coverage'!X43</f>
        <v>0</v>
      </c>
      <c r="O92" s="236" t="str">
        <f>'Old age effective coverage'!Y43</f>
        <v>15+</v>
      </c>
    </row>
    <row r="93" spans="1:15" ht="12.75">
      <c r="A93" s="236">
        <v>65</v>
      </c>
      <c r="B93" s="236" t="s">
        <v>548</v>
      </c>
      <c r="C93" s="236" t="str">
        <f>'Old age effective coverage'!H44</f>
        <v>Malawi</v>
      </c>
      <c r="D93" s="237">
        <f>'Old age effective coverage'!J44</f>
        <v>4.1</v>
      </c>
      <c r="E93" s="237">
        <f>'Old age effective coverage'!K44</f>
        <v>0</v>
      </c>
      <c r="F93" s="237">
        <f>'Old age effective coverage'!L44</f>
        <v>0</v>
      </c>
      <c r="G93" s="236">
        <f>'Old age effective coverage'!M44</f>
        <v>2010</v>
      </c>
      <c r="H93" s="237">
        <f>'Old age effective coverage'!P44</f>
        <v>0</v>
      </c>
      <c r="I93" s="237">
        <f>'Old age effective coverage'!Q44</f>
        <v>0</v>
      </c>
      <c r="J93" s="237">
        <f>'Old age effective coverage'!R44</f>
        <v>0</v>
      </c>
      <c r="K93" s="236">
        <f>'Old age effective coverage'!S44</f>
        <v>2011</v>
      </c>
      <c r="L93" s="237">
        <f>'Old age effective coverage'!V44</f>
        <v>0</v>
      </c>
      <c r="M93" s="237">
        <f>'Old age effective coverage'!W44</f>
        <v>0</v>
      </c>
      <c r="N93" s="237">
        <f>'Old age effective coverage'!X44</f>
        <v>0</v>
      </c>
      <c r="O93" s="236" t="str">
        <f>'Old age effective coverage'!Y44</f>
        <v>15+</v>
      </c>
    </row>
    <row r="94" spans="1:15" ht="12.75">
      <c r="A94" s="236">
        <v>347</v>
      </c>
      <c r="B94" s="236" t="s">
        <v>549</v>
      </c>
      <c r="C94" s="236" t="str">
        <f>'Old age effective coverage'!H92</f>
        <v>Malaysia</v>
      </c>
      <c r="D94" s="237">
        <f>'Old age effective coverage'!J92</f>
        <v>37.3</v>
      </c>
      <c r="E94" s="237">
        <f>'Old age effective coverage'!K92</f>
        <v>0</v>
      </c>
      <c r="F94" s="237">
        <f>'Old age effective coverage'!L92</f>
        <v>0</v>
      </c>
      <c r="G94" s="236">
        <f>'Old age effective coverage'!M92</f>
        <v>2004</v>
      </c>
      <c r="H94" s="237">
        <f>'Old age effective coverage'!P92</f>
        <v>31.490498851459996</v>
      </c>
      <c r="I94" s="237">
        <f>'Old age effective coverage'!Q92</f>
        <v>36.299374782519614</v>
      </c>
      <c r="J94" s="237">
        <f>'Old age effective coverage'!R92</f>
        <v>26.556897523161123</v>
      </c>
      <c r="K94" s="236">
        <f>'Old age effective coverage'!S92</f>
        <v>2007</v>
      </c>
      <c r="L94" s="237">
        <f>'Old age effective coverage'!V92</f>
        <v>48.00774156046608</v>
      </c>
      <c r="M94" s="237">
        <f>'Old age effective coverage'!W92</f>
        <v>43.42986241470284</v>
      </c>
      <c r="N94" s="237">
        <f>'Old age effective coverage'!X92</f>
        <v>56.33494420518087</v>
      </c>
      <c r="O94" s="236" t="str">
        <f>'Old age effective coverage'!Y92</f>
        <v>15+</v>
      </c>
    </row>
    <row r="95" spans="1:15" ht="12.75">
      <c r="A95" s="236">
        <v>351</v>
      </c>
      <c r="B95" s="236" t="s">
        <v>550</v>
      </c>
      <c r="C95" s="236" t="str">
        <f>'Old age effective coverage'!H93</f>
        <v>Maldives</v>
      </c>
      <c r="D95" s="237">
        <f>'Old age effective coverage'!J93</f>
        <v>27</v>
      </c>
      <c r="E95" s="237">
        <f>'Old age effective coverage'!K93</f>
        <v>0</v>
      </c>
      <c r="F95" s="237">
        <f>'Old age effective coverage'!L93</f>
        <v>0</v>
      </c>
      <c r="G95" s="236">
        <f>'Old age effective coverage'!M93</f>
        <v>2005</v>
      </c>
      <c r="H95" s="237">
        <f>'Old age effective coverage'!P93</f>
        <v>14.1</v>
      </c>
      <c r="I95" s="237">
        <f>'Old age effective coverage'!Q93</f>
        <v>0</v>
      </c>
      <c r="J95" s="237">
        <f>'Old age effective coverage'!R93</f>
        <v>0</v>
      </c>
      <c r="K95" s="236">
        <f>'Old age effective coverage'!S93</f>
        <v>0</v>
      </c>
      <c r="L95" s="237">
        <f>'Old age effective coverage'!V93</f>
        <v>0</v>
      </c>
      <c r="M95" s="237">
        <f>'Old age effective coverage'!W93</f>
        <v>0</v>
      </c>
      <c r="N95" s="237">
        <f>'Old age effective coverage'!X93</f>
        <v>0</v>
      </c>
      <c r="O95" s="236">
        <f>'Old age effective coverage'!Y93</f>
        <v>0</v>
      </c>
    </row>
    <row r="96" spans="1:15" ht="12.75">
      <c r="A96" s="236">
        <v>67</v>
      </c>
      <c r="B96" s="236" t="s">
        <v>551</v>
      </c>
      <c r="C96" s="236" t="str">
        <f>'Old age effective coverage'!H45</f>
        <v>Mali</v>
      </c>
      <c r="D96" s="237" t="str">
        <f>'Old age effective coverage'!J45</f>
        <v>...</v>
      </c>
      <c r="E96" s="237">
        <f>'Old age effective coverage'!K45</f>
        <v>0</v>
      </c>
      <c r="F96" s="237">
        <f>'Old age effective coverage'!L45</f>
        <v>0</v>
      </c>
      <c r="G96" s="236" t="str">
        <f>'Old age effective coverage'!M45</f>
        <v>n.a.</v>
      </c>
      <c r="H96" s="237">
        <f>'Old age effective coverage'!P45</f>
        <v>4.6</v>
      </c>
      <c r="I96" s="237">
        <f>'Old age effective coverage'!Q45</f>
        <v>0</v>
      </c>
      <c r="J96" s="237">
        <f>'Old age effective coverage'!R45</f>
        <v>0</v>
      </c>
      <c r="K96" s="236">
        <f>'Old age effective coverage'!S45</f>
        <v>2002</v>
      </c>
      <c r="L96" s="237">
        <f>'Old age effective coverage'!V45</f>
        <v>8.6</v>
      </c>
      <c r="M96" s="237">
        <f>'Old age effective coverage'!W45</f>
        <v>0</v>
      </c>
      <c r="N96" s="237">
        <f>'Old age effective coverage'!X45</f>
        <v>0</v>
      </c>
      <c r="O96" s="236" t="str">
        <f>'Old age effective coverage'!Y45</f>
        <v>15+</v>
      </c>
    </row>
    <row r="97" spans="1:15" ht="12.75">
      <c r="A97" s="236">
        <v>447</v>
      </c>
      <c r="B97" s="236" t="s">
        <v>552</v>
      </c>
      <c r="C97" s="236" t="str">
        <f>'Old age effective coverage'!H135</f>
        <v>Malta</v>
      </c>
      <c r="D97" s="237">
        <f>'Old age effective coverage'!J135</f>
        <v>61.1</v>
      </c>
      <c r="E97" s="237">
        <f>'Old age effective coverage'!K135</f>
        <v>98.6</v>
      </c>
      <c r="F97" s="237">
        <f>'Old age effective coverage'!L135</f>
        <v>33</v>
      </c>
      <c r="G97" s="236">
        <f>'Old age effective coverage'!M135</f>
        <v>2008</v>
      </c>
      <c r="H97" s="237">
        <f>'Old age effective coverage'!P135</f>
        <v>54.1</v>
      </c>
      <c r="I97" s="237">
        <f>'Old age effective coverage'!Q135</f>
        <v>0</v>
      </c>
      <c r="J97" s="237">
        <f>'Old age effective coverage'!R135</f>
        <v>0</v>
      </c>
      <c r="K97" s="236">
        <f>'Old age effective coverage'!S135</f>
        <v>2010</v>
      </c>
      <c r="L97" s="237">
        <f>'Old age effective coverage'!V135</f>
        <v>88.3</v>
      </c>
      <c r="M97" s="237">
        <f>'Old age effective coverage'!W135</f>
        <v>0</v>
      </c>
      <c r="N97" s="237">
        <f>'Old age effective coverage'!X135</f>
        <v>0</v>
      </c>
      <c r="O97" s="236" t="str">
        <f>'Old age effective coverage'!Y135</f>
        <v>15+</v>
      </c>
    </row>
    <row r="98" spans="1:15" ht="12.75">
      <c r="A98" s="236">
        <v>516</v>
      </c>
      <c r="B98" s="236" t="s">
        <v>553</v>
      </c>
      <c r="C98" s="236" t="str">
        <f>'Old age effective coverage'!H195</f>
        <v>Marshall Islands</v>
      </c>
      <c r="D98" s="237">
        <f>'Old age effective coverage'!J195</f>
        <v>62.9</v>
      </c>
      <c r="E98" s="237">
        <f>'Old age effective coverage'!K195</f>
        <v>0</v>
      </c>
      <c r="F98" s="237">
        <f>'Old age effective coverage'!L195</f>
        <v>0</v>
      </c>
      <c r="G98" s="236">
        <f>'Old age effective coverage'!M195</f>
        <v>2005</v>
      </c>
      <c r="H98" s="237" t="str">
        <f>'Old age effective coverage'!P195</f>
        <v>...</v>
      </c>
      <c r="I98" s="237">
        <f>'Old age effective coverage'!Q195</f>
        <v>0</v>
      </c>
      <c r="J98" s="237">
        <f>'Old age effective coverage'!R195</f>
        <v>0</v>
      </c>
      <c r="K98" s="236">
        <f>'Old age effective coverage'!S195</f>
        <v>0</v>
      </c>
      <c r="L98" s="237">
        <f>'Old age effective coverage'!V195</f>
        <v>0</v>
      </c>
      <c r="M98" s="237">
        <f>'Old age effective coverage'!W195</f>
        <v>0</v>
      </c>
      <c r="N98" s="237">
        <f>'Old age effective coverage'!X195</f>
        <v>0</v>
      </c>
      <c r="O98" s="236">
        <f>'Old age effective coverage'!Y195</f>
        <v>0</v>
      </c>
    </row>
    <row r="99" spans="1:15" ht="12.75">
      <c r="A99" s="236">
        <v>71</v>
      </c>
      <c r="B99" s="236" t="s">
        <v>554</v>
      </c>
      <c r="C99" s="236" t="str">
        <f>'Old age effective coverage'!H46</f>
        <v>Mauritania</v>
      </c>
      <c r="D99" s="237">
        <f>'Old age effective coverage'!J46</f>
        <v>9.3</v>
      </c>
      <c r="E99" s="237">
        <f>'Old age effective coverage'!K46</f>
        <v>0</v>
      </c>
      <c r="F99" s="237">
        <f>'Old age effective coverage'!L46</f>
        <v>0</v>
      </c>
      <c r="G99" s="236">
        <f>'Old age effective coverage'!M46</f>
        <v>2002</v>
      </c>
      <c r="H99" s="237">
        <f>'Old age effective coverage'!P46</f>
        <v>9.4</v>
      </c>
      <c r="I99" s="237">
        <f>'Old age effective coverage'!Q46</f>
        <v>0</v>
      </c>
      <c r="J99" s="237">
        <f>'Old age effective coverage'!R46</f>
        <v>0</v>
      </c>
      <c r="K99" s="236">
        <f>'Old age effective coverage'!S46</f>
        <v>0</v>
      </c>
      <c r="L99" s="237">
        <f>'Old age effective coverage'!V46</f>
        <v>0</v>
      </c>
      <c r="M99" s="237">
        <f>'Old age effective coverage'!W46</f>
        <v>0</v>
      </c>
      <c r="N99" s="237">
        <f>'Old age effective coverage'!X46</f>
        <v>0</v>
      </c>
      <c r="O99" s="236">
        <f>'Old age effective coverage'!Y46</f>
        <v>0</v>
      </c>
    </row>
    <row r="100" spans="1:15" ht="12.75">
      <c r="A100" s="236">
        <v>73</v>
      </c>
      <c r="B100" s="236" t="s">
        <v>555</v>
      </c>
      <c r="C100" s="236" t="str">
        <f>'Old age effective coverage'!H47</f>
        <v>Mauritius</v>
      </c>
      <c r="D100" s="237">
        <f>'Old age effective coverage'!J47</f>
        <v>100</v>
      </c>
      <c r="E100" s="237">
        <f>'Old age effective coverage'!K47</f>
        <v>0</v>
      </c>
      <c r="F100" s="237">
        <f>'Old age effective coverage'!L47</f>
        <v>0</v>
      </c>
      <c r="G100" s="236">
        <f>'Old age effective coverage'!M47</f>
        <v>2010</v>
      </c>
      <c r="H100" s="237">
        <f>'Old age effective coverage'!P47</f>
        <v>39.7</v>
      </c>
      <c r="I100" s="237">
        <f>'Old age effective coverage'!Q47</f>
        <v>0</v>
      </c>
      <c r="J100" s="237">
        <f>'Old age effective coverage'!R47</f>
        <v>0</v>
      </c>
      <c r="K100" s="236">
        <f>'Old age effective coverage'!S47</f>
        <v>2010</v>
      </c>
      <c r="L100" s="237">
        <f>'Old age effective coverage'!V47</f>
        <v>60.9</v>
      </c>
      <c r="M100" s="237">
        <f>'Old age effective coverage'!W47</f>
        <v>0</v>
      </c>
      <c r="N100" s="237">
        <f>'Old age effective coverage'!X47</f>
        <v>0</v>
      </c>
      <c r="O100" s="236" t="str">
        <f>'Old age effective coverage'!Y47</f>
        <v>15+</v>
      </c>
    </row>
    <row r="101" spans="1:15" ht="12.75">
      <c r="A101" s="236">
        <v>261</v>
      </c>
      <c r="B101" s="236" t="s">
        <v>556</v>
      </c>
      <c r="C101" s="236" t="str">
        <f>'Old age effective coverage'!H176</f>
        <v xml:space="preserve">Mexico </v>
      </c>
      <c r="D101" s="237">
        <f>'Old age effective coverage'!J176</f>
        <v>24.8</v>
      </c>
      <c r="E101" s="237">
        <f>'Old age effective coverage'!K176</f>
        <v>33.3</v>
      </c>
      <c r="F101" s="237">
        <f>'Old age effective coverage'!L176</f>
        <v>17.6</v>
      </c>
      <c r="G101" s="236">
        <f>'Old age effective coverage'!M176</f>
        <v>2009</v>
      </c>
      <c r="H101" s="237">
        <f>'Old age effective coverage'!P176</f>
        <v>22.2</v>
      </c>
      <c r="I101" s="237">
        <f>'Old age effective coverage'!Q176</f>
        <v>28.6</v>
      </c>
      <c r="J101" s="237">
        <f>'Old age effective coverage'!R176</f>
        <v>16.3</v>
      </c>
      <c r="K101" s="236">
        <f>'Old age effective coverage'!S176</f>
        <v>2009</v>
      </c>
      <c r="L101" s="237">
        <f>'Old age effective coverage'!V176</f>
        <v>35.3</v>
      </c>
      <c r="M101" s="237">
        <f>'Old age effective coverage'!W176</f>
        <v>34.8</v>
      </c>
      <c r="N101" s="237">
        <f>'Old age effective coverage'!X176</f>
        <v>36.1</v>
      </c>
      <c r="O101" s="236" t="str">
        <f>'Old age effective coverage'!Y176</f>
        <v>15+</v>
      </c>
    </row>
    <row r="102" spans="1:15" ht="12.75">
      <c r="A102" s="236">
        <v>448</v>
      </c>
      <c r="B102" s="236" t="s">
        <v>557</v>
      </c>
      <c r="C102" s="236" t="str">
        <f>'Old age effective coverage'!H136</f>
        <v>Moldova, Republic of</v>
      </c>
      <c r="D102" s="237">
        <f>'Old age effective coverage'!J136</f>
        <v>74.52657418574256</v>
      </c>
      <c r="E102" s="237">
        <f>'Old age effective coverage'!K136</f>
        <v>66.80350888786096</v>
      </c>
      <c r="F102" s="237">
        <f>'Old age effective coverage'!L136</f>
        <v>78.05317328228799</v>
      </c>
      <c r="G102" s="236">
        <f>'Old age effective coverage'!M136</f>
        <v>2010</v>
      </c>
      <c r="H102" s="237">
        <f>'Old age effective coverage'!P136</f>
        <v>53.3</v>
      </c>
      <c r="I102" s="237">
        <f>'Old age effective coverage'!Q136</f>
        <v>0</v>
      </c>
      <c r="J102" s="237">
        <f>'Old age effective coverage'!R136</f>
        <v>0</v>
      </c>
      <c r="K102" s="236">
        <f>'Old age effective coverage'!S136</f>
        <v>2009</v>
      </c>
      <c r="L102" s="237">
        <f>'Old age effective coverage'!V136</f>
        <v>100</v>
      </c>
      <c r="M102" s="237">
        <f>'Old age effective coverage'!W136</f>
        <v>0</v>
      </c>
      <c r="N102" s="237">
        <f>'Old age effective coverage'!X136</f>
        <v>0</v>
      </c>
      <c r="O102" s="236" t="str">
        <f>'Old age effective coverage'!Y136</f>
        <v>15+</v>
      </c>
    </row>
    <row r="103" spans="1:15" ht="12.75">
      <c r="A103" s="236">
        <v>353</v>
      </c>
      <c r="B103" s="236" t="s">
        <v>558</v>
      </c>
      <c r="C103" s="236" t="str">
        <f>'Old age effective coverage'!H94</f>
        <v>Mongolia</v>
      </c>
      <c r="D103" s="237">
        <f>'Old age effective coverage'!J94</f>
        <v>90</v>
      </c>
      <c r="E103" s="237">
        <f>'Old age effective coverage'!K94</f>
        <v>0</v>
      </c>
      <c r="F103" s="237">
        <f>'Old age effective coverage'!L94</f>
        <v>0</v>
      </c>
      <c r="G103" s="236">
        <f>'Old age effective coverage'!M94</f>
        <v>2004</v>
      </c>
      <c r="H103" s="237">
        <f>'Old age effective coverage'!P94</f>
        <v>8</v>
      </c>
      <c r="I103" s="237">
        <f>'Old age effective coverage'!Q94</f>
        <v>0</v>
      </c>
      <c r="J103" s="237">
        <f>'Old age effective coverage'!R94</f>
        <v>0</v>
      </c>
      <c r="K103" s="236">
        <f>'Old age effective coverage'!S94</f>
        <v>2011</v>
      </c>
      <c r="L103" s="237">
        <f>'Old age effective coverage'!V94</f>
        <v>12.7</v>
      </c>
      <c r="M103" s="237">
        <f>'Old age effective coverage'!W94</f>
        <v>0</v>
      </c>
      <c r="N103" s="237">
        <f>'Old age effective coverage'!X94</f>
        <v>0</v>
      </c>
      <c r="O103" s="236" t="str">
        <f>'Old age effective coverage'!Y94</f>
        <v>15+</v>
      </c>
    </row>
    <row r="104" spans="1:15" ht="12.75">
      <c r="A104" s="236">
        <v>470</v>
      </c>
      <c r="B104" s="236" t="s">
        <v>559</v>
      </c>
      <c r="C104" s="236" t="str">
        <f>'Old age effective coverage'!H137</f>
        <v>Montenegro</v>
      </c>
      <c r="D104" s="237">
        <f>'Old age effective coverage'!J137</f>
        <v>48.7</v>
      </c>
      <c r="E104" s="237">
        <f>'Old age effective coverage'!K137</f>
        <v>0</v>
      </c>
      <c r="F104" s="237">
        <f>'Old age effective coverage'!L137</f>
        <v>0</v>
      </c>
      <c r="G104" s="236">
        <f>'Old age effective coverage'!M137</f>
        <v>2010</v>
      </c>
      <c r="H104" s="237">
        <f>'Old age effective coverage'!P137</f>
        <v>36.8</v>
      </c>
      <c r="I104" s="237">
        <f>'Old age effective coverage'!Q137</f>
        <v>0</v>
      </c>
      <c r="J104" s="237">
        <f>'Old age effective coverage'!R137</f>
        <v>0</v>
      </c>
      <c r="K104" s="236">
        <f>'Old age effective coverage'!S137</f>
        <v>2007</v>
      </c>
      <c r="L104" s="237">
        <f>'Old age effective coverage'!V137</f>
        <v>80.4</v>
      </c>
      <c r="M104" s="237">
        <f>'Old age effective coverage'!W137</f>
        <v>0</v>
      </c>
      <c r="N104" s="237">
        <f>'Old age effective coverage'!X137</f>
        <v>0</v>
      </c>
      <c r="O104" s="236" t="str">
        <f>'Old age effective coverage'!Y137</f>
        <v>15+</v>
      </c>
    </row>
    <row r="105" spans="1:15" ht="12.75">
      <c r="A105" s="236">
        <v>69</v>
      </c>
      <c r="B105" s="236" t="s">
        <v>560</v>
      </c>
      <c r="C105" s="236" t="str">
        <f>'Old age effective coverage'!H48</f>
        <v>Morocco</v>
      </c>
      <c r="D105" s="237">
        <f>'Old age effective coverage'!J48</f>
        <v>39.8</v>
      </c>
      <c r="E105" s="237">
        <f>'Old age effective coverage'!K48</f>
        <v>0</v>
      </c>
      <c r="F105" s="237">
        <f>'Old age effective coverage'!L48</f>
        <v>0</v>
      </c>
      <c r="G105" s="236">
        <f>'Old age effective coverage'!M48</f>
        <v>2009</v>
      </c>
      <c r="H105" s="237">
        <f>'Old age effective coverage'!P48</f>
        <v>16.7</v>
      </c>
      <c r="I105" s="237">
        <f>'Old age effective coverage'!Q48</f>
        <v>0</v>
      </c>
      <c r="J105" s="237">
        <f>'Old age effective coverage'!R48</f>
        <v>0</v>
      </c>
      <c r="K105" s="236">
        <f>'Old age effective coverage'!S48</f>
        <v>2009</v>
      </c>
      <c r="L105" s="237">
        <f>'Old age effective coverage'!V48</f>
        <v>30.9</v>
      </c>
      <c r="M105" s="237">
        <f>'Old age effective coverage'!W48</f>
        <v>0</v>
      </c>
      <c r="N105" s="237">
        <f>'Old age effective coverage'!X48</f>
        <v>0</v>
      </c>
      <c r="O105" s="236" t="str">
        <f>'Old age effective coverage'!Y48</f>
        <v>15+</v>
      </c>
    </row>
    <row r="106" spans="1:15" ht="12.75">
      <c r="A106" s="236">
        <v>75</v>
      </c>
      <c r="B106" s="236" t="s">
        <v>561</v>
      </c>
      <c r="C106" s="236" t="str">
        <f>'Old age effective coverage'!H49</f>
        <v>Mozambique</v>
      </c>
      <c r="D106" s="237">
        <f>'Old age effective coverage'!J49</f>
        <v>17.3</v>
      </c>
      <c r="E106" s="237">
        <f>'Old age effective coverage'!K49</f>
        <v>20</v>
      </c>
      <c r="F106" s="237">
        <f>'Old age effective coverage'!L49</f>
        <v>15.9</v>
      </c>
      <c r="G106" s="236">
        <f>'Old age effective coverage'!M49</f>
        <v>2011</v>
      </c>
      <c r="H106" s="237">
        <f>'Old age effective coverage'!P49</f>
        <v>3.8</v>
      </c>
      <c r="I106" s="237">
        <f>'Old age effective coverage'!Q49</f>
        <v>0</v>
      </c>
      <c r="J106" s="237">
        <f>'Old age effective coverage'!R49</f>
        <v>0</v>
      </c>
      <c r="K106" s="236">
        <f>'Old age effective coverage'!S49</f>
        <v>2008</v>
      </c>
      <c r="L106" s="237">
        <f>'Old age effective coverage'!V49</f>
        <v>4.2</v>
      </c>
      <c r="M106" s="237">
        <f>'Old age effective coverage'!W49</f>
        <v>0</v>
      </c>
      <c r="N106" s="237">
        <f>'Old age effective coverage'!X49</f>
        <v>0</v>
      </c>
      <c r="O106" s="236" t="str">
        <f>'Old age effective coverage'!Y49</f>
        <v>15+</v>
      </c>
    </row>
    <row r="107" spans="1:15" ht="12.75">
      <c r="A107" s="236">
        <v>77</v>
      </c>
      <c r="B107" s="236" t="s">
        <v>562</v>
      </c>
      <c r="C107" s="236" t="str">
        <f>'Old age effective coverage'!H50</f>
        <v>Namibia</v>
      </c>
      <c r="D107" s="237">
        <f>'Old age effective coverage'!J50</f>
        <v>85</v>
      </c>
      <c r="E107" s="237">
        <f>'Old age effective coverage'!K50</f>
        <v>0</v>
      </c>
      <c r="F107" s="237">
        <f>'Old age effective coverage'!L50</f>
        <v>0</v>
      </c>
      <c r="G107" s="236">
        <f>'Old age effective coverage'!M50</f>
        <v>2010</v>
      </c>
      <c r="H107" s="237">
        <f>'Old age effective coverage'!P50</f>
        <v>5.6</v>
      </c>
      <c r="I107" s="237">
        <f>'Old age effective coverage'!Q50</f>
        <v>0</v>
      </c>
      <c r="J107" s="237">
        <f>'Old age effective coverage'!R50</f>
        <v>0</v>
      </c>
      <c r="K107" s="236">
        <f>'Old age effective coverage'!S50</f>
        <v>2008</v>
      </c>
      <c r="L107" s="237">
        <f>'Old age effective coverage'!V50</f>
        <v>8.2</v>
      </c>
      <c r="M107" s="237">
        <f>'Old age effective coverage'!W50</f>
        <v>0</v>
      </c>
      <c r="N107" s="237">
        <f>'Old age effective coverage'!X50</f>
        <v>0</v>
      </c>
      <c r="O107" s="236" t="str">
        <f>'Old age effective coverage'!Y50</f>
        <v>15+</v>
      </c>
    </row>
    <row r="108" spans="1:15" ht="12.75">
      <c r="A108" s="236">
        <v>518</v>
      </c>
      <c r="B108" s="236" t="s">
        <v>563</v>
      </c>
      <c r="C108" s="236" t="str">
        <f>'Old age effective coverage'!H196</f>
        <v>Nauru</v>
      </c>
      <c r="D108" s="237">
        <f>'Old age effective coverage'!J196</f>
        <v>64.5</v>
      </c>
      <c r="E108" s="237">
        <f>'Old age effective coverage'!K196</f>
        <v>0</v>
      </c>
      <c r="F108" s="237">
        <f>'Old age effective coverage'!L196</f>
        <v>0</v>
      </c>
      <c r="G108" s="236">
        <f>'Old age effective coverage'!M196</f>
        <v>2005</v>
      </c>
      <c r="H108" s="237" t="str">
        <f>'Old age effective coverage'!P196</f>
        <v>...</v>
      </c>
      <c r="I108" s="237">
        <f>'Old age effective coverage'!Q196</f>
        <v>0</v>
      </c>
      <c r="J108" s="237">
        <f>'Old age effective coverage'!R196</f>
        <v>0</v>
      </c>
      <c r="K108" s="236">
        <f>'Old age effective coverage'!S196</f>
        <v>0</v>
      </c>
      <c r="L108" s="237">
        <f>'Old age effective coverage'!V196</f>
        <v>0</v>
      </c>
      <c r="M108" s="237">
        <f>'Old age effective coverage'!W196</f>
        <v>0</v>
      </c>
      <c r="N108" s="237">
        <f>'Old age effective coverage'!X196</f>
        <v>0</v>
      </c>
      <c r="O108" s="236">
        <f>'Old age effective coverage'!Y196</f>
        <v>0</v>
      </c>
    </row>
    <row r="109" spans="1:15" ht="12.75">
      <c r="A109" s="236">
        <v>355</v>
      </c>
      <c r="B109" s="236" t="s">
        <v>564</v>
      </c>
      <c r="C109" s="236" t="str">
        <f>'Old age effective coverage'!H95</f>
        <v>Nepal</v>
      </c>
      <c r="D109" s="237">
        <f>'Old age effective coverage'!J95</f>
        <v>62.5</v>
      </c>
      <c r="E109" s="237">
        <f>'Old age effective coverage'!K95</f>
        <v>0</v>
      </c>
      <c r="F109" s="237">
        <f>'Old age effective coverage'!L95</f>
        <v>0</v>
      </c>
      <c r="G109" s="236">
        <f>'Old age effective coverage'!M95</f>
        <v>2010</v>
      </c>
      <c r="H109" s="237">
        <f>'Old age effective coverage'!P95</f>
        <v>3.9</v>
      </c>
      <c r="I109" s="237">
        <f>'Old age effective coverage'!Q95</f>
        <v>6.5</v>
      </c>
      <c r="J109" s="237">
        <f>'Old age effective coverage'!R95</f>
        <v>1.5</v>
      </c>
      <c r="K109" s="236">
        <f>'Old age effective coverage'!S95</f>
        <v>2009</v>
      </c>
      <c r="L109" s="237">
        <f>'Old age effective coverage'!V95</f>
        <v>3.8</v>
      </c>
      <c r="M109" s="237">
        <f>'Old age effective coverage'!W95</f>
        <v>6.5</v>
      </c>
      <c r="N109" s="237">
        <f>'Old age effective coverage'!X95</f>
        <v>1.5</v>
      </c>
      <c r="O109" s="236" t="str">
        <f>'Old age effective coverage'!Y95</f>
        <v>15+</v>
      </c>
    </row>
    <row r="110" spans="1:15" ht="12.75">
      <c r="A110" s="236">
        <v>451</v>
      </c>
      <c r="B110" s="236" t="s">
        <v>565</v>
      </c>
      <c r="C110" s="236" t="str">
        <f>'Old age effective coverage'!H138</f>
        <v>Netherlands</v>
      </c>
      <c r="D110" s="237">
        <f>'Old age effective coverage'!J138</f>
        <v>100</v>
      </c>
      <c r="E110" s="237">
        <f>'Old age effective coverage'!K138</f>
        <v>100</v>
      </c>
      <c r="F110" s="237">
        <f>'Old age effective coverage'!L138</f>
        <v>100</v>
      </c>
      <c r="G110" s="236">
        <f>'Old age effective coverage'!M138</f>
        <v>2008</v>
      </c>
      <c r="H110" s="237">
        <f>'Old age effective coverage'!P138</f>
        <v>100</v>
      </c>
      <c r="I110" s="237">
        <f>'Old age effective coverage'!Q138</f>
        <v>0</v>
      </c>
      <c r="J110" s="237">
        <f>'Old age effective coverage'!R138</f>
        <v>0</v>
      </c>
      <c r="K110" s="236">
        <f>'Old age effective coverage'!S138</f>
        <v>2010</v>
      </c>
      <c r="L110" s="237">
        <f>'Old age effective coverage'!V138</f>
        <v>100</v>
      </c>
      <c r="M110" s="237">
        <f>'Old age effective coverage'!W138</f>
        <v>0</v>
      </c>
      <c r="N110" s="237">
        <f>'Old age effective coverage'!X138</f>
        <v>0</v>
      </c>
      <c r="O110" s="236" t="str">
        <f>'Old age effective coverage'!Y138</f>
        <v>15+</v>
      </c>
    </row>
    <row r="111" spans="1:15" ht="12.75">
      <c r="A111" s="236">
        <v>519</v>
      </c>
      <c r="B111" s="236" t="s">
        <v>566</v>
      </c>
      <c r="C111" s="236" t="str">
        <f>'Old age effective coverage'!H197</f>
        <v>New Zealand</v>
      </c>
      <c r="D111" s="237">
        <f>'Old age effective coverage'!J197</f>
        <v>98.3</v>
      </c>
      <c r="E111" s="237">
        <f>'Old age effective coverage'!K197</f>
        <v>0</v>
      </c>
      <c r="F111" s="237">
        <f>'Old age effective coverage'!L197</f>
        <v>0</v>
      </c>
      <c r="G111" s="236">
        <f>'Old age effective coverage'!M197</f>
        <v>2010</v>
      </c>
      <c r="H111" s="237" t="str">
        <f>'Old age effective coverage'!P197</f>
        <v>...</v>
      </c>
      <c r="I111" s="237">
        <f>'Old age effective coverage'!Q197</f>
        <v>0</v>
      </c>
      <c r="J111" s="237">
        <f>'Old age effective coverage'!R197</f>
        <v>0</v>
      </c>
      <c r="K111" s="236">
        <f>'Old age effective coverage'!S197</f>
        <v>0</v>
      </c>
      <c r="L111" s="237">
        <f>'Old age effective coverage'!V197</f>
        <v>0</v>
      </c>
      <c r="M111" s="237">
        <f>'Old age effective coverage'!W197</f>
        <v>0</v>
      </c>
      <c r="N111" s="237">
        <f>'Old age effective coverage'!X197</f>
        <v>0</v>
      </c>
      <c r="O111" s="236">
        <f>'Old age effective coverage'!Y197</f>
        <v>0</v>
      </c>
    </row>
    <row r="112" spans="1:15" ht="12.75">
      <c r="A112" s="236">
        <v>267</v>
      </c>
      <c r="B112" s="236" t="s">
        <v>567</v>
      </c>
      <c r="C112" s="236" t="str">
        <f>'Old age effective coverage'!H177</f>
        <v>Nicaragua</v>
      </c>
      <c r="D112" s="237">
        <f>'Old age effective coverage'!J177</f>
        <v>4.7</v>
      </c>
      <c r="E112" s="237">
        <f>'Old age effective coverage'!K177</f>
        <v>0</v>
      </c>
      <c r="F112" s="237">
        <f>'Old age effective coverage'!L177</f>
        <v>0</v>
      </c>
      <c r="G112" s="236">
        <f>'Old age effective coverage'!M177</f>
        <v>2005</v>
      </c>
      <c r="H112" s="237">
        <f>'Old age effective coverage'!P177</f>
        <v>13.300135134194232</v>
      </c>
      <c r="I112" s="237">
        <f>'Old age effective coverage'!Q177</f>
        <v>15.124272421647964</v>
      </c>
      <c r="J112" s="237">
        <f>'Old age effective coverage'!R177</f>
        <v>11.554977165174948</v>
      </c>
      <c r="K112" s="236">
        <f>'Old age effective coverage'!S177</f>
        <v>2009</v>
      </c>
      <c r="L112" s="237">
        <f>'Old age effective coverage'!V177</f>
        <v>19.8</v>
      </c>
      <c r="M112" s="237">
        <f>'Old age effective coverage'!W177</f>
        <v>17.6430635087158</v>
      </c>
      <c r="N112" s="237">
        <f>'Old age effective coverage'!X177</f>
        <v>23.379088675257094</v>
      </c>
      <c r="O112" s="236" t="str">
        <f>'Old age effective coverage'!Y177</f>
        <v>15+</v>
      </c>
    </row>
    <row r="113" spans="1:15" ht="12.75">
      <c r="A113" s="236">
        <v>79</v>
      </c>
      <c r="B113" s="236" t="s">
        <v>568</v>
      </c>
      <c r="C113" s="236" t="str">
        <f>'Old age effective coverage'!H51</f>
        <v>Niger</v>
      </c>
      <c r="D113" s="237">
        <f>'Old age effective coverage'!J51</f>
        <v>6.1</v>
      </c>
      <c r="E113" s="237">
        <f>'Old age effective coverage'!K51</f>
        <v>0</v>
      </c>
      <c r="F113" s="237">
        <f>'Old age effective coverage'!L51</f>
        <v>0</v>
      </c>
      <c r="G113" s="236">
        <f>'Old age effective coverage'!M51</f>
        <v>2007</v>
      </c>
      <c r="H113" s="237">
        <f>'Old age effective coverage'!P51</f>
        <v>1.2607813704841069</v>
      </c>
      <c r="I113" s="237">
        <f>'Old age effective coverage'!Q51</f>
        <v>1.9</v>
      </c>
      <c r="J113" s="237">
        <f>'Old age effective coverage'!R51</f>
        <v>0.7</v>
      </c>
      <c r="K113" s="236">
        <f>'Old age effective coverage'!S51</f>
        <v>2006</v>
      </c>
      <c r="L113" s="237">
        <f>'Old age effective coverage'!V51</f>
        <v>1.9</v>
      </c>
      <c r="M113" s="237">
        <f>'Old age effective coverage'!W51</f>
        <v>2</v>
      </c>
      <c r="N113" s="237">
        <f>'Old age effective coverage'!X51</f>
        <v>1.6</v>
      </c>
      <c r="O113" s="236" t="str">
        <f>'Old age effective coverage'!Y51</f>
        <v>15+</v>
      </c>
    </row>
    <row r="114" spans="1:15" ht="12.75">
      <c r="A114" s="236">
        <v>81</v>
      </c>
      <c r="B114" s="236" t="s">
        <v>569</v>
      </c>
      <c r="C114" s="236" t="str">
        <f>'Old age effective coverage'!H52</f>
        <v>Nigeria</v>
      </c>
      <c r="D114" s="237" t="str">
        <f>'Old age effective coverage'!J52</f>
        <v>...</v>
      </c>
      <c r="E114" s="237">
        <f>'Old age effective coverage'!K52</f>
        <v>0</v>
      </c>
      <c r="F114" s="237">
        <f>'Old age effective coverage'!L52</f>
        <v>0</v>
      </c>
      <c r="G114" s="236" t="str">
        <f>'Old age effective coverage'!M52</f>
        <v>n.a.</v>
      </c>
      <c r="H114" s="237">
        <f>'Old age effective coverage'!P52</f>
        <v>5.330464257179079</v>
      </c>
      <c r="I114" s="237">
        <f>'Old age effective coverage'!Q52</f>
        <v>7.563687552879833</v>
      </c>
      <c r="J114" s="237">
        <f>'Old age effective coverage'!R52</f>
        <v>3.052364073302975</v>
      </c>
      <c r="K114" s="236">
        <f>'Old age effective coverage'!S52</f>
        <v>2010</v>
      </c>
      <c r="L114" s="237">
        <f>'Old age effective coverage'!V52</f>
        <v>9.040283971097363</v>
      </c>
      <c r="M114" s="237">
        <f>'Old age effective coverage'!W52</f>
        <v>11.340158303917459</v>
      </c>
      <c r="N114" s="237">
        <f>'Old age effective coverage'!X52</f>
        <v>5.976445479635687</v>
      </c>
      <c r="O114" s="236" t="str">
        <f>'Old age effective coverage'!Y52</f>
        <v>15+</v>
      </c>
    </row>
    <row r="115" spans="1:15" ht="12.75">
      <c r="A115" s="236">
        <v>453</v>
      </c>
      <c r="B115" s="236" t="s">
        <v>570</v>
      </c>
      <c r="C115" s="236" t="str">
        <f>'Old age effective coverage'!H139</f>
        <v>Norway</v>
      </c>
      <c r="D115" s="237">
        <f>'Old age effective coverage'!J139</f>
        <v>97.9</v>
      </c>
      <c r="E115" s="237">
        <f>'Old age effective coverage'!K139</f>
        <v>97.6</v>
      </c>
      <c r="F115" s="237">
        <f>'Old age effective coverage'!L139</f>
        <v>98.1</v>
      </c>
      <c r="G115" s="236">
        <f>'Old age effective coverage'!M139</f>
        <v>2008</v>
      </c>
      <c r="H115" s="237">
        <f>'Old age effective coverage'!P139</f>
        <v>75.7</v>
      </c>
      <c r="I115" s="237">
        <f>'Old age effective coverage'!Q139</f>
        <v>0</v>
      </c>
      <c r="J115" s="237">
        <f>'Old age effective coverage'!R139</f>
        <v>0</v>
      </c>
      <c r="K115" s="236">
        <f>'Old age effective coverage'!S139</f>
        <v>0</v>
      </c>
      <c r="L115" s="237">
        <f>'Old age effective coverage'!V139</f>
        <v>0</v>
      </c>
      <c r="M115" s="237">
        <f>'Old age effective coverage'!W139</f>
        <v>0</v>
      </c>
      <c r="N115" s="237">
        <f>'Old age effective coverage'!X139</f>
        <v>0</v>
      </c>
      <c r="O115" s="236">
        <f>'Old age effective coverage'!Y139</f>
        <v>0</v>
      </c>
    </row>
    <row r="116" spans="1:15" ht="12.75">
      <c r="A116" s="236">
        <v>357</v>
      </c>
      <c r="B116" s="236" t="s">
        <v>571</v>
      </c>
      <c r="C116" s="236" t="str">
        <f>'Old age effective coverage'!H96</f>
        <v>Oman</v>
      </c>
      <c r="D116" s="237">
        <f>'Old age effective coverage'!J96</f>
        <v>24.7</v>
      </c>
      <c r="E116" s="237">
        <f>'Old age effective coverage'!K96</f>
        <v>0</v>
      </c>
      <c r="F116" s="237">
        <f>'Old age effective coverage'!L96</f>
        <v>0</v>
      </c>
      <c r="G116" s="236">
        <f>'Old age effective coverage'!M96</f>
        <v>2010</v>
      </c>
      <c r="H116" s="237">
        <f>'Old age effective coverage'!P96</f>
        <v>14.8</v>
      </c>
      <c r="I116" s="237">
        <f>'Old age effective coverage'!Q96</f>
        <v>0</v>
      </c>
      <c r="J116" s="237">
        <f>'Old age effective coverage'!R96</f>
        <v>0</v>
      </c>
      <c r="K116" s="236">
        <f>'Old age effective coverage'!S96</f>
        <v>2010</v>
      </c>
      <c r="L116" s="237">
        <f>'Old age effective coverage'!V96</f>
        <v>23.7</v>
      </c>
      <c r="M116" s="237">
        <f>'Old age effective coverage'!W96</f>
        <v>0</v>
      </c>
      <c r="N116" s="237">
        <f>'Old age effective coverage'!X96</f>
        <v>0</v>
      </c>
      <c r="O116" s="236" t="str">
        <f>'Old age effective coverage'!Y96</f>
        <v>15+</v>
      </c>
    </row>
    <row r="117" spans="1:15" ht="12.75">
      <c r="A117" s="236">
        <v>359</v>
      </c>
      <c r="B117" s="236" t="s">
        <v>572</v>
      </c>
      <c r="C117" s="236" t="str">
        <f>'Old age effective coverage'!H97</f>
        <v>Pakistan</v>
      </c>
      <c r="D117" s="237">
        <f>'Old age effective coverage'!J97</f>
        <v>2.3</v>
      </c>
      <c r="E117" s="237">
        <f>'Old age effective coverage'!K97</f>
        <v>0</v>
      </c>
      <c r="F117" s="237">
        <f>'Old age effective coverage'!L97</f>
        <v>0</v>
      </c>
      <c r="G117" s="236">
        <f>'Old age effective coverage'!M97</f>
        <v>2010</v>
      </c>
      <c r="H117" s="237">
        <f>'Old age effective coverage'!P97</f>
        <v>3.1</v>
      </c>
      <c r="I117" s="237">
        <f>'Old age effective coverage'!Q97</f>
        <v>0</v>
      </c>
      <c r="J117" s="237">
        <f>'Old age effective coverage'!R97</f>
        <v>0</v>
      </c>
      <c r="K117" s="236">
        <f>'Old age effective coverage'!S97</f>
        <v>2009</v>
      </c>
      <c r="L117" s="237">
        <f>'Old age effective coverage'!V97</f>
        <v>5.4</v>
      </c>
      <c r="M117" s="237">
        <f>'Old age effective coverage'!W97</f>
        <v>0</v>
      </c>
      <c r="N117" s="237">
        <f>'Old age effective coverage'!X97</f>
        <v>0</v>
      </c>
      <c r="O117" s="236" t="str">
        <f>'Old age effective coverage'!Y97</f>
        <v>15+</v>
      </c>
    </row>
    <row r="118" spans="1:15" ht="12.75">
      <c r="A118" s="236">
        <v>528</v>
      </c>
      <c r="B118" s="236" t="s">
        <v>573</v>
      </c>
      <c r="C118" s="236" t="str">
        <f>'Old age effective coverage'!H198</f>
        <v>Palau</v>
      </c>
      <c r="D118" s="237">
        <f>'Old age effective coverage'!J198</f>
        <v>50.2</v>
      </c>
      <c r="E118" s="237">
        <f>'Old age effective coverage'!K198</f>
        <v>0</v>
      </c>
      <c r="F118" s="237">
        <f>'Old age effective coverage'!L198</f>
        <v>0</v>
      </c>
      <c r="G118" s="236">
        <f>'Old age effective coverage'!M198</f>
        <v>2010</v>
      </c>
      <c r="H118" s="237">
        <f>'Old age effective coverage'!P198</f>
        <v>0</v>
      </c>
      <c r="I118" s="237">
        <f>'Old age effective coverage'!Q198</f>
        <v>0</v>
      </c>
      <c r="J118" s="237">
        <f>'Old age effective coverage'!R198</f>
        <v>0</v>
      </c>
      <c r="K118" s="236">
        <f>'Old age effective coverage'!S198</f>
        <v>0</v>
      </c>
      <c r="L118" s="237">
        <f>'Old age effective coverage'!V198</f>
        <v>0</v>
      </c>
      <c r="M118" s="237">
        <f>'Old age effective coverage'!W198</f>
        <v>0</v>
      </c>
      <c r="N118" s="237">
        <f>'Old age effective coverage'!X198</f>
        <v>0</v>
      </c>
      <c r="O118" s="236">
        <f>'Old age effective coverage'!Y198</f>
        <v>0</v>
      </c>
    </row>
    <row r="119" spans="1:15" ht="12.75">
      <c r="A119" s="236">
        <v>269</v>
      </c>
      <c r="B119" s="236" t="s">
        <v>574</v>
      </c>
      <c r="C119" s="236" t="str">
        <f>'Old age effective coverage'!H178</f>
        <v>Panama</v>
      </c>
      <c r="D119" s="237">
        <f>'Old age effective coverage'!J178</f>
        <v>37.3</v>
      </c>
      <c r="E119" s="237">
        <f>'Old age effective coverage'!K178</f>
        <v>49.4</v>
      </c>
      <c r="F119" s="237">
        <f>'Old age effective coverage'!L178</f>
        <v>28.9</v>
      </c>
      <c r="G119" s="236">
        <f>'Old age effective coverage'!M178</f>
        <v>2008</v>
      </c>
      <c r="H119" s="237">
        <f>'Old age effective coverage'!P178</f>
        <v>46.495889902668466</v>
      </c>
      <c r="I119" s="237">
        <f>'Old age effective coverage'!Q178</f>
        <v>57.54936427325513</v>
      </c>
      <c r="J119" s="237">
        <f>'Old age effective coverage'!R178</f>
        <v>35.279440445539386</v>
      </c>
      <c r="K119" s="236">
        <f>'Old age effective coverage'!S178</f>
        <v>2009</v>
      </c>
      <c r="L119" s="237">
        <f>'Old age effective coverage'!V178</f>
        <v>64</v>
      </c>
      <c r="M119" s="237">
        <f>'Old age effective coverage'!W178</f>
        <v>63.36006018922424</v>
      </c>
      <c r="N119" s="237">
        <f>'Old age effective coverage'!X178</f>
        <v>65.08818095052847</v>
      </c>
      <c r="O119" s="236" t="str">
        <f>'Old age effective coverage'!Y178</f>
        <v>15+</v>
      </c>
    </row>
    <row r="120" spans="1:15" ht="12.75">
      <c r="A120" s="236">
        <v>529</v>
      </c>
      <c r="B120" s="236" t="s">
        <v>575</v>
      </c>
      <c r="C120" s="236" t="str">
        <f>'Old age effective coverage'!H199</f>
        <v>Papua New Guinea</v>
      </c>
      <c r="D120" s="237">
        <f>'Old age effective coverage'!J199</f>
        <v>0.8</v>
      </c>
      <c r="E120" s="237">
        <f>'Old age effective coverage'!K199</f>
        <v>0</v>
      </c>
      <c r="F120" s="237">
        <f>'Old age effective coverage'!L199</f>
        <v>0</v>
      </c>
      <c r="G120" s="236">
        <f>'Old age effective coverage'!M199</f>
        <v>2005</v>
      </c>
      <c r="H120" s="237">
        <f>'Old age effective coverage'!P199</f>
        <v>3</v>
      </c>
      <c r="I120" s="237">
        <f>'Old age effective coverage'!Q199</f>
        <v>0</v>
      </c>
      <c r="J120" s="237">
        <f>'Old age effective coverage'!R199</f>
        <v>0</v>
      </c>
      <c r="K120" s="236">
        <f>'Old age effective coverage'!S199</f>
        <v>2010</v>
      </c>
      <c r="L120" s="237">
        <f>'Old age effective coverage'!V199</f>
        <v>4</v>
      </c>
      <c r="M120" s="237">
        <f>'Old age effective coverage'!W199</f>
        <v>0</v>
      </c>
      <c r="N120" s="237">
        <f>'Old age effective coverage'!X199</f>
        <v>0</v>
      </c>
      <c r="O120" s="236" t="str">
        <f>'Old age effective coverage'!Y199</f>
        <v>15+</v>
      </c>
    </row>
    <row r="121" spans="1:15" ht="12.75">
      <c r="A121" s="236">
        <v>273</v>
      </c>
      <c r="B121" s="236" t="s">
        <v>576</v>
      </c>
      <c r="C121" s="236" t="str">
        <f>'Old age effective coverage'!H179</f>
        <v xml:space="preserve">Paraguay </v>
      </c>
      <c r="D121" s="237">
        <f>'Old age effective coverage'!J179</f>
        <v>9.2</v>
      </c>
      <c r="E121" s="237">
        <f>'Old age effective coverage'!K179</f>
        <v>10.3</v>
      </c>
      <c r="F121" s="237">
        <f>'Old age effective coverage'!L179</f>
        <v>8.3</v>
      </c>
      <c r="G121" s="236">
        <f>'Old age effective coverage'!M179</f>
        <v>2010</v>
      </c>
      <c r="H121" s="237">
        <f>'Old age effective coverage'!P179</f>
        <v>12.1</v>
      </c>
      <c r="I121" s="237">
        <f>'Old age effective coverage'!Q179</f>
        <v>15.5</v>
      </c>
      <c r="J121" s="237">
        <f>'Old age effective coverage'!R179</f>
        <v>8.7</v>
      </c>
      <c r="K121" s="236">
        <f>'Old age effective coverage'!S179</f>
        <v>2010</v>
      </c>
      <c r="L121" s="237">
        <f>'Old age effective coverage'!V179</f>
        <v>16.1</v>
      </c>
      <c r="M121" s="237">
        <f>'Old age effective coverage'!W179</f>
        <v>17.1</v>
      </c>
      <c r="N121" s="237">
        <f>'Old age effective coverage'!X179</f>
        <v>14.6</v>
      </c>
      <c r="O121" s="236" t="str">
        <f>'Old age effective coverage'!Y179</f>
        <v>15+</v>
      </c>
    </row>
    <row r="122" spans="1:15" ht="12.75">
      <c r="A122" s="236">
        <v>275</v>
      </c>
      <c r="B122" s="236" t="s">
        <v>577</v>
      </c>
      <c r="C122" s="236" t="str">
        <f>'Old age effective coverage'!H180</f>
        <v>Peru</v>
      </c>
      <c r="D122" s="237">
        <f>'Old age effective coverage'!J180</f>
        <v>25</v>
      </c>
      <c r="E122" s="237">
        <f>'Old age effective coverage'!K180</f>
        <v>47.2</v>
      </c>
      <c r="F122" s="237">
        <f>'Old age effective coverage'!L180</f>
        <v>13.2</v>
      </c>
      <c r="G122" s="236">
        <f>'Old age effective coverage'!M180</f>
        <v>2010</v>
      </c>
      <c r="H122" s="237">
        <f>'Old age effective coverage'!P180</f>
        <v>24.8</v>
      </c>
      <c r="I122" s="237">
        <f>'Old age effective coverage'!Q180</f>
        <v>32.4</v>
      </c>
      <c r="J122" s="237">
        <f>'Old age effective coverage'!R180</f>
        <v>17.6</v>
      </c>
      <c r="K122" s="236">
        <f>'Old age effective coverage'!S180</f>
        <v>2010</v>
      </c>
      <c r="L122" s="237">
        <f>'Old age effective coverage'!V180</f>
        <v>29.2</v>
      </c>
      <c r="M122" s="237">
        <f>'Old age effective coverage'!W180</f>
        <v>36.9</v>
      </c>
      <c r="N122" s="237">
        <f>'Old age effective coverage'!X180</f>
        <v>20.4</v>
      </c>
      <c r="O122" s="236" t="str">
        <f>'Old age effective coverage'!Y180</f>
        <v>15+</v>
      </c>
    </row>
    <row r="123" spans="1:15" ht="12.75">
      <c r="A123" s="236">
        <v>361</v>
      </c>
      <c r="B123" s="236" t="s">
        <v>578</v>
      </c>
      <c r="C123" s="236" t="str">
        <f>'Old age effective coverage'!H98</f>
        <v>Philippines</v>
      </c>
      <c r="D123" s="237">
        <f>'Old age effective coverage'!J98</f>
        <v>27</v>
      </c>
      <c r="E123" s="237">
        <f>'Old age effective coverage'!K98</f>
        <v>0</v>
      </c>
      <c r="F123" s="237">
        <f>'Old age effective coverage'!L98</f>
        <v>0</v>
      </c>
      <c r="G123" s="236">
        <f>'Old age effective coverage'!M98</f>
        <v>2010</v>
      </c>
      <c r="H123" s="237">
        <f>'Old age effective coverage'!P98</f>
        <v>51.5</v>
      </c>
      <c r="I123" s="237">
        <f>'Old age effective coverage'!Q98</f>
        <v>0</v>
      </c>
      <c r="J123" s="237">
        <f>'Old age effective coverage'!R98</f>
        <v>0</v>
      </c>
      <c r="K123" s="236">
        <f>'Old age effective coverage'!S98</f>
        <v>2011</v>
      </c>
      <c r="L123" s="237">
        <f>'Old age effective coverage'!V98</f>
        <v>75.3</v>
      </c>
      <c r="M123" s="237">
        <f>'Old age effective coverage'!W98</f>
        <v>0</v>
      </c>
      <c r="N123" s="237">
        <f>'Old age effective coverage'!X98</f>
        <v>0</v>
      </c>
      <c r="O123" s="236" t="str">
        <f>'Old age effective coverage'!Y98</f>
        <v>15+</v>
      </c>
    </row>
    <row r="124" spans="1:15" ht="12.75">
      <c r="A124" s="236">
        <v>455</v>
      </c>
      <c r="B124" s="236" t="s">
        <v>579</v>
      </c>
      <c r="C124" s="236" t="str">
        <f>'Old age effective coverage'!H140</f>
        <v>Poland</v>
      </c>
      <c r="D124" s="237">
        <f>'Old age effective coverage'!J140</f>
        <v>96.5</v>
      </c>
      <c r="E124" s="237">
        <f>'Old age effective coverage'!K140</f>
        <v>100</v>
      </c>
      <c r="F124" s="237">
        <f>'Old age effective coverage'!L140</f>
        <v>94.9</v>
      </c>
      <c r="G124" s="236">
        <f>'Old age effective coverage'!M140</f>
        <v>2008</v>
      </c>
      <c r="H124" s="237">
        <f>'Old age effective coverage'!P140</f>
        <v>59.1</v>
      </c>
      <c r="I124" s="237">
        <f>'Old age effective coverage'!Q140</f>
        <v>0</v>
      </c>
      <c r="J124" s="237">
        <f>'Old age effective coverage'!R140</f>
        <v>0</v>
      </c>
      <c r="K124" s="236">
        <f>'Old age effective coverage'!S140</f>
        <v>2010</v>
      </c>
      <c r="L124" s="237">
        <f>'Old age effective coverage'!V140</f>
        <v>88.8</v>
      </c>
      <c r="M124" s="237">
        <f>'Old age effective coverage'!W140</f>
        <v>0</v>
      </c>
      <c r="N124" s="237">
        <f>'Old age effective coverage'!X140</f>
        <v>0</v>
      </c>
      <c r="O124" s="236" t="str">
        <f>'Old age effective coverage'!Y140</f>
        <v>15+</v>
      </c>
    </row>
    <row r="125" spans="1:15" ht="12.75">
      <c r="A125" s="236">
        <v>457</v>
      </c>
      <c r="B125" s="236" t="s">
        <v>580</v>
      </c>
      <c r="C125" s="236" t="str">
        <f>'Old age effective coverage'!H141</f>
        <v>Portugal</v>
      </c>
      <c r="D125" s="237">
        <f>'Old age effective coverage'!J141</f>
        <v>100</v>
      </c>
      <c r="E125" s="237">
        <f>'Old age effective coverage'!K141</f>
        <v>100</v>
      </c>
      <c r="F125" s="237">
        <f>'Old age effective coverage'!L141</f>
        <v>100</v>
      </c>
      <c r="G125" s="236">
        <f>'Old age effective coverage'!M141</f>
        <v>2008</v>
      </c>
      <c r="H125" s="237">
        <f>'Old age effective coverage'!P141</f>
        <v>60.1</v>
      </c>
      <c r="I125" s="237">
        <f>'Old age effective coverage'!Q141</f>
        <v>0</v>
      </c>
      <c r="J125" s="237">
        <f>'Old age effective coverage'!R141</f>
        <v>0</v>
      </c>
      <c r="K125" s="236">
        <f>'Old age effective coverage'!S141</f>
        <v>2010</v>
      </c>
      <c r="L125" s="237">
        <f>'Old age effective coverage'!V141</f>
        <v>76.5</v>
      </c>
      <c r="M125" s="237">
        <f>'Old age effective coverage'!W141</f>
        <v>0</v>
      </c>
      <c r="N125" s="237">
        <f>'Old age effective coverage'!X141</f>
        <v>0</v>
      </c>
      <c r="O125" s="236" t="str">
        <f>'Old age effective coverage'!Y141</f>
        <v>15+</v>
      </c>
    </row>
    <row r="126" spans="1:15" ht="12.75">
      <c r="A126" s="236">
        <v>459</v>
      </c>
      <c r="B126" s="236" t="s">
        <v>581</v>
      </c>
      <c r="C126" s="236" t="str">
        <f>'Old age effective coverage'!H142</f>
        <v>Romania</v>
      </c>
      <c r="D126" s="237">
        <f>'Old age effective coverage'!J142</f>
        <v>94.5</v>
      </c>
      <c r="E126" s="237">
        <f>'Old age effective coverage'!K142</f>
        <v>100</v>
      </c>
      <c r="F126" s="237">
        <f>'Old age effective coverage'!L142</f>
        <v>83.4</v>
      </c>
      <c r="G126" s="236">
        <f>'Old age effective coverage'!M142</f>
        <v>2008</v>
      </c>
      <c r="H126" s="237">
        <f>'Old age effective coverage'!P142</f>
        <v>42.3</v>
      </c>
      <c r="I126" s="237">
        <f>'Old age effective coverage'!Q142</f>
        <v>0</v>
      </c>
      <c r="J126" s="237">
        <f>'Old age effective coverage'!R142</f>
        <v>0</v>
      </c>
      <c r="K126" s="236">
        <f>'Old age effective coverage'!S142</f>
        <v>2010</v>
      </c>
      <c r="L126" s="237">
        <f>'Old age effective coverage'!V142</f>
        <v>62.2</v>
      </c>
      <c r="M126" s="237">
        <f>'Old age effective coverage'!W142</f>
        <v>0</v>
      </c>
      <c r="N126" s="237">
        <f>'Old age effective coverage'!X142</f>
        <v>0</v>
      </c>
      <c r="O126" s="236" t="str">
        <f>'Old age effective coverage'!Y142</f>
        <v>15+</v>
      </c>
    </row>
    <row r="127" spans="1:15" ht="12.75">
      <c r="A127" s="236">
        <v>460</v>
      </c>
      <c r="B127" s="236" t="s">
        <v>582</v>
      </c>
      <c r="C127" s="236" t="str">
        <f>'Old age effective coverage'!H143</f>
        <v>Russian Federation</v>
      </c>
      <c r="D127" s="237">
        <f>'Old age effective coverage'!J143</f>
        <v>100</v>
      </c>
      <c r="E127" s="237">
        <f>'Old age effective coverage'!K143</f>
        <v>100</v>
      </c>
      <c r="F127" s="237">
        <f>'Old age effective coverage'!L143</f>
        <v>100</v>
      </c>
      <c r="G127" s="236">
        <f>'Old age effective coverage'!M143</f>
        <v>2010</v>
      </c>
      <c r="H127" s="237">
        <f>'Old age effective coverage'!P143</f>
        <v>48.7</v>
      </c>
      <c r="I127" s="237">
        <f>'Old age effective coverage'!Q143</f>
        <v>0</v>
      </c>
      <c r="J127" s="237">
        <f>'Old age effective coverage'!R143</f>
        <v>0</v>
      </c>
      <c r="K127" s="236">
        <f>'Old age effective coverage'!S143</f>
        <v>2009</v>
      </c>
      <c r="L127" s="237">
        <f>'Old age effective coverage'!V143</f>
        <v>65.9</v>
      </c>
      <c r="M127" s="237">
        <f>'Old age effective coverage'!W143</f>
        <v>0</v>
      </c>
      <c r="N127" s="237">
        <f>'Old age effective coverage'!X143</f>
        <v>0</v>
      </c>
      <c r="O127" s="236" t="str">
        <f>'Old age effective coverage'!Y143</f>
        <v>15+</v>
      </c>
    </row>
    <row r="128" spans="1:15" ht="12.75">
      <c r="A128" s="236">
        <v>87</v>
      </c>
      <c r="B128" s="236" t="s">
        <v>583</v>
      </c>
      <c r="C128" s="236" t="str">
        <f>'Old age effective coverage'!H53</f>
        <v>Rwanda</v>
      </c>
      <c r="D128" s="237">
        <f>'Old age effective coverage'!J53</f>
        <v>4.7</v>
      </c>
      <c r="E128" s="237">
        <f>'Old age effective coverage'!K53</f>
        <v>0</v>
      </c>
      <c r="F128" s="237">
        <f>'Old age effective coverage'!L53</f>
        <v>0</v>
      </c>
      <c r="G128" s="236">
        <f>'Old age effective coverage'!M53</f>
        <v>2004</v>
      </c>
      <c r="H128" s="237">
        <f>'Old age effective coverage'!P53</f>
        <v>3.821250587565825</v>
      </c>
      <c r="I128" s="237">
        <f>'Old age effective coverage'!Q53</f>
        <v>5.727638538971962</v>
      </c>
      <c r="J128" s="237">
        <f>'Old age effective coverage'!R53</f>
        <v>2.011289223149541</v>
      </c>
      <c r="K128" s="236">
        <f>'Old age effective coverage'!S53</f>
        <v>2009</v>
      </c>
      <c r="L128" s="237">
        <f>'Old age effective coverage'!V53</f>
        <v>4.3</v>
      </c>
      <c r="M128" s="237">
        <f>'Old age effective coverage'!W53</f>
        <v>6.5</v>
      </c>
      <c r="N128" s="237">
        <f>'Old age effective coverage'!X53</f>
        <v>2.2</v>
      </c>
      <c r="O128" s="236" t="str">
        <f>'Old age effective coverage'!Y53</f>
        <v>15+</v>
      </c>
    </row>
    <row r="129" spans="1:15" ht="12.75">
      <c r="A129" s="236">
        <v>279</v>
      </c>
      <c r="B129" s="236" t="s">
        <v>598</v>
      </c>
      <c r="C129" s="236" t="str">
        <f>'Old age effective coverage'!H181</f>
        <v>Saint Kitts and Nevis</v>
      </c>
      <c r="D129" s="237">
        <f>'Old age effective coverage'!J181</f>
        <v>44.4</v>
      </c>
      <c r="E129" s="237">
        <f>'Old age effective coverage'!K181</f>
        <v>43</v>
      </c>
      <c r="F129" s="237">
        <f>'Old age effective coverage'!L181</f>
        <v>30</v>
      </c>
      <c r="G129" s="236">
        <f>'Old age effective coverage'!M181</f>
        <v>2009</v>
      </c>
      <c r="H129" s="237">
        <f>'Old age effective coverage'!P181</f>
        <v>78.86723414912755</v>
      </c>
      <c r="I129" s="237">
        <f>'Old age effective coverage'!Q181</f>
        <v>78.16942117015535</v>
      </c>
      <c r="J129" s="237">
        <f>'Old age effective coverage'!R181</f>
        <v>79.56835248236274</v>
      </c>
      <c r="K129" s="236">
        <f>'Old age effective coverage'!S181</f>
        <v>2009</v>
      </c>
      <c r="L129" s="237">
        <f>'Old age effective coverage'!V181</f>
        <v>0</v>
      </c>
      <c r="M129" s="237">
        <f>'Old age effective coverage'!W181</f>
        <v>0</v>
      </c>
      <c r="N129" s="237">
        <f>'Old age effective coverage'!X181</f>
        <v>0</v>
      </c>
      <c r="O129" s="236">
        <f>'Old age effective coverage'!Y181</f>
        <v>0</v>
      </c>
    </row>
    <row r="130" spans="1:15" ht="12.75">
      <c r="A130" s="236">
        <v>281</v>
      </c>
      <c r="B130" s="236" t="s">
        <v>584</v>
      </c>
      <c r="C130" s="236" t="str">
        <f>'Old age effective coverage'!H182</f>
        <v>Saint Lucia</v>
      </c>
      <c r="D130" s="237">
        <f>'Old age effective coverage'!J182</f>
        <v>26.5</v>
      </c>
      <c r="E130" s="237">
        <f>'Old age effective coverage'!K182</f>
        <v>10.3</v>
      </c>
      <c r="F130" s="237">
        <f>'Old age effective coverage'!L182</f>
        <v>8.3</v>
      </c>
      <c r="G130" s="236">
        <f>'Old age effective coverage'!M182</f>
        <v>2008</v>
      </c>
      <c r="H130" s="237">
        <f>'Old age effective coverage'!P182</f>
        <v>43.149850872703524</v>
      </c>
      <c r="I130" s="237">
        <f>'Old age effective coverage'!Q182</f>
        <v>44.084049940133355</v>
      </c>
      <c r="J130" s="237">
        <f>'Old age effective coverage'!R182</f>
        <v>42.26855034285734</v>
      </c>
      <c r="K130" s="236">
        <f>'Old age effective coverage'!S182</f>
        <v>2008</v>
      </c>
      <c r="L130" s="237">
        <f>'Old age effective coverage'!V182</f>
        <v>56.4932458800943</v>
      </c>
      <c r="M130" s="237">
        <f>'Old age effective coverage'!W182</f>
        <v>53.06076368819937</v>
      </c>
      <c r="N130" s="237">
        <f>'Old age effective coverage'!X182</f>
        <v>60.33331606919259</v>
      </c>
      <c r="O130" s="236" t="str">
        <f>'Old age effective coverage'!Y182</f>
        <v>15+</v>
      </c>
    </row>
    <row r="131" spans="1:15" ht="12.75">
      <c r="A131" s="236">
        <v>285</v>
      </c>
      <c r="B131" s="236" t="s">
        <v>599</v>
      </c>
      <c r="C131" s="236" t="str">
        <f>'Old age effective coverage'!H183</f>
        <v>Saint Vincent and the Grenadines</v>
      </c>
      <c r="D131" s="237">
        <f>'Old age effective coverage'!J183</f>
        <v>34.4</v>
      </c>
      <c r="E131" s="237">
        <f>'Old age effective coverage'!K183</f>
        <v>0</v>
      </c>
      <c r="F131" s="237">
        <f>'Old age effective coverage'!L183</f>
        <v>0</v>
      </c>
      <c r="G131" s="236">
        <f>'Old age effective coverage'!M183</f>
        <v>2006</v>
      </c>
      <c r="H131" s="237">
        <f>'Old age effective coverage'!P183</f>
        <v>49.5</v>
      </c>
      <c r="I131" s="237">
        <f>'Old age effective coverage'!Q183</f>
        <v>0</v>
      </c>
      <c r="J131" s="237">
        <f>'Old age effective coverage'!R183</f>
        <v>0</v>
      </c>
      <c r="K131" s="236">
        <f>'Old age effective coverage'!S183</f>
        <v>2007</v>
      </c>
      <c r="L131" s="237">
        <f>'Old age effective coverage'!V183</f>
        <v>67.3</v>
      </c>
      <c r="M131" s="237">
        <f>'Old age effective coverage'!W183</f>
        <v>0</v>
      </c>
      <c r="N131" s="237">
        <f>'Old age effective coverage'!X183</f>
        <v>0</v>
      </c>
      <c r="O131" s="236" t="str">
        <f>'Old age effective coverage'!Y183</f>
        <v>15+</v>
      </c>
    </row>
    <row r="132" spans="1:15" ht="12.75">
      <c r="A132" s="236">
        <v>535</v>
      </c>
      <c r="B132" s="236" t="s">
        <v>624</v>
      </c>
      <c r="C132" s="236" t="str">
        <f>'Old age effective coverage'!H201</f>
        <v>Samoa</v>
      </c>
      <c r="D132" s="237" t="str">
        <f>'Old age effective coverage'!J201</f>
        <v>...</v>
      </c>
      <c r="E132" s="237">
        <f>'Old age effective coverage'!K201</f>
        <v>0</v>
      </c>
      <c r="F132" s="237">
        <f>'Old age effective coverage'!L201</f>
        <v>0</v>
      </c>
      <c r="G132" s="236" t="str">
        <f>'Old age effective coverage'!M201</f>
        <v>n.a.</v>
      </c>
      <c r="H132" s="237">
        <f>'Old age effective coverage'!P201</f>
        <v>21.7</v>
      </c>
      <c r="I132" s="237">
        <f>'Old age effective coverage'!Q201</f>
        <v>0</v>
      </c>
      <c r="J132" s="237">
        <f>'Old age effective coverage'!R201</f>
        <v>0</v>
      </c>
      <c r="K132" s="236">
        <f>'Old age effective coverage'!S201</f>
        <v>2010</v>
      </c>
      <c r="L132" s="237">
        <f>'Old age effective coverage'!V201</f>
        <v>32.7</v>
      </c>
      <c r="M132" s="237">
        <f>'Old age effective coverage'!W201</f>
        <v>0</v>
      </c>
      <c r="N132" s="237">
        <f>'Old age effective coverage'!X201</f>
        <v>0</v>
      </c>
      <c r="O132" s="236" t="str">
        <f>'Old age effective coverage'!Y201</f>
        <v>15+</v>
      </c>
    </row>
    <row r="133" spans="1:15" ht="12.75">
      <c r="A133" s="236">
        <v>89</v>
      </c>
      <c r="B133" s="236" t="s">
        <v>585</v>
      </c>
      <c r="C133" s="236" t="str">
        <f>'Old age effective coverage'!H54</f>
        <v>Sao Tome and Principe</v>
      </c>
      <c r="D133" s="237">
        <f>'Old age effective coverage'!J54</f>
        <v>41.8</v>
      </c>
      <c r="E133" s="237">
        <f>'Old age effective coverage'!K54</f>
        <v>0</v>
      </c>
      <c r="F133" s="237">
        <f>'Old age effective coverage'!L54</f>
        <v>0</v>
      </c>
      <c r="G133" s="236">
        <f>'Old age effective coverage'!M54</f>
        <v>2010</v>
      </c>
      <c r="H133" s="237">
        <f>'Old age effective coverage'!P54</f>
        <v>10.4</v>
      </c>
      <c r="I133" s="237">
        <f>'Old age effective coverage'!Q54</f>
        <v>0</v>
      </c>
      <c r="J133" s="237">
        <f>'Old age effective coverage'!R54</f>
        <v>0</v>
      </c>
      <c r="K133" s="236">
        <f>'Old age effective coverage'!S54</f>
        <v>2010</v>
      </c>
      <c r="L133" s="237">
        <f>'Old age effective coverage'!V54</f>
        <v>16.4</v>
      </c>
      <c r="M133" s="237">
        <f>'Old age effective coverage'!W54</f>
        <v>0</v>
      </c>
      <c r="N133" s="237">
        <f>'Old age effective coverage'!X54</f>
        <v>0</v>
      </c>
      <c r="O133" s="236" t="str">
        <f>'Old age effective coverage'!Y54</f>
        <v>15+</v>
      </c>
    </row>
    <row r="134" spans="1:15" ht="12.75">
      <c r="A134" s="236">
        <v>367</v>
      </c>
      <c r="B134" s="236" t="s">
        <v>586</v>
      </c>
      <c r="C134" s="236" t="str">
        <f>'Old age effective coverage'!H99</f>
        <v>Saudi Arabia</v>
      </c>
      <c r="D134" s="237" t="str">
        <f>'Old age effective coverage'!J99</f>
        <v>...</v>
      </c>
      <c r="E134" s="237">
        <f>'Old age effective coverage'!K99</f>
        <v>0</v>
      </c>
      <c r="F134" s="237">
        <f>'Old age effective coverage'!L99</f>
        <v>0</v>
      </c>
      <c r="G134" s="236" t="str">
        <f>'Old age effective coverage'!M99</f>
        <v>n.a.</v>
      </c>
      <c r="H134" s="237">
        <f>'Old age effective coverage'!P99</f>
        <v>26.15752272113077</v>
      </c>
      <c r="I134" s="237">
        <f>'Old age effective coverage'!Q99</f>
        <v>43.791192368318626</v>
      </c>
      <c r="J134" s="237">
        <f>'Old age effective coverage'!R99</f>
        <v>2.1046429997535947</v>
      </c>
      <c r="K134" s="236">
        <f>'Old age effective coverage'!S99</f>
        <v>2010</v>
      </c>
      <c r="L134" s="237">
        <f>'Old age effective coverage'!V99</f>
        <v>50.10395345413329</v>
      </c>
      <c r="M134" s="237">
        <f>'Old age effective coverage'!W99</f>
        <v>56.83877089869873</v>
      </c>
      <c r="N134" s="237">
        <f>'Old age effective coverage'!X99</f>
        <v>11.484087734850545</v>
      </c>
      <c r="O134" s="236" t="str">
        <f>'Old age effective coverage'!Y99</f>
        <v>15+</v>
      </c>
    </row>
    <row r="135" spans="1:15" ht="12.75">
      <c r="A135" s="236">
        <v>91</v>
      </c>
      <c r="B135" s="236" t="s">
        <v>587</v>
      </c>
      <c r="C135" s="236" t="str">
        <f>'Old age effective coverage'!H55</f>
        <v>Senegal</v>
      </c>
      <c r="D135" s="237">
        <f>'Old age effective coverage'!J55</f>
        <v>12.4</v>
      </c>
      <c r="E135" s="237">
        <f>'Old age effective coverage'!K55</f>
        <v>23.7</v>
      </c>
      <c r="F135" s="237">
        <f>'Old age effective coverage'!L55</f>
        <v>2.2</v>
      </c>
      <c r="G135" s="236">
        <f>'Old age effective coverage'!M55</f>
        <v>2006</v>
      </c>
      <c r="H135" s="237">
        <f>'Old age effective coverage'!P55</f>
        <v>4.5</v>
      </c>
      <c r="I135" s="237">
        <f>'Old age effective coverage'!Q55</f>
        <v>0</v>
      </c>
      <c r="J135" s="237">
        <f>'Old age effective coverage'!R55</f>
        <v>0</v>
      </c>
      <c r="K135" s="236">
        <f>'Old age effective coverage'!S55</f>
        <v>0</v>
      </c>
      <c r="L135" s="237">
        <f>'Old age effective coverage'!V55</f>
        <v>0</v>
      </c>
      <c r="M135" s="237">
        <f>'Old age effective coverage'!W55</f>
        <v>0</v>
      </c>
      <c r="N135" s="237">
        <f>'Old age effective coverage'!X55</f>
        <v>0</v>
      </c>
      <c r="O135" s="236">
        <f>'Old age effective coverage'!Y55</f>
        <v>0</v>
      </c>
    </row>
    <row r="136" spans="1:15" ht="12.75">
      <c r="A136" s="236">
        <v>471</v>
      </c>
      <c r="B136" s="236" t="s">
        <v>588</v>
      </c>
      <c r="C136" s="236" t="str">
        <f>'Old age effective coverage'!H144</f>
        <v>Serbia</v>
      </c>
      <c r="D136" s="237">
        <f>'Old age effective coverage'!J144</f>
        <v>46.12601524793377</v>
      </c>
      <c r="E136" s="237">
        <f>'Old age effective coverage'!K144</f>
        <v>48.444323639324075</v>
      </c>
      <c r="F136" s="237">
        <f>'Old age effective coverage'!L144</f>
        <v>44.780047539001835</v>
      </c>
      <c r="G136" s="236">
        <f>'Old age effective coverage'!M144</f>
        <v>2010</v>
      </c>
      <c r="H136" s="237">
        <f>'Old age effective coverage'!P144</f>
        <v>29.7</v>
      </c>
      <c r="I136" s="237">
        <f>'Old age effective coverage'!Q144</f>
        <v>0</v>
      </c>
      <c r="J136" s="237">
        <f>'Old age effective coverage'!R144</f>
        <v>0</v>
      </c>
      <c r="K136" s="236">
        <f>'Old age effective coverage'!S144</f>
        <v>2010</v>
      </c>
      <c r="L136" s="237">
        <f>'Old age effective coverage'!V144</f>
        <v>61.1</v>
      </c>
      <c r="M136" s="237">
        <f>'Old age effective coverage'!W144</f>
        <v>0</v>
      </c>
      <c r="N136" s="237">
        <f>'Old age effective coverage'!X144</f>
        <v>0</v>
      </c>
      <c r="O136" s="236" t="str">
        <f>'Old age effective coverage'!Y144</f>
        <v>15+</v>
      </c>
    </row>
    <row r="137" spans="1:15" ht="12.75">
      <c r="A137" s="236">
        <v>93</v>
      </c>
      <c r="B137" s="236" t="s">
        <v>589</v>
      </c>
      <c r="C137" s="236" t="str">
        <f>'Old age effective coverage'!H56</f>
        <v>Seychelles</v>
      </c>
      <c r="D137" s="237">
        <f>'Old age effective coverage'!J56</f>
        <v>100</v>
      </c>
      <c r="E137" s="237">
        <f>'Old age effective coverage'!K56</f>
        <v>0</v>
      </c>
      <c r="F137" s="237">
        <f>'Old age effective coverage'!L56</f>
        <v>0</v>
      </c>
      <c r="G137" s="236">
        <f>'Old age effective coverage'!M56</f>
        <v>2010</v>
      </c>
      <c r="H137" s="237">
        <f>'Old age effective coverage'!P56</f>
        <v>0</v>
      </c>
      <c r="I137" s="237">
        <f>'Old age effective coverage'!Q56</f>
        <v>0</v>
      </c>
      <c r="J137" s="237">
        <f>'Old age effective coverage'!R56</f>
        <v>0</v>
      </c>
      <c r="K137" s="236">
        <f>'Old age effective coverage'!S56</f>
        <v>0</v>
      </c>
      <c r="L137" s="237">
        <f>'Old age effective coverage'!V56</f>
        <v>0</v>
      </c>
      <c r="M137" s="237">
        <f>'Old age effective coverage'!W56</f>
        <v>0</v>
      </c>
      <c r="N137" s="237">
        <f>'Old age effective coverage'!X56</f>
        <v>0</v>
      </c>
      <c r="O137" s="236">
        <f>'Old age effective coverage'!Y56</f>
        <v>0</v>
      </c>
    </row>
    <row r="138" spans="1:15" ht="12.75">
      <c r="A138" s="236">
        <v>95</v>
      </c>
      <c r="B138" s="236" t="s">
        <v>590</v>
      </c>
      <c r="C138" s="236" t="str">
        <f>'Old age effective coverage'!H57</f>
        <v>Sierra Leone</v>
      </c>
      <c r="D138" s="237">
        <f>'Old age effective coverage'!J57</f>
        <v>0.9</v>
      </c>
      <c r="E138" s="237">
        <f>'Old age effective coverage'!K57</f>
        <v>0</v>
      </c>
      <c r="F138" s="237">
        <f>'Old age effective coverage'!L57</f>
        <v>0</v>
      </c>
      <c r="G138" s="236">
        <f>'Old age effective coverage'!M57</f>
        <v>2007</v>
      </c>
      <c r="H138" s="237">
        <f>'Old age effective coverage'!P57</f>
        <v>4.6</v>
      </c>
      <c r="I138" s="237">
        <f>'Old age effective coverage'!Q57</f>
        <v>0</v>
      </c>
      <c r="J138" s="237">
        <f>'Old age effective coverage'!R57</f>
        <v>0</v>
      </c>
      <c r="K138" s="236">
        <f>'Old age effective coverage'!S57</f>
        <v>2007</v>
      </c>
      <c r="L138" s="237">
        <f>'Old age effective coverage'!V57</f>
        <v>6.6</v>
      </c>
      <c r="M138" s="237">
        <f>'Old age effective coverage'!W57</f>
        <v>0</v>
      </c>
      <c r="N138" s="237">
        <f>'Old age effective coverage'!X57</f>
        <v>0</v>
      </c>
      <c r="O138" s="236" t="str">
        <f>'Old age effective coverage'!Y57</f>
        <v>15+</v>
      </c>
    </row>
    <row r="139" spans="1:15" ht="12.75">
      <c r="A139" s="236">
        <v>371</v>
      </c>
      <c r="B139" s="236" t="s">
        <v>591</v>
      </c>
      <c r="C139" s="236" t="str">
        <f>'Old age effective coverage'!H100</f>
        <v>Singapore</v>
      </c>
      <c r="D139" s="237">
        <f>'Old age effective coverage'!J100</f>
        <v>0</v>
      </c>
      <c r="E139" s="237">
        <f>'Old age effective coverage'!K100</f>
        <v>0</v>
      </c>
      <c r="F139" s="237">
        <f>'Old age effective coverage'!L100</f>
        <v>0</v>
      </c>
      <c r="G139" s="236" t="str">
        <f>'Old age effective coverage'!M100</f>
        <v>n.a.</v>
      </c>
      <c r="H139" s="237" t="str">
        <f>'Old age effective coverage'!P100</f>
        <v>...</v>
      </c>
      <c r="I139" s="237">
        <f>'Old age effective coverage'!Q100</f>
        <v>0</v>
      </c>
      <c r="J139" s="237">
        <f>'Old age effective coverage'!R100</f>
        <v>0</v>
      </c>
      <c r="K139" s="236">
        <f>'Old age effective coverage'!S100</f>
        <v>0</v>
      </c>
      <c r="L139" s="237">
        <f>'Old age effective coverage'!V100</f>
        <v>0</v>
      </c>
      <c r="M139" s="237">
        <f>'Old age effective coverage'!W100</f>
        <v>0</v>
      </c>
      <c r="N139" s="237">
        <f>'Old age effective coverage'!X100</f>
        <v>0</v>
      </c>
      <c r="O139" s="236">
        <f>'Old age effective coverage'!Y100</f>
        <v>0</v>
      </c>
    </row>
    <row r="140" spans="1:15" ht="12.75">
      <c r="A140" s="236">
        <v>462</v>
      </c>
      <c r="B140" s="236" t="s">
        <v>592</v>
      </c>
      <c r="C140" s="236" t="str">
        <f>'Old age effective coverage'!H145</f>
        <v>Slovakia</v>
      </c>
      <c r="D140" s="237">
        <f>'Old age effective coverage'!J145</f>
        <v>100</v>
      </c>
      <c r="E140" s="237">
        <f>'Old age effective coverage'!K145</f>
        <v>100</v>
      </c>
      <c r="F140" s="237">
        <f>'Old age effective coverage'!L145</f>
        <v>100</v>
      </c>
      <c r="G140" s="236">
        <f>'Old age effective coverage'!M145</f>
        <v>2008</v>
      </c>
      <c r="H140" s="237">
        <f>'Old age effective coverage'!P145</f>
        <v>62.1</v>
      </c>
      <c r="I140" s="237">
        <f>'Old age effective coverage'!Q145</f>
        <v>0</v>
      </c>
      <c r="J140" s="237">
        <f>'Old age effective coverage'!R145</f>
        <v>0</v>
      </c>
      <c r="K140" s="236">
        <f>'Old age effective coverage'!S145</f>
        <v>2010</v>
      </c>
      <c r="L140" s="237">
        <f>'Old age effective coverage'!V145</f>
        <v>90</v>
      </c>
      <c r="M140" s="237">
        <f>'Old age effective coverage'!W145</f>
        <v>0</v>
      </c>
      <c r="N140" s="237">
        <f>'Old age effective coverage'!X145</f>
        <v>0</v>
      </c>
      <c r="O140" s="236" t="str">
        <f>'Old age effective coverage'!Y145</f>
        <v>15+</v>
      </c>
    </row>
    <row r="141" spans="1:15" ht="12.75">
      <c r="A141" s="236">
        <v>463</v>
      </c>
      <c r="B141" s="236" t="s">
        <v>593</v>
      </c>
      <c r="C141" s="236" t="str">
        <f>'Old age effective coverage'!H146</f>
        <v>Slovenia</v>
      </c>
      <c r="D141" s="237">
        <f>'Old age effective coverage'!J146</f>
        <v>72.9</v>
      </c>
      <c r="E141" s="237">
        <f>'Old age effective coverage'!K146</f>
        <v>82.3</v>
      </c>
      <c r="F141" s="237">
        <f>'Old age effective coverage'!L146</f>
        <v>67.3</v>
      </c>
      <c r="G141" s="236">
        <f>'Old age effective coverage'!M146</f>
        <v>2008</v>
      </c>
      <c r="H141" s="237">
        <f>'Old age effective coverage'!P146</f>
        <v>61.71218546951365</v>
      </c>
      <c r="I141" s="237">
        <f>'Old age effective coverage'!Q146</f>
        <v>67.94569766055875</v>
      </c>
      <c r="J141" s="237">
        <f>'Old age effective coverage'!R146</f>
        <v>55.35124415742444</v>
      </c>
      <c r="K141" s="236">
        <f>'Old age effective coverage'!S146</f>
        <v>2011</v>
      </c>
      <c r="L141" s="237">
        <f>'Old age effective coverage'!V146</f>
        <v>84.43601461902394</v>
      </c>
      <c r="M141" s="237">
        <f>'Old age effective coverage'!W146</f>
        <v>88.01819959948558</v>
      </c>
      <c r="N141" s="237">
        <f>'Old age effective coverage'!X146</f>
        <v>80.28985855451246</v>
      </c>
      <c r="O141" s="236" t="str">
        <f>'Old age effective coverage'!Y146</f>
        <v>15+</v>
      </c>
    </row>
    <row r="142" spans="1:15" ht="12.75">
      <c r="A142" s="236">
        <v>537</v>
      </c>
      <c r="B142" s="236" t="s">
        <v>594</v>
      </c>
      <c r="C142" s="236" t="str">
        <f>'Old age effective coverage'!H200</f>
        <v>Solomon Islands</v>
      </c>
      <c r="D142" s="237">
        <f>'Old age effective coverage'!J200</f>
        <v>13.1</v>
      </c>
      <c r="E142" s="237">
        <f>'Old age effective coverage'!K200</f>
        <v>0</v>
      </c>
      <c r="F142" s="237">
        <f>'Old age effective coverage'!L200</f>
        <v>0</v>
      </c>
      <c r="G142" s="236">
        <f>'Old age effective coverage'!M200</f>
        <v>2010</v>
      </c>
      <c r="H142" s="237">
        <f>'Old age effective coverage'!P200</f>
        <v>46.918189943440055</v>
      </c>
      <c r="I142" s="237">
        <f>'Old age effective coverage'!Q200</f>
        <v>66.45814954420298</v>
      </c>
      <c r="J142" s="237">
        <f>'Old age effective coverage'!R200</f>
        <v>26.057237447646504</v>
      </c>
      <c r="K142" s="236">
        <f>'Old age effective coverage'!S200</f>
        <v>2008</v>
      </c>
      <c r="L142" s="237">
        <f>'Old age effective coverage'!V200</f>
        <v>66.64852901166938</v>
      </c>
      <c r="M142" s="237">
        <f>'Old age effective coverage'!W200</f>
        <v>79.43995788340125</v>
      </c>
      <c r="N142" s="237">
        <f>'Old age effective coverage'!X200</f>
        <v>46.33389406818314</v>
      </c>
      <c r="O142" s="236" t="str">
        <f>'Old age effective coverage'!Y200</f>
        <v>15+</v>
      </c>
    </row>
    <row r="143" spans="1:15" ht="12.75">
      <c r="A143" s="236">
        <v>99</v>
      </c>
      <c r="B143" s="236" t="s">
        <v>595</v>
      </c>
      <c r="C143" s="236" t="str">
        <f>'Old age effective coverage'!H58</f>
        <v>South Africa</v>
      </c>
      <c r="D143" s="237">
        <f>'Old age effective coverage'!J58</f>
        <v>70.4</v>
      </c>
      <c r="E143" s="237">
        <f>'Old age effective coverage'!K58</f>
        <v>62.83934546156077</v>
      </c>
      <c r="F143" s="237">
        <f>'Old age effective coverage'!L58</f>
        <v>75.19186560774119</v>
      </c>
      <c r="G143" s="236">
        <f>'Old age effective coverage'!M58</f>
        <v>2011</v>
      </c>
      <c r="H143" s="237">
        <f>'Old age effective coverage'!P58</f>
        <v>3.5</v>
      </c>
      <c r="I143" s="237">
        <f>'Old age effective coverage'!Q58</f>
        <v>0</v>
      </c>
      <c r="J143" s="237">
        <f>'Old age effective coverage'!R58</f>
        <v>0</v>
      </c>
      <c r="K143" s="236">
        <f>'Old age effective coverage'!S58</f>
        <v>2010</v>
      </c>
      <c r="L143" s="237">
        <f>'Old age effective coverage'!V58</f>
        <v>6.3</v>
      </c>
      <c r="M143" s="237">
        <f>'Old age effective coverage'!W58</f>
        <v>0</v>
      </c>
      <c r="N143" s="237">
        <f>'Old age effective coverage'!X58</f>
        <v>0</v>
      </c>
      <c r="O143" s="236" t="str">
        <f>'Old age effective coverage'!Y58</f>
        <v>15+</v>
      </c>
    </row>
    <row r="144" spans="1:15" ht="12.75">
      <c r="A144" s="236">
        <v>417</v>
      </c>
      <c r="B144" s="236" t="s">
        <v>596</v>
      </c>
      <c r="C144" s="236" t="str">
        <f>'Old age effective coverage'!H147</f>
        <v>Spain</v>
      </c>
      <c r="D144" s="237">
        <f>'Old age effective coverage'!J147</f>
        <v>61.6</v>
      </c>
      <c r="E144" s="237">
        <f>'Old age effective coverage'!K147</f>
        <v>87.3</v>
      </c>
      <c r="F144" s="237">
        <f>'Old age effective coverage'!L147</f>
        <v>42.4</v>
      </c>
      <c r="G144" s="236">
        <f>'Old age effective coverage'!M147</f>
        <v>2008</v>
      </c>
      <c r="H144" s="237">
        <f>'Old age effective coverage'!P147</f>
        <v>73.2282568798915</v>
      </c>
      <c r="I144" s="237">
        <f>'Old age effective coverage'!Q147</f>
        <v>72.39692020177588</v>
      </c>
      <c r="J144" s="237">
        <f>'Old age effective coverage'!R147</f>
        <v>74.08092068912178</v>
      </c>
      <c r="K144" s="236">
        <f>'Old age effective coverage'!S147</f>
        <v>2010</v>
      </c>
      <c r="L144" s="237">
        <f>'Old age effective coverage'!V147</f>
        <v>98.84737598456799</v>
      </c>
      <c r="M144" s="237">
        <f>'Old age effective coverage'!W147</f>
        <v>88.81382406743629</v>
      </c>
      <c r="N144" s="237">
        <f>'Old age effective coverage'!X147</f>
        <v>111.46990480910802</v>
      </c>
      <c r="O144" s="236" t="str">
        <f>'Old age effective coverage'!Y147</f>
        <v>15+</v>
      </c>
    </row>
    <row r="145" spans="1:15" ht="12.75">
      <c r="A145" s="236">
        <v>373</v>
      </c>
      <c r="B145" s="236" t="s">
        <v>597</v>
      </c>
      <c r="C145" s="236" t="str">
        <f>'Old age effective coverage'!H101</f>
        <v>Sri Lanka</v>
      </c>
      <c r="D145" s="237">
        <f>'Old age effective coverage'!J101</f>
        <v>22.4</v>
      </c>
      <c r="E145" s="237">
        <f>'Old age effective coverage'!K101</f>
        <v>0</v>
      </c>
      <c r="F145" s="237">
        <f>'Old age effective coverage'!L101</f>
        <v>0</v>
      </c>
      <c r="G145" s="236">
        <f>'Old age effective coverage'!M101</f>
        <v>2010</v>
      </c>
      <c r="H145" s="237">
        <f>'Old age effective coverage'!P101</f>
        <v>10.5</v>
      </c>
      <c r="I145" s="237">
        <f>'Old age effective coverage'!Q101</f>
        <v>0</v>
      </c>
      <c r="J145" s="237">
        <f>'Old age effective coverage'!R101</f>
        <v>0</v>
      </c>
      <c r="K145" s="236">
        <f>'Old age effective coverage'!S101</f>
        <v>2008</v>
      </c>
      <c r="L145" s="237">
        <f>'Old age effective coverage'!V101</f>
        <v>16.8</v>
      </c>
      <c r="M145" s="237">
        <f>'Old age effective coverage'!W101</f>
        <v>0</v>
      </c>
      <c r="N145" s="237">
        <f>'Old age effective coverage'!X101</f>
        <v>0</v>
      </c>
      <c r="O145" s="236" t="str">
        <f>'Old age effective coverage'!Y101</f>
        <v>15+</v>
      </c>
    </row>
    <row r="146" spans="1:15" ht="12.75">
      <c r="A146" s="236">
        <v>103</v>
      </c>
      <c r="B146" s="236" t="s">
        <v>600</v>
      </c>
      <c r="C146" s="236" t="str">
        <f>'Old age effective coverage'!H59</f>
        <v>Sudan</v>
      </c>
      <c r="D146" s="237">
        <f>'Old age effective coverage'!J59</f>
        <v>4.6</v>
      </c>
      <c r="E146" s="237">
        <f>'Old age effective coverage'!K59</f>
        <v>0</v>
      </c>
      <c r="F146" s="237">
        <f>'Old age effective coverage'!L59</f>
        <v>0</v>
      </c>
      <c r="G146" s="236">
        <f>'Old age effective coverage'!M59</f>
        <v>2010</v>
      </c>
      <c r="H146" s="237">
        <f>'Old age effective coverage'!P59</f>
        <v>2.8</v>
      </c>
      <c r="I146" s="237">
        <f>'Old age effective coverage'!Q59</f>
        <v>0</v>
      </c>
      <c r="J146" s="237">
        <f>'Old age effective coverage'!R59</f>
        <v>0</v>
      </c>
      <c r="K146" s="236">
        <f>'Old age effective coverage'!S59</f>
        <v>2008</v>
      </c>
      <c r="L146" s="237">
        <f>'Old age effective coverage'!V59</f>
        <v>4.9</v>
      </c>
      <c r="M146" s="237">
        <f>'Old age effective coverage'!W59</f>
        <v>0</v>
      </c>
      <c r="N146" s="237">
        <f>'Old age effective coverage'!X59</f>
        <v>0</v>
      </c>
      <c r="O146" s="236" t="str">
        <f>'Old age effective coverage'!Y59</f>
        <v>15+</v>
      </c>
    </row>
    <row r="147" spans="1:15" ht="12.75">
      <c r="A147" s="236">
        <v>105</v>
      </c>
      <c r="B147" s="236" t="s">
        <v>601</v>
      </c>
      <c r="C147" s="236" t="str">
        <f>'Old age effective coverage'!H60</f>
        <v>Swaziland</v>
      </c>
      <c r="D147" s="237">
        <f>'Old age effective coverage'!J60</f>
        <v>96.3</v>
      </c>
      <c r="E147" s="237">
        <f>'Old age effective coverage'!K60</f>
        <v>0</v>
      </c>
      <c r="F147" s="237">
        <f>'Old age effective coverage'!L60</f>
        <v>0</v>
      </c>
      <c r="G147" s="236">
        <f>'Old age effective coverage'!M60</f>
        <v>2010</v>
      </c>
      <c r="H147" s="237">
        <f>'Old age effective coverage'!P60</f>
        <v>15.2</v>
      </c>
      <c r="I147" s="237">
        <f>'Old age effective coverage'!Q60</f>
        <v>0</v>
      </c>
      <c r="J147" s="237">
        <f>'Old age effective coverage'!R60</f>
        <v>0</v>
      </c>
      <c r="K147" s="236">
        <f>'Old age effective coverage'!S60</f>
        <v>2010</v>
      </c>
      <c r="L147" s="237">
        <f>'Old age effective coverage'!V60</f>
        <v>25.5</v>
      </c>
      <c r="M147" s="237">
        <f>'Old age effective coverage'!W60</f>
        <v>0</v>
      </c>
      <c r="N147" s="237">
        <f>'Old age effective coverage'!X60</f>
        <v>0</v>
      </c>
      <c r="O147" s="236" t="str">
        <f>'Old age effective coverage'!Y60</f>
        <v>15+</v>
      </c>
    </row>
    <row r="148" spans="1:15" ht="12.75">
      <c r="A148" s="236">
        <v>465</v>
      </c>
      <c r="B148" s="236" t="s">
        <v>602</v>
      </c>
      <c r="C148" s="236" t="str">
        <f>'Old age effective coverage'!H148</f>
        <v>Sweden</v>
      </c>
      <c r="D148" s="237">
        <f>'Old age effective coverage'!J148</f>
        <v>100</v>
      </c>
      <c r="E148" s="237">
        <f>'Old age effective coverage'!K148</f>
        <v>100</v>
      </c>
      <c r="F148" s="237">
        <f>'Old age effective coverage'!L148</f>
        <v>100</v>
      </c>
      <c r="G148" s="236">
        <f>'Old age effective coverage'!M148</f>
        <v>2008</v>
      </c>
      <c r="H148" s="237">
        <f>'Old age effective coverage'!P148</f>
        <v>92.8</v>
      </c>
      <c r="I148" s="237">
        <f>'Old age effective coverage'!Q148</f>
        <v>0</v>
      </c>
      <c r="J148" s="237">
        <f>'Old age effective coverage'!R148</f>
        <v>0</v>
      </c>
      <c r="K148" s="236">
        <f>'Old age effective coverage'!S148</f>
        <v>2010</v>
      </c>
      <c r="L148" s="237">
        <f>'Old age effective coverage'!V148</f>
        <v>100</v>
      </c>
      <c r="M148" s="237">
        <f>'Old age effective coverage'!W148</f>
        <v>0</v>
      </c>
      <c r="N148" s="237">
        <f>'Old age effective coverage'!X148</f>
        <v>0</v>
      </c>
      <c r="O148" s="236" t="str">
        <f>'Old age effective coverage'!Y148</f>
        <v>15+</v>
      </c>
    </row>
    <row r="149" spans="1:15" ht="12.75">
      <c r="A149" s="236">
        <v>464</v>
      </c>
      <c r="B149" s="236" t="s">
        <v>603</v>
      </c>
      <c r="C149" s="236" t="str">
        <f>'Old age effective coverage'!H149</f>
        <v>Switzerland</v>
      </c>
      <c r="D149" s="237">
        <f>'Old age effective coverage'!J149</f>
        <v>100</v>
      </c>
      <c r="E149" s="237">
        <f>'Old age effective coverage'!K149</f>
        <v>100</v>
      </c>
      <c r="F149" s="237">
        <f>'Old age effective coverage'!L149</f>
        <v>100</v>
      </c>
      <c r="G149" s="236">
        <f>'Old age effective coverage'!M149</f>
        <v>2010</v>
      </c>
      <c r="H149" s="237">
        <f>'Old age effective coverage'!P149</f>
        <v>70.2</v>
      </c>
      <c r="I149" s="237">
        <f>'Old age effective coverage'!Q149</f>
        <v>0</v>
      </c>
      <c r="J149" s="237">
        <f>'Old age effective coverage'!R149</f>
        <v>0</v>
      </c>
      <c r="K149" s="236">
        <f>'Old age effective coverage'!S149</f>
        <v>2009</v>
      </c>
      <c r="L149" s="237">
        <f>'Old age effective coverage'!V149</f>
        <v>82.8</v>
      </c>
      <c r="M149" s="237">
        <f>'Old age effective coverage'!W149</f>
        <v>0</v>
      </c>
      <c r="N149" s="237">
        <f>'Old age effective coverage'!X149</f>
        <v>0</v>
      </c>
      <c r="O149" s="236" t="str">
        <f>'Old age effective coverage'!Y149</f>
        <v>15+</v>
      </c>
    </row>
    <row r="150" spans="1:15" ht="12.75">
      <c r="A150" s="236">
        <v>374</v>
      </c>
      <c r="B150" s="236" t="s">
        <v>604</v>
      </c>
      <c r="C150" s="236" t="str">
        <f>'Old age effective coverage'!H102</f>
        <v>Syrian Arab Republic</v>
      </c>
      <c r="D150" s="237">
        <f>'Old age effective coverage'!J102</f>
        <v>16.7</v>
      </c>
      <c r="E150" s="237">
        <f>'Old age effective coverage'!K102</f>
        <v>0</v>
      </c>
      <c r="F150" s="237">
        <f>'Old age effective coverage'!L102</f>
        <v>0</v>
      </c>
      <c r="G150" s="236">
        <f>'Old age effective coverage'!M102</f>
        <v>2006</v>
      </c>
      <c r="H150" s="237">
        <f>'Old age effective coverage'!P102</f>
        <v>13.4</v>
      </c>
      <c r="I150" s="237">
        <f>'Old age effective coverage'!Q102</f>
        <v>0</v>
      </c>
      <c r="J150" s="237">
        <f>'Old age effective coverage'!R102</f>
        <v>0</v>
      </c>
      <c r="K150" s="236">
        <f>'Old age effective coverage'!S102</f>
        <v>2008</v>
      </c>
      <c r="L150" s="237">
        <f>'Old age effective coverage'!V102</f>
        <v>28.4</v>
      </c>
      <c r="M150" s="237">
        <f>'Old age effective coverage'!W102</f>
        <v>0</v>
      </c>
      <c r="N150" s="237">
        <f>'Old age effective coverage'!X102</f>
        <v>0</v>
      </c>
      <c r="O150" s="236" t="str">
        <f>'Old age effective coverage'!Y102</f>
        <v>15+</v>
      </c>
    </row>
    <row r="151" spans="1:15" ht="12.75">
      <c r="A151" s="236">
        <v>375</v>
      </c>
      <c r="B151" s="236" t="s">
        <v>605</v>
      </c>
      <c r="C151" s="236" t="str">
        <f>'Old age effective coverage'!H103</f>
        <v>Taiwan, China</v>
      </c>
      <c r="D151" s="237" t="str">
        <f>'Old age effective coverage'!J103</f>
        <v>...</v>
      </c>
      <c r="E151" s="237">
        <f>'Old age effective coverage'!K103</f>
        <v>0</v>
      </c>
      <c r="F151" s="237">
        <f>'Old age effective coverage'!L103</f>
        <v>0</v>
      </c>
      <c r="G151" s="236" t="str">
        <f>'Old age effective coverage'!M103</f>
        <v>n.a.</v>
      </c>
      <c r="H151" s="237">
        <f>'Old age effective coverage'!P103</f>
        <v>55.11819733571755</v>
      </c>
      <c r="I151" s="237">
        <f>'Old age effective coverage'!Q103</f>
        <v>53.94396039300283</v>
      </c>
      <c r="J151" s="237">
        <f>'Old age effective coverage'!R103</f>
        <v>56.30085430465365</v>
      </c>
      <c r="K151" s="236">
        <f>'Old age effective coverage'!S103</f>
        <v>2010</v>
      </c>
      <c r="L151" s="237">
        <f>'Old age effective coverage'!V103</f>
        <v>84.89257452574526</v>
      </c>
      <c r="M151" s="237">
        <f>'Old age effective coverage'!W103</f>
        <v>73.93671385865144</v>
      </c>
      <c r="N151" s="237">
        <f>'Old age effective coverage'!X103</f>
        <v>99.05713175109727</v>
      </c>
      <c r="O151" s="236" t="str">
        <f>'Old age effective coverage'!Y103</f>
        <v>15+</v>
      </c>
    </row>
    <row r="152" spans="1:15" ht="12.75">
      <c r="A152" s="236">
        <v>376</v>
      </c>
      <c r="B152" s="236" t="s">
        <v>606</v>
      </c>
      <c r="C152" s="236" t="str">
        <f>'Old age effective coverage'!H104</f>
        <v>Tajikistan</v>
      </c>
      <c r="D152" s="237">
        <f>'Old age effective coverage'!J104</f>
        <v>78.9</v>
      </c>
      <c r="E152" s="237">
        <f>'Old age effective coverage'!K104</f>
        <v>92.15165191163213</v>
      </c>
      <c r="F152" s="237">
        <f>'Old age effective coverage'!L104</f>
        <v>71.70592011035033</v>
      </c>
      <c r="G152" s="236">
        <f>'Old age effective coverage'!M104</f>
        <v>2010</v>
      </c>
      <c r="H152" s="237" t="str">
        <f>'Old age effective coverage'!P104</f>
        <v>...</v>
      </c>
      <c r="I152" s="237">
        <f>'Old age effective coverage'!Q104</f>
        <v>0</v>
      </c>
      <c r="J152" s="237">
        <f>'Old age effective coverage'!R104</f>
        <v>0</v>
      </c>
      <c r="K152" s="236">
        <f>'Old age effective coverage'!S104</f>
        <v>0</v>
      </c>
      <c r="L152" s="237">
        <f>'Old age effective coverage'!V104</f>
        <v>0</v>
      </c>
      <c r="M152" s="237">
        <f>'Old age effective coverage'!W104</f>
        <v>0</v>
      </c>
      <c r="N152" s="237">
        <f>'Old age effective coverage'!X104</f>
        <v>0</v>
      </c>
      <c r="O152" s="236">
        <f>'Old age effective coverage'!Y104</f>
        <v>0</v>
      </c>
    </row>
    <row r="153" spans="1:15" ht="12.75">
      <c r="A153" s="236">
        <v>107</v>
      </c>
      <c r="B153" s="236" t="s">
        <v>607</v>
      </c>
      <c r="C153" s="236" t="str">
        <f>'Old age effective coverage'!H61</f>
        <v>Tanzania, United Republic of</v>
      </c>
      <c r="D153" s="237">
        <f>'Old age effective coverage'!J61</f>
        <v>3.2</v>
      </c>
      <c r="E153" s="237">
        <f>'Old age effective coverage'!K61</f>
        <v>0</v>
      </c>
      <c r="F153" s="237">
        <f>'Old age effective coverage'!L61</f>
        <v>0</v>
      </c>
      <c r="G153" s="236">
        <f>'Old age effective coverage'!M61</f>
        <v>2008</v>
      </c>
      <c r="H153" s="237">
        <f>'Old age effective coverage'!P61</f>
        <v>3.08755186835808</v>
      </c>
      <c r="I153" s="237">
        <f>'Old age effective coverage'!Q61</f>
        <v>4.2</v>
      </c>
      <c r="J153" s="237">
        <f>'Old age effective coverage'!R61</f>
        <v>1.9</v>
      </c>
      <c r="K153" s="236">
        <f>'Old age effective coverage'!S61</f>
        <v>2007</v>
      </c>
      <c r="L153" s="237">
        <f>'Old age effective coverage'!V61</f>
        <v>3.2622494552413737</v>
      </c>
      <c r="M153" s="237">
        <f>'Old age effective coverage'!W61</f>
        <v>4.5</v>
      </c>
      <c r="N153" s="237">
        <f>'Old age effective coverage'!X61</f>
        <v>2.1</v>
      </c>
      <c r="O153" s="236" t="str">
        <f>'Old age effective coverage'!Y61</f>
        <v>15+</v>
      </c>
    </row>
    <row r="154" spans="1:15" ht="12.75">
      <c r="A154" s="236">
        <v>377</v>
      </c>
      <c r="B154" s="236" t="s">
        <v>608</v>
      </c>
      <c r="C154" s="236" t="str">
        <f>'Old age effective coverage'!H105</f>
        <v>Thailand</v>
      </c>
      <c r="D154" s="237">
        <f>'Old age effective coverage'!J105</f>
        <v>20.3</v>
      </c>
      <c r="E154" s="237">
        <f>'Old age effective coverage'!K105</f>
        <v>0</v>
      </c>
      <c r="F154" s="237">
        <f>'Old age effective coverage'!L105</f>
        <v>0</v>
      </c>
      <c r="G154" s="236">
        <f>'Old age effective coverage'!M105</f>
        <v>2007</v>
      </c>
      <c r="H154" s="237">
        <f>'Old age effective coverage'!P105</f>
        <v>18.1</v>
      </c>
      <c r="I154" s="237">
        <f>'Old age effective coverage'!Q105</f>
        <v>0</v>
      </c>
      <c r="J154" s="237">
        <f>'Old age effective coverage'!R105</f>
        <v>0</v>
      </c>
      <c r="K154" s="236">
        <f>'Old age effective coverage'!S105</f>
        <v>2010</v>
      </c>
      <c r="L154" s="237">
        <f>'Old age effective coverage'!V105</f>
        <v>22.4</v>
      </c>
      <c r="M154" s="237">
        <f>'Old age effective coverage'!W105</f>
        <v>0</v>
      </c>
      <c r="N154" s="237">
        <f>'Old age effective coverage'!X105</f>
        <v>0</v>
      </c>
      <c r="O154" s="236" t="str">
        <f>'Old age effective coverage'!Y105</f>
        <v>15+</v>
      </c>
    </row>
    <row r="155" spans="1:15" ht="12.75">
      <c r="A155" s="236">
        <v>378</v>
      </c>
      <c r="B155" s="236" t="s">
        <v>500</v>
      </c>
      <c r="C155" s="236" t="str">
        <f>'Old age effective coverage'!H106</f>
        <v>Timor-Leste</v>
      </c>
      <c r="D155" s="237">
        <f>'Old age effective coverage'!J106</f>
        <v>100</v>
      </c>
      <c r="E155" s="237">
        <f>'Old age effective coverage'!K106</f>
        <v>0</v>
      </c>
      <c r="F155" s="237">
        <f>'Old age effective coverage'!L106</f>
        <v>0</v>
      </c>
      <c r="G155" s="236" t="str">
        <f>'Old age effective coverage'!M106</f>
        <v>n.a.</v>
      </c>
      <c r="H155" s="237">
        <f>'Old age effective coverage'!P106</f>
        <v>0</v>
      </c>
      <c r="I155" s="237">
        <f>'Old age effective coverage'!Q106</f>
        <v>0</v>
      </c>
      <c r="J155" s="237">
        <f>'Old age effective coverage'!R106</f>
        <v>0</v>
      </c>
      <c r="K155" s="236">
        <f>'Old age effective coverage'!S106</f>
        <v>2011</v>
      </c>
      <c r="L155" s="237">
        <f>'Old age effective coverage'!V106</f>
        <v>0</v>
      </c>
      <c r="M155" s="237">
        <f>'Old age effective coverage'!W106</f>
        <v>0</v>
      </c>
      <c r="N155" s="237">
        <f>'Old age effective coverage'!X106</f>
        <v>0</v>
      </c>
      <c r="O155" s="236" t="str">
        <f>'Old age effective coverage'!Y106</f>
        <v>15+</v>
      </c>
    </row>
    <row r="156" spans="1:15" ht="12.75">
      <c r="A156" s="236">
        <v>113</v>
      </c>
      <c r="B156" s="236" t="s">
        <v>609</v>
      </c>
      <c r="C156" s="236" t="str">
        <f>'Old age effective coverage'!H62</f>
        <v>Togo</v>
      </c>
      <c r="D156" s="237">
        <f>'Old age effective coverage'!J62</f>
        <v>10.9</v>
      </c>
      <c r="E156" s="237">
        <f>'Old age effective coverage'!K62</f>
        <v>0</v>
      </c>
      <c r="F156" s="237">
        <f>'Old age effective coverage'!L62</f>
        <v>0</v>
      </c>
      <c r="G156" s="236">
        <f>'Old age effective coverage'!M62</f>
        <v>2009</v>
      </c>
      <c r="H156" s="237">
        <f>'Old age effective coverage'!P62</f>
        <v>3.1</v>
      </c>
      <c r="I156" s="237">
        <f>'Old age effective coverage'!Q62</f>
        <v>0</v>
      </c>
      <c r="J156" s="237">
        <f>'Old age effective coverage'!R62</f>
        <v>0</v>
      </c>
      <c r="K156" s="236">
        <f>'Old age effective coverage'!S62</f>
        <v>2009</v>
      </c>
      <c r="L156" s="237">
        <f>'Old age effective coverage'!V62</f>
        <v>3.7</v>
      </c>
      <c r="M156" s="237">
        <f>'Old age effective coverage'!W62</f>
        <v>0</v>
      </c>
      <c r="N156" s="237">
        <f>'Old age effective coverage'!X62</f>
        <v>0</v>
      </c>
      <c r="O156" s="236" t="str">
        <f>'Old age effective coverage'!Y62</f>
        <v>15+</v>
      </c>
    </row>
    <row r="157" spans="1:15" ht="12.75">
      <c r="A157" s="236">
        <v>533</v>
      </c>
      <c r="B157" s="236" t="s">
        <v>610</v>
      </c>
      <c r="C157" s="236" t="str">
        <f>'Old age effective coverage'!H202</f>
        <v>Tonga</v>
      </c>
      <c r="D157" s="237">
        <f>'Old age effective coverage'!J202</f>
        <v>9.5</v>
      </c>
      <c r="E157" s="237">
        <f>'Old age effective coverage'!K202</f>
        <v>0</v>
      </c>
      <c r="F157" s="237">
        <f>'Old age effective coverage'!L202</f>
        <v>0</v>
      </c>
      <c r="G157" s="236">
        <f>'Old age effective coverage'!M202</f>
        <v>2005</v>
      </c>
      <c r="H157" s="237" t="str">
        <f>'Old age effective coverage'!P202</f>
        <v>...</v>
      </c>
      <c r="I157" s="237">
        <f>'Old age effective coverage'!Q202</f>
        <v>0</v>
      </c>
      <c r="J157" s="237">
        <f>'Old age effective coverage'!R202</f>
        <v>0</v>
      </c>
      <c r="K157" s="236">
        <f>'Old age effective coverage'!S202</f>
        <v>0</v>
      </c>
      <c r="L157" s="237">
        <f>'Old age effective coverage'!V202</f>
        <v>0</v>
      </c>
      <c r="M157" s="237">
        <f>'Old age effective coverage'!W202</f>
        <v>0</v>
      </c>
      <c r="N157" s="237">
        <f>'Old age effective coverage'!X202</f>
        <v>0</v>
      </c>
      <c r="O157" s="236">
        <f>'Old age effective coverage'!Y202</f>
        <v>0</v>
      </c>
    </row>
    <row r="158" spans="1:15" ht="12.75">
      <c r="A158" s="236">
        <v>289</v>
      </c>
      <c r="B158" s="236" t="s">
        <v>611</v>
      </c>
      <c r="C158" s="236" t="str">
        <f>'Old age effective coverage'!H184</f>
        <v>Trinidad and Tobago</v>
      </c>
      <c r="D158" s="237">
        <f>'Old age effective coverage'!J184</f>
        <v>50.7</v>
      </c>
      <c r="E158" s="237">
        <f>'Old age effective coverage'!K184</f>
        <v>0</v>
      </c>
      <c r="F158" s="237">
        <f>'Old age effective coverage'!L184</f>
        <v>0</v>
      </c>
      <c r="G158" s="236">
        <f>'Old age effective coverage'!M184</f>
        <v>2009</v>
      </c>
      <c r="H158" s="237">
        <f>'Old age effective coverage'!P184</f>
        <v>51.4</v>
      </c>
      <c r="I158" s="237">
        <f>'Old age effective coverage'!Q184</f>
        <v>0</v>
      </c>
      <c r="J158" s="237">
        <f>'Old age effective coverage'!R184</f>
        <v>0</v>
      </c>
      <c r="K158" s="236">
        <f>'Old age effective coverage'!S184</f>
        <v>2009</v>
      </c>
      <c r="L158" s="237">
        <f>'Old age effective coverage'!V184</f>
        <v>71.7</v>
      </c>
      <c r="M158" s="237">
        <f>'Old age effective coverage'!W184</f>
        <v>0</v>
      </c>
      <c r="N158" s="237">
        <f>'Old age effective coverage'!X184</f>
        <v>0</v>
      </c>
      <c r="O158" s="236" t="str">
        <f>'Old age effective coverage'!Y184</f>
        <v>15+</v>
      </c>
    </row>
    <row r="159" spans="1:15" ht="12.75">
      <c r="A159" s="236">
        <v>115</v>
      </c>
      <c r="B159" s="236" t="s">
        <v>612</v>
      </c>
      <c r="C159" s="236" t="str">
        <f>'Old age effective coverage'!H63</f>
        <v>Tunisia</v>
      </c>
      <c r="D159" s="237">
        <f>'Old age effective coverage'!J63</f>
        <v>68.8</v>
      </c>
      <c r="E159" s="237">
        <f>'Old age effective coverage'!K63</f>
        <v>0</v>
      </c>
      <c r="F159" s="237">
        <f>'Old age effective coverage'!L63</f>
        <v>0</v>
      </c>
      <c r="G159" s="236">
        <f>'Old age effective coverage'!M63</f>
        <v>2006</v>
      </c>
      <c r="H159" s="237">
        <f>'Old age effective coverage'!P63</f>
        <v>28.6</v>
      </c>
      <c r="I159" s="237">
        <f>'Old age effective coverage'!Q63</f>
        <v>0</v>
      </c>
      <c r="J159" s="237">
        <f>'Old age effective coverage'!R63</f>
        <v>0</v>
      </c>
      <c r="K159" s="236">
        <f>'Old age effective coverage'!S63</f>
        <v>2008</v>
      </c>
      <c r="L159" s="237">
        <f>'Old age effective coverage'!V63</f>
        <v>55.6</v>
      </c>
      <c r="M159" s="237">
        <f>'Old age effective coverage'!W63</f>
        <v>0</v>
      </c>
      <c r="N159" s="237">
        <f>'Old age effective coverage'!X63</f>
        <v>0</v>
      </c>
      <c r="O159" s="236" t="str">
        <f>'Old age effective coverage'!Y63</f>
        <v>15+</v>
      </c>
    </row>
    <row r="160" spans="1:15" ht="12.75">
      <c r="A160" s="236">
        <v>467</v>
      </c>
      <c r="B160" s="236" t="s">
        <v>613</v>
      </c>
      <c r="C160" s="236" t="str">
        <f>'Old age effective coverage'!H151</f>
        <v>Turkey</v>
      </c>
      <c r="D160" s="237">
        <f>'Old age effective coverage'!J151</f>
        <v>89.9</v>
      </c>
      <c r="E160" s="237">
        <f>'Old age effective coverage'!K151</f>
        <v>0</v>
      </c>
      <c r="F160" s="237">
        <f>'Old age effective coverage'!L151</f>
        <v>0</v>
      </c>
      <c r="G160" s="236">
        <f>'Old age effective coverage'!M151</f>
        <v>2007</v>
      </c>
      <c r="H160" s="237">
        <f>'Old age effective coverage'!P151</f>
        <v>27.849269695173813</v>
      </c>
      <c r="I160" s="237">
        <f>'Old age effective coverage'!Q151</f>
        <v>44.13860138156909</v>
      </c>
      <c r="J160" s="237">
        <f>'Old age effective coverage'!R151</f>
        <v>11.675340223528243</v>
      </c>
      <c r="K160" s="236">
        <f>'Old age effective coverage'!S151</f>
        <v>2011</v>
      </c>
      <c r="L160" s="237">
        <f>'Old age effective coverage'!V151</f>
        <v>52.124794254077514</v>
      </c>
      <c r="M160" s="237">
        <f>'Old age effective coverage'!W151</f>
        <v>58.38901262063846</v>
      </c>
      <c r="N160" s="237">
        <f>'Old age effective coverage'!X151</f>
        <v>37.122174244348486</v>
      </c>
      <c r="O160" s="236" t="str">
        <f>'Old age effective coverage'!Y151</f>
        <v>15+</v>
      </c>
    </row>
    <row r="161" spans="1:15" ht="12.75">
      <c r="A161" s="236">
        <v>534</v>
      </c>
      <c r="B161" s="236" t="s">
        <v>614</v>
      </c>
      <c r="C161" s="236" t="str">
        <f>'Old age effective coverage'!H203</f>
        <v>Tuvalu</v>
      </c>
      <c r="D161" s="237">
        <f>'Old age effective coverage'!J203</f>
        <v>19.5</v>
      </c>
      <c r="E161" s="237">
        <f>'Old age effective coverage'!K203</f>
        <v>0</v>
      </c>
      <c r="F161" s="237">
        <f>'Old age effective coverage'!L203</f>
        <v>0</v>
      </c>
      <c r="G161" s="236">
        <f>'Old age effective coverage'!M203</f>
        <v>2005</v>
      </c>
      <c r="H161" s="237" t="str">
        <f>'Old age effective coverage'!P203</f>
        <v>...</v>
      </c>
      <c r="I161" s="237">
        <f>'Old age effective coverage'!Q203</f>
        <v>0</v>
      </c>
      <c r="J161" s="237">
        <f>'Old age effective coverage'!R203</f>
        <v>0</v>
      </c>
      <c r="K161" s="236">
        <f>'Old age effective coverage'!S203</f>
        <v>0</v>
      </c>
      <c r="L161" s="237">
        <f>'Old age effective coverage'!V203</f>
        <v>0</v>
      </c>
      <c r="M161" s="237">
        <f>'Old age effective coverage'!W203</f>
        <v>0</v>
      </c>
      <c r="N161" s="237">
        <f>'Old age effective coverage'!X203</f>
        <v>0</v>
      </c>
      <c r="O161" s="236">
        <f>'Old age effective coverage'!Y203</f>
        <v>0</v>
      </c>
    </row>
    <row r="162" spans="1:15" ht="12.75">
      <c r="A162" s="236">
        <v>117</v>
      </c>
      <c r="B162" s="236" t="s">
        <v>615</v>
      </c>
      <c r="C162" s="236" t="str">
        <f>'Old age effective coverage'!H64</f>
        <v>Uganda</v>
      </c>
      <c r="D162" s="237">
        <f>'Old age effective coverage'!J64</f>
        <v>4.2</v>
      </c>
      <c r="E162" s="237">
        <f>'Old age effective coverage'!K64</f>
        <v>0</v>
      </c>
      <c r="F162" s="237">
        <f>'Old age effective coverage'!L64</f>
        <v>0</v>
      </c>
      <c r="G162" s="236">
        <f>'Old age effective coverage'!M64</f>
        <v>2006</v>
      </c>
      <c r="H162" s="237">
        <f>'Old age effective coverage'!P64</f>
        <v>3.7881450507074614</v>
      </c>
      <c r="I162" s="237">
        <f>'Old age effective coverage'!Q64</f>
        <v>3.424611641595036</v>
      </c>
      <c r="J162" s="237">
        <f>'Old age effective coverage'!R64</f>
        <v>4.150014956222732</v>
      </c>
      <c r="K162" s="236">
        <f>'Old age effective coverage'!S64</f>
        <v>2007</v>
      </c>
      <c r="L162" s="237">
        <f>'Old age effective coverage'!V64</f>
        <v>4.608431211154868</v>
      </c>
      <c r="M162" s="237">
        <f>'Old age effective coverage'!W64</f>
        <v>4.108548834568713</v>
      </c>
      <c r="N162" s="237">
        <f>'Old age effective coverage'!X64</f>
        <v>5.120152354455514</v>
      </c>
      <c r="O162" s="236" t="str">
        <f>'Old age effective coverage'!Y64</f>
        <v>15+</v>
      </c>
    </row>
    <row r="163" spans="1:15" ht="12.75">
      <c r="A163" s="236">
        <v>468</v>
      </c>
      <c r="B163" s="236" t="s">
        <v>616</v>
      </c>
      <c r="C163" s="236" t="str">
        <f>'Old age effective coverage'!H150</f>
        <v>Ukraine</v>
      </c>
      <c r="D163" s="237">
        <f>'Old age effective coverage'!J150</f>
        <v>95.5</v>
      </c>
      <c r="E163" s="237">
        <f>'Old age effective coverage'!K150</f>
        <v>0</v>
      </c>
      <c r="F163" s="237">
        <f>'Old age effective coverage'!L150</f>
        <v>0</v>
      </c>
      <c r="G163" s="236">
        <f>'Old age effective coverage'!M150</f>
        <v>2007</v>
      </c>
      <c r="H163" s="237">
        <f>'Old age effective coverage'!P150</f>
        <v>43.4</v>
      </c>
      <c r="I163" s="237">
        <f>'Old age effective coverage'!Q150</f>
        <v>0</v>
      </c>
      <c r="J163" s="237">
        <f>'Old age effective coverage'!R150</f>
        <v>0</v>
      </c>
      <c r="K163" s="236">
        <f>'Old age effective coverage'!S150</f>
        <v>2007</v>
      </c>
      <c r="L163" s="237">
        <f>'Old age effective coverage'!V150</f>
        <v>60.6</v>
      </c>
      <c r="M163" s="237">
        <f>'Old age effective coverage'!W150</f>
        <v>0</v>
      </c>
      <c r="N163" s="237">
        <f>'Old age effective coverage'!X150</f>
        <v>0</v>
      </c>
      <c r="O163" s="236" t="str">
        <f>'Old age effective coverage'!Y150</f>
        <v>15+</v>
      </c>
    </row>
    <row r="164" spans="1:15" ht="12.75">
      <c r="A164" s="236">
        <v>469</v>
      </c>
      <c r="B164" s="236" t="s">
        <v>617</v>
      </c>
      <c r="C164" s="236" t="str">
        <f>'Old age effective coverage'!H152</f>
        <v>United Kingdom</v>
      </c>
      <c r="D164" s="237" t="str">
        <f>'Old age effective coverage'!J152</f>
        <v>...</v>
      </c>
      <c r="E164" s="237">
        <f>'Old age effective coverage'!K152</f>
        <v>0</v>
      </c>
      <c r="F164" s="237">
        <f>'Old age effective coverage'!L152</f>
        <v>0</v>
      </c>
      <c r="G164" s="236" t="str">
        <f>'Old age effective coverage'!M152</f>
        <v>n.a.</v>
      </c>
      <c r="H164" s="237">
        <f>'Old age effective coverage'!P152</f>
        <v>71.4</v>
      </c>
      <c r="I164" s="237">
        <f>'Old age effective coverage'!Q152</f>
        <v>0</v>
      </c>
      <c r="J164" s="237">
        <f>'Old age effective coverage'!R152</f>
        <v>0</v>
      </c>
      <c r="K164" s="236">
        <f>'Old age effective coverage'!S152</f>
        <v>0</v>
      </c>
      <c r="L164" s="237">
        <f>'Old age effective coverage'!V152</f>
        <v>0</v>
      </c>
      <c r="M164" s="237">
        <f>'Old age effective coverage'!W152</f>
        <v>0</v>
      </c>
      <c r="N164" s="237">
        <f>'Old age effective coverage'!X152</f>
        <v>0</v>
      </c>
      <c r="O164" s="236">
        <f>'Old age effective coverage'!Y152</f>
        <v>0</v>
      </c>
    </row>
    <row r="165" spans="1:15" ht="12.75">
      <c r="A165" s="236">
        <v>291</v>
      </c>
      <c r="B165" s="236" t="s">
        <v>618</v>
      </c>
      <c r="C165" s="236" t="str">
        <f>'Old age effective coverage'!H190</f>
        <v>United States</v>
      </c>
      <c r="D165" s="237">
        <f>'Old age effective coverage'!J190</f>
        <v>92</v>
      </c>
      <c r="E165" s="237">
        <f>'Old age effective coverage'!K190</f>
        <v>0</v>
      </c>
      <c r="F165" s="237">
        <f>'Old age effective coverage'!L190</f>
        <v>0</v>
      </c>
      <c r="G165" s="236">
        <f>'Old age effective coverage'!M190</f>
        <v>2010</v>
      </c>
      <c r="H165" s="237">
        <f>'Old age effective coverage'!P190</f>
        <v>78.53765159353969</v>
      </c>
      <c r="I165" s="237">
        <f>'Old age effective coverage'!Q190</f>
        <v>81.10858367548404</v>
      </c>
      <c r="J165" s="237">
        <f>'Old age effective coverage'!R190</f>
        <v>75.95459925199201</v>
      </c>
      <c r="K165" s="236">
        <f>'Old age effective coverage'!S190</f>
        <v>2010</v>
      </c>
      <c r="L165" s="237">
        <f>'Old age effective coverage'!V190</f>
        <v>103.20338776998825</v>
      </c>
      <c r="M165" s="237">
        <f>'Old age effective coverage'!W190</f>
        <v>99.15737398972479</v>
      </c>
      <c r="N165" s="237">
        <f>'Old age effective coverage'!X190</f>
        <v>107.92830657465926</v>
      </c>
      <c r="O165" s="236" t="str">
        <f>'Old age effective coverage'!Y190</f>
        <v>15+</v>
      </c>
    </row>
    <row r="166" spans="1:15" ht="12.75">
      <c r="A166" s="236">
        <v>293</v>
      </c>
      <c r="B166" s="236" t="s">
        <v>619</v>
      </c>
      <c r="C166" s="236" t="str">
        <f>'Old age effective coverage'!H185</f>
        <v xml:space="preserve">Uruguay </v>
      </c>
      <c r="D166" s="237">
        <f>'Old age effective coverage'!J185</f>
        <v>77.2</v>
      </c>
      <c r="E166" s="237">
        <f>'Old age effective coverage'!K185</f>
        <v>75.8</v>
      </c>
      <c r="F166" s="237">
        <f>'Old age effective coverage'!L185</f>
        <v>78.2</v>
      </c>
      <c r="G166" s="236">
        <f>'Old age effective coverage'!M185</f>
        <v>2010</v>
      </c>
      <c r="H166" s="237">
        <f>'Old age effective coverage'!P185</f>
        <v>51</v>
      </c>
      <c r="I166" s="237">
        <f>'Old age effective coverage'!Q185</f>
        <v>43.1</v>
      </c>
      <c r="J166" s="237">
        <f>'Old age effective coverage'!R185</f>
        <v>58.2</v>
      </c>
      <c r="K166" s="236">
        <f>'Old age effective coverage'!S185</f>
        <v>2010</v>
      </c>
      <c r="L166" s="237">
        <f>'Old age effective coverage'!V185</f>
        <v>63.8</v>
      </c>
      <c r="M166" s="237">
        <f>'Old age effective coverage'!W185</f>
        <v>65.7</v>
      </c>
      <c r="N166" s="237">
        <f>'Old age effective coverage'!X185</f>
        <v>61.5</v>
      </c>
      <c r="O166" s="236" t="str">
        <f>'Old age effective coverage'!Y185</f>
        <v>15+</v>
      </c>
    </row>
    <row r="167" spans="1:15" ht="12.75">
      <c r="A167" s="236">
        <v>382</v>
      </c>
      <c r="B167" s="236" t="s">
        <v>620</v>
      </c>
      <c r="C167" s="236" t="str">
        <f>'Old age effective coverage'!H107</f>
        <v>Uzbekistan</v>
      </c>
      <c r="D167" s="237">
        <f>'Old age effective coverage'!J107</f>
        <v>98.1</v>
      </c>
      <c r="E167" s="237">
        <f>'Old age effective coverage'!K107</f>
        <v>0</v>
      </c>
      <c r="F167" s="237">
        <f>'Old age effective coverage'!L107</f>
        <v>0</v>
      </c>
      <c r="G167" s="236">
        <f>'Old age effective coverage'!M107</f>
        <v>2010</v>
      </c>
      <c r="H167" s="237" t="str">
        <f>'Old age effective coverage'!P107</f>
        <v>...</v>
      </c>
      <c r="I167" s="237">
        <f>'Old age effective coverage'!Q107</f>
        <v>0</v>
      </c>
      <c r="J167" s="237">
        <f>'Old age effective coverage'!R107</f>
        <v>0</v>
      </c>
      <c r="K167" s="236">
        <f>'Old age effective coverage'!S107</f>
        <v>0</v>
      </c>
      <c r="L167" s="237">
        <f>'Old age effective coverage'!V107</f>
        <v>0</v>
      </c>
      <c r="M167" s="237">
        <f>'Old age effective coverage'!W107</f>
        <v>0</v>
      </c>
      <c r="N167" s="237">
        <f>'Old age effective coverage'!X107</f>
        <v>0</v>
      </c>
      <c r="O167" s="236">
        <f>'Old age effective coverage'!Y107</f>
        <v>0</v>
      </c>
    </row>
    <row r="168" spans="1:15" ht="12.75">
      <c r="A168" s="236">
        <v>538</v>
      </c>
      <c r="B168" s="236" t="s">
        <v>621</v>
      </c>
      <c r="C168" s="236" t="str">
        <f>'Old age effective coverage'!H204</f>
        <v>Vanuatu</v>
      </c>
      <c r="D168" s="237">
        <f>'Old age effective coverage'!J204</f>
        <v>3.1</v>
      </c>
      <c r="E168" s="237">
        <f>'Old age effective coverage'!K204</f>
        <v>0</v>
      </c>
      <c r="F168" s="237">
        <f>'Old age effective coverage'!L204</f>
        <v>0</v>
      </c>
      <c r="G168" s="236">
        <f>'Old age effective coverage'!M204</f>
        <v>2005</v>
      </c>
      <c r="H168" s="237">
        <f>'Old age effective coverage'!P204</f>
        <v>13.930211993395258</v>
      </c>
      <c r="I168" s="237">
        <f>'Old age effective coverage'!Q204</f>
        <v>17.036154643481492</v>
      </c>
      <c r="J168" s="237">
        <f>'Old age effective coverage'!R204</f>
        <v>10.750934313042377</v>
      </c>
      <c r="K168" s="236">
        <f>'Old age effective coverage'!S204</f>
        <v>2007</v>
      </c>
      <c r="L168" s="237">
        <f>'Old age effective coverage'!V204</f>
        <v>18.267519568237567</v>
      </c>
      <c r="M168" s="237">
        <f>'Old age effective coverage'!W204</f>
        <v>19.936551364047908</v>
      </c>
      <c r="N168" s="237">
        <f>'Old age effective coverage'!X204</f>
        <v>16.08350439874014</v>
      </c>
      <c r="O168" s="236" t="str">
        <f>'Old age effective coverage'!Y204</f>
        <v>15+</v>
      </c>
    </row>
    <row r="169" spans="1:15" ht="12.75">
      <c r="A169" s="236">
        <v>295</v>
      </c>
      <c r="B169" s="236" t="s">
        <v>622</v>
      </c>
      <c r="C169" s="236" t="str">
        <f>'Old age effective coverage'!H186</f>
        <v>Venezuela, Bolivarian Rep. Of</v>
      </c>
      <c r="D169" s="237">
        <f>'Old age effective coverage'!J186</f>
        <v>50.1</v>
      </c>
      <c r="E169" s="237">
        <f>'Old age effective coverage'!K186</f>
        <v>0</v>
      </c>
      <c r="F169" s="237">
        <f>'Old age effective coverage'!L186</f>
        <v>0</v>
      </c>
      <c r="G169" s="236">
        <f>'Old age effective coverage'!M186</f>
        <v>2009</v>
      </c>
      <c r="H169" s="237">
        <f>'Old age effective coverage'!P186</f>
        <v>14.9</v>
      </c>
      <c r="I169" s="237">
        <f>'Old age effective coverage'!Q186</f>
        <v>0</v>
      </c>
      <c r="J169" s="237">
        <f>'Old age effective coverage'!R186</f>
        <v>0</v>
      </c>
      <c r="K169" s="236">
        <f>'Old age effective coverage'!S186</f>
        <v>2004</v>
      </c>
      <c r="L169" s="237">
        <f>'Old age effective coverage'!V186</f>
        <v>20.5</v>
      </c>
      <c r="M169" s="237">
        <f>'Old age effective coverage'!W186</f>
        <v>0</v>
      </c>
      <c r="N169" s="237">
        <f>'Old age effective coverage'!X186</f>
        <v>0</v>
      </c>
      <c r="O169" s="236" t="str">
        <f>'Old age effective coverage'!Y186</f>
        <v>15+</v>
      </c>
    </row>
    <row r="170" spans="1:15" ht="12.75">
      <c r="A170" s="236">
        <v>383</v>
      </c>
      <c r="B170" s="236" t="s">
        <v>623</v>
      </c>
      <c r="C170" s="236" t="str">
        <f>'Old age effective coverage'!H108</f>
        <v>Viet Nam</v>
      </c>
      <c r="D170" s="237">
        <f>'Old age effective coverage'!J108</f>
        <v>25.7</v>
      </c>
      <c r="E170" s="237">
        <f>'Old age effective coverage'!K108</f>
        <v>0</v>
      </c>
      <c r="F170" s="237">
        <f>'Old age effective coverage'!L108</f>
        <v>0</v>
      </c>
      <c r="G170" s="236">
        <f>'Old age effective coverage'!M108</f>
        <v>2010</v>
      </c>
      <c r="H170" s="237">
        <f>'Old age effective coverage'!P108</f>
        <v>17.3</v>
      </c>
      <c r="I170" s="237">
        <f>'Old age effective coverage'!Q108</f>
        <v>17.7</v>
      </c>
      <c r="J170" s="237">
        <f>'Old age effective coverage'!R108</f>
        <v>16.8</v>
      </c>
      <c r="K170" s="236">
        <f>'Old age effective coverage'!S108</f>
        <v>2010</v>
      </c>
      <c r="L170" s="237">
        <f>'Old age effective coverage'!V108</f>
        <v>20.684193897824223</v>
      </c>
      <c r="M170" s="237">
        <f>'Old age effective coverage'!W108</f>
        <v>20.407830914272083</v>
      </c>
      <c r="N170" s="237">
        <f>'Old age effective coverage'!X108</f>
        <v>20.977473863439755</v>
      </c>
      <c r="O170" s="236" t="str">
        <f>'Old age effective coverage'!Y108</f>
        <v>15+</v>
      </c>
    </row>
    <row r="171" spans="1:15" ht="12.75">
      <c r="A171" s="236">
        <v>384</v>
      </c>
      <c r="B171" s="236" t="s">
        <v>625</v>
      </c>
      <c r="C171" s="236" t="str">
        <f>'Old age effective coverage'!H109</f>
        <v xml:space="preserve">Yemen </v>
      </c>
      <c r="D171" s="237">
        <f>'Old age effective coverage'!J109</f>
        <v>15.626417405164739</v>
      </c>
      <c r="E171" s="237">
        <f>'Old age effective coverage'!K109</f>
        <v>38.254625186964226</v>
      </c>
      <c r="F171" s="237">
        <f>'Old age effective coverage'!L109</f>
        <v>0.5092222658263159</v>
      </c>
      <c r="G171" s="236">
        <f>'Old age effective coverage'!M109</f>
        <v>2005</v>
      </c>
      <c r="H171" s="237">
        <f>'Old age effective coverage'!P109</f>
        <v>2.314124571007153</v>
      </c>
      <c r="I171" s="237">
        <f>'Old age effective coverage'!Q109</f>
        <v>4.231317558872211</v>
      </c>
      <c r="J171" s="237">
        <f>'Old age effective coverage'!R109</f>
        <v>0.39767926593256675</v>
      </c>
      <c r="K171" s="236">
        <f>'Old age effective coverage'!S109</f>
        <v>2009</v>
      </c>
      <c r="L171" s="237">
        <f>'Old age effective coverage'!V109</f>
        <v>4.600141736595423</v>
      </c>
      <c r="M171" s="237">
        <f>'Old age effective coverage'!W109</f>
        <v>5.6607832082917735</v>
      </c>
      <c r="N171" s="237">
        <f>'Old age effective coverage'!X109</f>
        <v>1.5370718266641619</v>
      </c>
      <c r="O171" s="236" t="str">
        <f>'Old age effective coverage'!Y109</f>
        <v>15+</v>
      </c>
    </row>
    <row r="172" spans="1:15" ht="12.75">
      <c r="A172" s="236">
        <v>121</v>
      </c>
      <c r="B172" s="236" t="s">
        <v>627</v>
      </c>
      <c r="C172" s="236" t="str">
        <f>'Old age effective coverage'!H65</f>
        <v>Zambia</v>
      </c>
      <c r="D172" s="237">
        <f>'Old age effective coverage'!J65</f>
        <v>7.7</v>
      </c>
      <c r="E172" s="237">
        <f>'Old age effective coverage'!K65</f>
        <v>0</v>
      </c>
      <c r="F172" s="237">
        <f>'Old age effective coverage'!L65</f>
        <v>0</v>
      </c>
      <c r="G172" s="236">
        <f>'Old age effective coverage'!M65</f>
        <v>2008</v>
      </c>
      <c r="H172" s="237">
        <f>'Old age effective coverage'!P65</f>
        <v>8.816305800684992</v>
      </c>
      <c r="I172" s="237">
        <f>'Old age effective coverage'!Q65</f>
        <v>12.089334432830864</v>
      </c>
      <c r="J172" s="237">
        <f>'Old age effective coverage'!R65</f>
        <v>5.505378527676611</v>
      </c>
      <c r="K172" s="236">
        <f>'Old age effective coverage'!S65</f>
        <v>2010</v>
      </c>
      <c r="L172" s="237">
        <f>'Old age effective coverage'!V65</f>
        <v>10.460498380488357</v>
      </c>
      <c r="M172" s="237">
        <f>'Old age effective coverage'!W65</f>
        <v>13.384533388082174</v>
      </c>
      <c r="N172" s="237">
        <f>'Old age effective coverage'!X65</f>
        <v>7.042768213354314</v>
      </c>
      <c r="O172" s="236" t="str">
        <f>'Old age effective coverage'!Y65</f>
        <v>15+</v>
      </c>
    </row>
    <row r="173" spans="1:15" ht="12.75">
      <c r="A173" s="236">
        <v>123</v>
      </c>
      <c r="B173" s="236" t="s">
        <v>628</v>
      </c>
      <c r="C173" s="236" t="str">
        <f>'Old age effective coverage'!H66</f>
        <v>Zimbabwe</v>
      </c>
      <c r="D173" s="237">
        <f>'Old age effective coverage'!J66</f>
        <v>6.2</v>
      </c>
      <c r="E173" s="237">
        <f>'Old age effective coverage'!K66</f>
        <v>0</v>
      </c>
      <c r="F173" s="237">
        <f>'Old age effective coverage'!L66</f>
        <v>0</v>
      </c>
      <c r="G173" s="236">
        <f>'Old age effective coverage'!M66</f>
        <v>2006</v>
      </c>
      <c r="H173" s="237">
        <f>'Old age effective coverage'!P66</f>
        <v>17</v>
      </c>
      <c r="I173" s="237">
        <f>'Old age effective coverage'!Q66</f>
        <v>0</v>
      </c>
      <c r="J173" s="237">
        <f>'Old age effective coverage'!R66</f>
        <v>0</v>
      </c>
      <c r="K173" s="236">
        <f>'Old age effective coverage'!S66</f>
        <v>2009</v>
      </c>
      <c r="L173" s="237">
        <f>'Old age effective coverage'!V66</f>
        <v>18.3</v>
      </c>
      <c r="M173" s="237">
        <f>'Old age effective coverage'!W66</f>
        <v>0</v>
      </c>
      <c r="N173" s="237">
        <f>'Old age effective coverage'!X66</f>
        <v>0</v>
      </c>
      <c r="O173" s="236" t="str">
        <f>'Old age effective coverage'!Y66</f>
        <v>15+</v>
      </c>
    </row>
    <row r="176" spans="1:2" ht="12.75">
      <c r="A176" s="236">
        <v>513</v>
      </c>
      <c r="B176" s="236" t="s">
        <v>536</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76"/>
  <sheetViews>
    <sheetView workbookViewId="0" topLeftCell="A1">
      <selection activeCell="C2" sqref="C2"/>
    </sheetView>
  </sheetViews>
  <sheetFormatPr defaultColWidth="11.421875" defaultRowHeight="12.75"/>
  <cols>
    <col min="1" max="16384" width="11.421875" style="236" customWidth="1"/>
  </cols>
  <sheetData>
    <row r="1" spans="1:13" ht="12.75">
      <c r="A1" s="244" t="s">
        <v>629</v>
      </c>
      <c r="B1" s="236" t="s">
        <v>444</v>
      </c>
      <c r="C1" s="236" t="s">
        <v>445</v>
      </c>
      <c r="D1" s="236" t="s">
        <v>446</v>
      </c>
      <c r="E1" s="236" t="s">
        <v>447</v>
      </c>
      <c r="F1" s="236" t="s">
        <v>448</v>
      </c>
      <c r="G1" s="236" t="s">
        <v>451</v>
      </c>
      <c r="H1" s="236" t="s">
        <v>450</v>
      </c>
      <c r="I1" s="236" t="s">
        <v>452</v>
      </c>
      <c r="J1" s="236" t="s">
        <v>453</v>
      </c>
      <c r="K1" s="236" t="s">
        <v>449</v>
      </c>
      <c r="L1" s="236" t="s">
        <v>454</v>
      </c>
      <c r="M1" s="236" t="s">
        <v>455</v>
      </c>
    </row>
    <row r="2" spans="1:12" ht="12.75">
      <c r="A2" s="236">
        <v>300</v>
      </c>
      <c r="B2" s="237"/>
      <c r="C2" s="237"/>
      <c r="D2" s="237"/>
      <c r="E2" s="236" t="s">
        <v>176</v>
      </c>
      <c r="F2" s="237">
        <v>2.2</v>
      </c>
      <c r="G2" s="237"/>
      <c r="H2" s="237"/>
      <c r="J2" s="237"/>
      <c r="K2" s="237"/>
      <c r="L2" s="237"/>
    </row>
    <row r="3" spans="1:13" ht="12.75">
      <c r="A3" s="236">
        <v>403</v>
      </c>
      <c r="B3" s="237">
        <v>86.5</v>
      </c>
      <c r="C3" s="237">
        <v>81.6</v>
      </c>
      <c r="D3" s="237">
        <v>93.6</v>
      </c>
      <c r="E3" s="236">
        <v>2008</v>
      </c>
      <c r="F3" s="237">
        <v>29.8</v>
      </c>
      <c r="G3" s="237"/>
      <c r="H3" s="237"/>
      <c r="I3" s="236">
        <v>2006</v>
      </c>
      <c r="J3" s="237">
        <v>43.3</v>
      </c>
      <c r="K3" s="237"/>
      <c r="L3" s="237"/>
      <c r="M3" s="236" t="s">
        <v>337</v>
      </c>
    </row>
    <row r="4" spans="1:13" ht="12.75">
      <c r="A4" s="236">
        <v>13</v>
      </c>
      <c r="B4" s="237">
        <v>63.6</v>
      </c>
      <c r="C4" s="237"/>
      <c r="D4" s="237"/>
      <c r="E4" s="236">
        <v>2010</v>
      </c>
      <c r="F4" s="237">
        <v>37</v>
      </c>
      <c r="G4" s="237"/>
      <c r="H4" s="237"/>
      <c r="I4" s="236">
        <v>2007</v>
      </c>
      <c r="J4" s="237">
        <v>80.6</v>
      </c>
      <c r="K4" s="237"/>
      <c r="L4" s="237"/>
      <c r="M4" s="236" t="s">
        <v>337</v>
      </c>
    </row>
    <row r="5" spans="1:13" ht="12.75">
      <c r="A5" s="236">
        <v>15</v>
      </c>
      <c r="B5" s="237">
        <v>8.1</v>
      </c>
      <c r="C5" s="237"/>
      <c r="D5" s="237"/>
      <c r="E5" s="236">
        <v>2010</v>
      </c>
      <c r="F5" s="237">
        <v>0.3</v>
      </c>
      <c r="G5" s="237"/>
      <c r="H5" s="237"/>
      <c r="I5" s="236">
        <v>2010</v>
      </c>
      <c r="J5" s="237">
        <v>0.4</v>
      </c>
      <c r="K5" s="237"/>
      <c r="L5" s="237"/>
      <c r="M5" s="236" t="s">
        <v>337</v>
      </c>
    </row>
    <row r="6" spans="1:13" ht="12.75">
      <c r="A6" s="236">
        <v>203</v>
      </c>
      <c r="B6" s="237">
        <v>54.8</v>
      </c>
      <c r="C6" s="237"/>
      <c r="D6" s="237"/>
      <c r="E6" s="236">
        <v>2006</v>
      </c>
      <c r="F6" s="237">
        <v>71.8</v>
      </c>
      <c r="G6" s="237"/>
      <c r="H6" s="237"/>
      <c r="I6" s="236">
        <v>2007</v>
      </c>
      <c r="J6" s="237">
        <v>78.3</v>
      </c>
      <c r="K6" s="237"/>
      <c r="L6" s="237"/>
      <c r="M6" s="236" t="s">
        <v>337</v>
      </c>
    </row>
    <row r="7" spans="1:13" ht="12.75">
      <c r="A7" s="236">
        <v>205</v>
      </c>
      <c r="B7" s="237">
        <v>90.7</v>
      </c>
      <c r="C7" s="237">
        <v>86.8</v>
      </c>
      <c r="D7" s="237">
        <v>93.3</v>
      </c>
      <c r="E7" s="236">
        <v>2010</v>
      </c>
      <c r="F7" s="237">
        <v>27.8</v>
      </c>
      <c r="G7" s="237"/>
      <c r="H7" s="237"/>
      <c r="I7" s="236">
        <v>2009</v>
      </c>
      <c r="J7" s="237">
        <v>39.1</v>
      </c>
      <c r="K7" s="237"/>
      <c r="L7" s="237"/>
      <c r="M7" s="236" t="s">
        <v>337</v>
      </c>
    </row>
    <row r="8" spans="1:13" ht="12.75">
      <c r="A8" s="236">
        <v>302</v>
      </c>
      <c r="B8" s="237">
        <v>82.4</v>
      </c>
      <c r="C8" s="237"/>
      <c r="D8" s="237"/>
      <c r="E8" s="236">
        <v>2010</v>
      </c>
      <c r="F8" s="237">
        <v>23.9</v>
      </c>
      <c r="G8" s="237"/>
      <c r="H8" s="237"/>
      <c r="I8" s="236">
        <v>2004</v>
      </c>
      <c r="J8" s="237">
        <v>33.1</v>
      </c>
      <c r="K8" s="237"/>
      <c r="L8" s="237"/>
      <c r="M8" s="236" t="s">
        <v>337</v>
      </c>
    </row>
    <row r="9" spans="1:12" ht="12.75">
      <c r="A9" s="236">
        <v>206</v>
      </c>
      <c r="B9" s="237">
        <v>89.5</v>
      </c>
      <c r="C9" s="237"/>
      <c r="D9" s="237"/>
      <c r="E9" s="236">
        <v>2006</v>
      </c>
      <c r="F9" s="237">
        <v>68</v>
      </c>
      <c r="G9" s="237"/>
      <c r="H9" s="237"/>
      <c r="J9" s="237"/>
      <c r="K9" s="237"/>
      <c r="L9" s="237"/>
    </row>
    <row r="10" spans="1:13" ht="12.75">
      <c r="A10" s="236">
        <v>505</v>
      </c>
      <c r="B10" s="237">
        <v>82.99999999999999</v>
      </c>
      <c r="C10" s="237">
        <v>77.53088201967009</v>
      </c>
      <c r="D10" s="237">
        <v>87.62919638619174</v>
      </c>
      <c r="E10" s="236">
        <v>2010</v>
      </c>
      <c r="F10" s="237">
        <v>71</v>
      </c>
      <c r="G10" s="237">
        <v>76</v>
      </c>
      <c r="H10" s="237">
        <v>66</v>
      </c>
      <c r="I10" s="236">
        <v>2007</v>
      </c>
      <c r="J10" s="237">
        <v>91</v>
      </c>
      <c r="K10" s="237">
        <v>89.07748304240147</v>
      </c>
      <c r="L10" s="237">
        <v>93.33562502202334</v>
      </c>
      <c r="M10" s="236" t="s">
        <v>337</v>
      </c>
    </row>
    <row r="11" spans="1:13" ht="12.75">
      <c r="A11" s="236">
        <v>407</v>
      </c>
      <c r="B11" s="237">
        <v>100</v>
      </c>
      <c r="C11" s="237">
        <v>100</v>
      </c>
      <c r="D11" s="237">
        <v>100</v>
      </c>
      <c r="E11" s="236">
        <v>2010</v>
      </c>
      <c r="F11" s="237">
        <v>74</v>
      </c>
      <c r="G11" s="237"/>
      <c r="H11" s="237"/>
      <c r="I11" s="236">
        <v>2010</v>
      </c>
      <c r="J11" s="237">
        <v>97</v>
      </c>
      <c r="K11" s="237"/>
      <c r="L11" s="237"/>
      <c r="M11" s="236" t="s">
        <v>337</v>
      </c>
    </row>
    <row r="12" spans="1:12" ht="12.75">
      <c r="A12" s="236">
        <v>304</v>
      </c>
      <c r="B12" s="237">
        <v>86.53677269594453</v>
      </c>
      <c r="C12" s="237">
        <v>88.23748670106927</v>
      </c>
      <c r="D12" s="237">
        <v>85.64183338585491</v>
      </c>
      <c r="E12" s="236">
        <v>2011</v>
      </c>
      <c r="F12" s="237">
        <v>23</v>
      </c>
      <c r="G12" s="237"/>
      <c r="H12" s="237"/>
      <c r="J12" s="237"/>
      <c r="K12" s="237"/>
      <c r="L12" s="237"/>
    </row>
    <row r="13" spans="1:12" ht="12.75">
      <c r="A13" s="236">
        <v>207</v>
      </c>
      <c r="B13" s="237">
        <v>83.9</v>
      </c>
      <c r="C13" s="237"/>
      <c r="D13" s="237"/>
      <c r="E13" s="236">
        <v>2010</v>
      </c>
      <c r="F13" s="237"/>
      <c r="G13" s="237"/>
      <c r="H13" s="237"/>
      <c r="J13" s="237"/>
      <c r="K13" s="237"/>
      <c r="L13" s="237"/>
    </row>
    <row r="14" spans="1:12" ht="12.75">
      <c r="A14" s="236">
        <v>305</v>
      </c>
      <c r="B14" s="237">
        <v>36.5</v>
      </c>
      <c r="C14" s="237"/>
      <c r="D14" s="237"/>
      <c r="E14" s="236">
        <v>2006</v>
      </c>
      <c r="F14" s="237">
        <v>13.8</v>
      </c>
      <c r="G14" s="237"/>
      <c r="H14" s="237"/>
      <c r="J14" s="237"/>
      <c r="K14" s="237"/>
      <c r="L14" s="237"/>
    </row>
    <row r="15" spans="1:12" ht="12.75">
      <c r="A15" s="236">
        <v>307</v>
      </c>
      <c r="B15" s="237">
        <v>26.1</v>
      </c>
      <c r="C15" s="237"/>
      <c r="D15" s="237"/>
      <c r="E15" s="236">
        <v>2010</v>
      </c>
      <c r="F15" s="237">
        <v>2.3</v>
      </c>
      <c r="G15" s="237"/>
      <c r="H15" s="237"/>
      <c r="J15" s="237"/>
      <c r="K15" s="237"/>
      <c r="L15" s="237"/>
    </row>
    <row r="16" spans="1:13" ht="12.75">
      <c r="A16" s="236">
        <v>209</v>
      </c>
      <c r="B16" s="237">
        <v>68.3</v>
      </c>
      <c r="C16" s="237"/>
      <c r="D16" s="237"/>
      <c r="E16" s="236">
        <v>2009</v>
      </c>
      <c r="F16" s="237">
        <v>64.1</v>
      </c>
      <c r="G16" s="237"/>
      <c r="H16" s="237"/>
      <c r="I16" s="236">
        <v>2009</v>
      </c>
      <c r="J16" s="237">
        <v>78.4</v>
      </c>
      <c r="K16" s="237"/>
      <c r="L16" s="237"/>
      <c r="M16" s="236" t="s">
        <v>337</v>
      </c>
    </row>
    <row r="17" spans="1:13" ht="12.75">
      <c r="A17" s="236">
        <v>408</v>
      </c>
      <c r="B17" s="237">
        <v>44</v>
      </c>
      <c r="C17" s="237">
        <v>29.1</v>
      </c>
      <c r="D17" s="237">
        <v>57.4</v>
      </c>
      <c r="E17" s="236">
        <v>2010</v>
      </c>
      <c r="F17" s="237">
        <v>43.99033378643709</v>
      </c>
      <c r="G17" s="237">
        <v>29.094498217014774</v>
      </c>
      <c r="H17" s="237">
        <v>57.4334808344348</v>
      </c>
      <c r="I17" s="236">
        <v>2010</v>
      </c>
      <c r="J17" s="237">
        <v>66.5690748015891</v>
      </c>
      <c r="K17" s="237">
        <v>41.594971234399395</v>
      </c>
      <c r="L17" s="237">
        <v>91.92906211039377</v>
      </c>
      <c r="M17" s="236" t="s">
        <v>337</v>
      </c>
    </row>
    <row r="18" spans="1:13" ht="12.75">
      <c r="A18" s="236">
        <v>409</v>
      </c>
      <c r="B18" s="237">
        <v>87.7</v>
      </c>
      <c r="C18" s="237">
        <v>100</v>
      </c>
      <c r="D18" s="237">
        <v>66.1</v>
      </c>
      <c r="E18" s="236">
        <v>2008</v>
      </c>
      <c r="F18" s="237">
        <v>64.5</v>
      </c>
      <c r="G18" s="237"/>
      <c r="H18" s="237"/>
      <c r="I18" s="236">
        <v>2010</v>
      </c>
      <c r="J18" s="237">
        <v>94.4</v>
      </c>
      <c r="K18" s="237"/>
      <c r="L18" s="237"/>
      <c r="M18" s="236" t="s">
        <v>337</v>
      </c>
    </row>
    <row r="19" spans="1:13" ht="12.75">
      <c r="A19" s="236">
        <v>211</v>
      </c>
      <c r="B19" s="237">
        <v>59.1</v>
      </c>
      <c r="C19" s="237"/>
      <c r="D19" s="237"/>
      <c r="E19" s="236">
        <v>2010</v>
      </c>
      <c r="F19" s="237">
        <v>51.02696910162528</v>
      </c>
      <c r="G19" s="237">
        <v>67.01698233534445</v>
      </c>
      <c r="H19" s="237">
        <v>35.346387849792976</v>
      </c>
      <c r="I19" s="236">
        <v>2011</v>
      </c>
      <c r="J19" s="237">
        <v>73.92252531973091</v>
      </c>
      <c r="K19" s="237">
        <v>77.1502657584739</v>
      </c>
      <c r="L19" s="237">
        <v>68.5749153962715</v>
      </c>
      <c r="M19" s="236" t="s">
        <v>337</v>
      </c>
    </row>
    <row r="20" spans="1:13" ht="12.75">
      <c r="A20" s="236">
        <v>17</v>
      </c>
      <c r="B20" s="237">
        <v>9.7</v>
      </c>
      <c r="C20" s="237"/>
      <c r="D20" s="237"/>
      <c r="E20" s="236">
        <v>2009</v>
      </c>
      <c r="F20" s="237">
        <v>5.2</v>
      </c>
      <c r="G20" s="237"/>
      <c r="H20" s="237"/>
      <c r="I20" s="236">
        <v>2009</v>
      </c>
      <c r="J20" s="237">
        <v>6.8</v>
      </c>
      <c r="K20" s="237"/>
      <c r="L20" s="237"/>
      <c r="M20" s="236" t="s">
        <v>337</v>
      </c>
    </row>
    <row r="21" spans="1:13" ht="12.75">
      <c r="A21" s="236">
        <v>309</v>
      </c>
      <c r="B21" s="237">
        <v>2.2</v>
      </c>
      <c r="C21" s="237"/>
      <c r="D21" s="237"/>
      <c r="E21" s="236">
        <v>2009</v>
      </c>
      <c r="F21" s="237">
        <v>8.9</v>
      </c>
      <c r="G21" s="237"/>
      <c r="H21" s="237"/>
      <c r="I21" s="236">
        <v>2010</v>
      </c>
      <c r="J21" s="237">
        <v>11.6</v>
      </c>
      <c r="K21" s="237"/>
      <c r="L21" s="237"/>
      <c r="M21" s="236" t="s">
        <v>337</v>
      </c>
    </row>
    <row r="22" spans="1:13" ht="12.75">
      <c r="A22" s="236">
        <v>215</v>
      </c>
      <c r="B22" s="237">
        <v>90.5</v>
      </c>
      <c r="C22" s="237">
        <v>88.4</v>
      </c>
      <c r="D22" s="237">
        <v>92.6</v>
      </c>
      <c r="E22" s="236">
        <v>2009</v>
      </c>
      <c r="F22" s="237">
        <v>21.2</v>
      </c>
      <c r="G22" s="237">
        <v>27</v>
      </c>
      <c r="H22" s="237">
        <v>15.8</v>
      </c>
      <c r="I22" s="236">
        <v>2009</v>
      </c>
      <c r="J22" s="237">
        <v>27.9</v>
      </c>
      <c r="K22" s="237">
        <v>32.1</v>
      </c>
      <c r="L22" s="237">
        <v>22.8</v>
      </c>
      <c r="M22" s="236" t="s">
        <v>337</v>
      </c>
    </row>
    <row r="23" spans="1:13" ht="12.75">
      <c r="A23" s="236">
        <v>410</v>
      </c>
      <c r="B23" s="237">
        <v>30</v>
      </c>
      <c r="C23" s="237"/>
      <c r="D23" s="237"/>
      <c r="E23" s="236">
        <v>2006</v>
      </c>
      <c r="F23" s="237">
        <v>24.4</v>
      </c>
      <c r="G23" s="237"/>
      <c r="H23" s="237"/>
      <c r="I23" s="236">
        <v>2008</v>
      </c>
      <c r="J23" s="237">
        <v>44.6</v>
      </c>
      <c r="K23" s="237"/>
      <c r="L23" s="237"/>
      <c r="M23" s="236" t="s">
        <v>337</v>
      </c>
    </row>
    <row r="24" spans="1:13" ht="12.75">
      <c r="A24" s="236">
        <v>19</v>
      </c>
      <c r="B24" s="237">
        <v>100</v>
      </c>
      <c r="C24" s="237"/>
      <c r="D24" s="237"/>
      <c r="E24" s="236">
        <v>2010</v>
      </c>
      <c r="F24" s="237">
        <v>12.5</v>
      </c>
      <c r="G24" s="237"/>
      <c r="H24" s="237"/>
      <c r="I24" s="236">
        <v>2009</v>
      </c>
      <c r="J24" s="237">
        <v>15.5</v>
      </c>
      <c r="K24" s="237"/>
      <c r="L24" s="237"/>
      <c r="M24" s="236" t="s">
        <v>337</v>
      </c>
    </row>
    <row r="25" spans="1:13" ht="12.75">
      <c r="A25" s="236">
        <v>217</v>
      </c>
      <c r="B25" s="237">
        <v>84</v>
      </c>
      <c r="C25" s="237">
        <v>100</v>
      </c>
      <c r="D25" s="237">
        <v>62.9</v>
      </c>
      <c r="E25" s="236">
        <v>2010</v>
      </c>
      <c r="F25" s="237">
        <v>31.3891817819697</v>
      </c>
      <c r="G25" s="237">
        <v>36.75579282957459</v>
      </c>
      <c r="H25" s="237">
        <v>26.187087293599877</v>
      </c>
      <c r="I25" s="236">
        <v>2010</v>
      </c>
      <c r="J25" s="237">
        <v>40.681432225768766</v>
      </c>
      <c r="K25" s="237">
        <v>41.52880705767979</v>
      </c>
      <c r="L25" s="237">
        <v>39.55724750882105</v>
      </c>
      <c r="M25" s="236" t="s">
        <v>337</v>
      </c>
    </row>
    <row r="26" spans="1:13" ht="12.75">
      <c r="A26" s="236">
        <v>411</v>
      </c>
      <c r="B26" s="237">
        <v>89.6</v>
      </c>
      <c r="C26" s="237">
        <v>80.1</v>
      </c>
      <c r="D26" s="237">
        <v>95.1</v>
      </c>
      <c r="E26" s="236">
        <v>2008</v>
      </c>
      <c r="F26" s="237">
        <v>54.362076894793255</v>
      </c>
      <c r="G26" s="237">
        <v>57.17528428818692</v>
      </c>
      <c r="H26" s="237">
        <v>51.58104963741389</v>
      </c>
      <c r="I26" s="236">
        <v>2009</v>
      </c>
      <c r="J26" s="237">
        <v>79.1932130153835</v>
      </c>
      <c r="K26" s="237">
        <v>77.20807518077419</v>
      </c>
      <c r="L26" s="237">
        <v>81.489092433232</v>
      </c>
      <c r="M26" s="236" t="s">
        <v>337</v>
      </c>
    </row>
    <row r="27" spans="1:13" ht="12.75">
      <c r="A27" s="236">
        <v>20</v>
      </c>
      <c r="B27" s="237">
        <v>3.2</v>
      </c>
      <c r="C27" s="237">
        <v>7.1</v>
      </c>
      <c r="D27" s="237">
        <v>0.5</v>
      </c>
      <c r="E27" s="236">
        <v>2009</v>
      </c>
      <c r="F27" s="237">
        <v>3.226519582613908</v>
      </c>
      <c r="G27" s="237">
        <v>4.858962777729788</v>
      </c>
      <c r="H27" s="237">
        <v>1.659864143117383</v>
      </c>
      <c r="I27" s="236">
        <v>2009</v>
      </c>
      <c r="J27" s="237">
        <v>3.697431419902839</v>
      </c>
      <c r="K27" s="237">
        <v>5.2058352873265425</v>
      </c>
      <c r="L27" s="237">
        <v>2.0382552443088167</v>
      </c>
      <c r="M27" s="236" t="s">
        <v>337</v>
      </c>
    </row>
    <row r="28" spans="1:13" ht="12.75">
      <c r="A28" s="236">
        <v>21</v>
      </c>
      <c r="B28" s="237">
        <v>3.9548717714308936</v>
      </c>
      <c r="C28" s="237">
        <v>6.847596021923772</v>
      </c>
      <c r="D28" s="237">
        <v>1.9645948700913427</v>
      </c>
      <c r="E28" s="236">
        <v>2011</v>
      </c>
      <c r="F28" s="237">
        <v>4.488024008311531</v>
      </c>
      <c r="G28" s="237">
        <v>8.203429009280654</v>
      </c>
      <c r="H28" s="237">
        <v>0.9514769059022071</v>
      </c>
      <c r="I28" s="236">
        <v>2011</v>
      </c>
      <c r="J28" s="237">
        <v>5.176278555555982</v>
      </c>
      <c r="K28" s="237">
        <v>9.620025443486933</v>
      </c>
      <c r="L28" s="237">
        <v>1.0744329381715207</v>
      </c>
      <c r="M28" s="236" t="s">
        <v>337</v>
      </c>
    </row>
    <row r="29" spans="1:13" ht="12.75">
      <c r="A29" s="236">
        <v>313</v>
      </c>
      <c r="B29" s="237">
        <v>5</v>
      </c>
      <c r="C29" s="237">
        <v>4.6</v>
      </c>
      <c r="D29" s="237">
        <v>0.8</v>
      </c>
      <c r="E29" s="236">
        <v>2010</v>
      </c>
      <c r="F29" s="237"/>
      <c r="G29" s="237"/>
      <c r="H29" s="237"/>
      <c r="I29" s="236">
        <v>2010</v>
      </c>
      <c r="J29" s="237"/>
      <c r="K29" s="237"/>
      <c r="L29" s="237"/>
      <c r="M29" s="236" t="s">
        <v>337</v>
      </c>
    </row>
    <row r="30" spans="1:13" ht="12.75">
      <c r="A30" s="236">
        <v>23</v>
      </c>
      <c r="B30" s="237">
        <v>12.896367559841215</v>
      </c>
      <c r="C30" s="237">
        <v>18.727587275993045</v>
      </c>
      <c r="D30" s="237">
        <v>7.9173129773187645</v>
      </c>
      <c r="E30" s="236">
        <v>2009</v>
      </c>
      <c r="F30" s="237">
        <v>5.3</v>
      </c>
      <c r="G30" s="237">
        <v>8.4</v>
      </c>
      <c r="H30" s="237">
        <v>2.5</v>
      </c>
      <c r="I30" s="236">
        <v>2007</v>
      </c>
      <c r="J30" s="237">
        <v>5.9</v>
      </c>
      <c r="K30" s="237">
        <v>9.1</v>
      </c>
      <c r="L30" s="237">
        <v>2.7</v>
      </c>
      <c r="M30" s="236" t="s">
        <v>337</v>
      </c>
    </row>
    <row r="31" spans="1:13" ht="12.75">
      <c r="A31" s="236">
        <v>219</v>
      </c>
      <c r="B31" s="237">
        <v>97.7</v>
      </c>
      <c r="C31" s="237"/>
      <c r="D31" s="237"/>
      <c r="E31" s="236">
        <v>2009</v>
      </c>
      <c r="F31" s="237">
        <v>68.37550913791316</v>
      </c>
      <c r="G31" s="237">
        <v>69.89722211037108</v>
      </c>
      <c r="H31" s="237">
        <v>66.83893031497091</v>
      </c>
      <c r="I31" s="236">
        <v>2009</v>
      </c>
      <c r="J31" s="237">
        <v>85.43282206674996</v>
      </c>
      <c r="K31" s="237">
        <v>82.90543131022608</v>
      </c>
      <c r="L31" s="237">
        <v>88.27446586510085</v>
      </c>
      <c r="M31" s="236" t="s">
        <v>337</v>
      </c>
    </row>
    <row r="32" spans="1:13" ht="12.75">
      <c r="A32" s="236">
        <v>25</v>
      </c>
      <c r="B32" s="237">
        <v>64.4</v>
      </c>
      <c r="C32" s="237">
        <v>76.9</v>
      </c>
      <c r="D32" s="237">
        <v>56.2</v>
      </c>
      <c r="E32" s="236">
        <v>2010</v>
      </c>
      <c r="F32" s="237">
        <v>20.663195129923714</v>
      </c>
      <c r="G32" s="237">
        <v>23.580893125681712</v>
      </c>
      <c r="H32" s="237">
        <v>17.72865952612788</v>
      </c>
      <c r="I32" s="236">
        <v>2010</v>
      </c>
      <c r="J32" s="237">
        <v>28.43968165659019</v>
      </c>
      <c r="K32" s="237">
        <v>26.436741687505787</v>
      </c>
      <c r="L32" s="237">
        <v>31.64730044853858</v>
      </c>
      <c r="M32" s="236" t="s">
        <v>337</v>
      </c>
    </row>
    <row r="33" spans="1:13" ht="12.75">
      <c r="A33" s="236">
        <v>111</v>
      </c>
      <c r="B33" s="237">
        <v>1.6</v>
      </c>
      <c r="C33" s="237"/>
      <c r="D33" s="237"/>
      <c r="E33" s="236">
        <v>2008</v>
      </c>
      <c r="F33" s="237">
        <v>1.5</v>
      </c>
      <c r="G33" s="237"/>
      <c r="H33" s="237"/>
      <c r="I33" s="236">
        <v>2005</v>
      </c>
      <c r="J33" s="237">
        <v>2</v>
      </c>
      <c r="K33" s="237"/>
      <c r="L33" s="237"/>
      <c r="M33" s="236" t="s">
        <v>337</v>
      </c>
    </row>
    <row r="34" spans="1:13" ht="12.75">
      <c r="A34" s="236">
        <v>229</v>
      </c>
      <c r="B34" s="237">
        <v>70.9</v>
      </c>
      <c r="C34" s="237">
        <v>71.4</v>
      </c>
      <c r="D34" s="237">
        <v>70.7</v>
      </c>
      <c r="E34" s="236">
        <v>2011</v>
      </c>
      <c r="F34" s="237">
        <v>39.06067403396216</v>
      </c>
      <c r="G34" s="237">
        <v>47.434536229363076</v>
      </c>
      <c r="H34" s="237">
        <v>30.725283994720442</v>
      </c>
      <c r="I34" s="236">
        <v>2011</v>
      </c>
      <c r="J34" s="237">
        <v>56.85932451297173</v>
      </c>
      <c r="K34" s="237">
        <v>57.15848254356663</v>
      </c>
      <c r="L34" s="237">
        <v>56.405414184363465</v>
      </c>
      <c r="M34" s="236" t="s">
        <v>337</v>
      </c>
    </row>
    <row r="35" spans="1:13" ht="12.75">
      <c r="A35" s="236">
        <v>315</v>
      </c>
      <c r="B35" s="237">
        <v>44.6</v>
      </c>
      <c r="C35" s="237"/>
      <c r="D35" s="237"/>
      <c r="E35" s="236">
        <v>2009</v>
      </c>
      <c r="F35" s="237">
        <v>26</v>
      </c>
      <c r="G35" s="237"/>
      <c r="H35" s="237"/>
      <c r="I35" s="236">
        <v>2009</v>
      </c>
      <c r="J35" s="237">
        <v>31.5</v>
      </c>
      <c r="K35" s="237"/>
      <c r="L35" s="237"/>
      <c r="M35" s="236" t="s">
        <v>337</v>
      </c>
    </row>
    <row r="36" spans="1:13" ht="12.75">
      <c r="A36" s="236">
        <v>223</v>
      </c>
      <c r="B36" s="237">
        <v>19.7</v>
      </c>
      <c r="C36" s="237"/>
      <c r="D36" s="237"/>
      <c r="E36" s="236">
        <v>2008</v>
      </c>
      <c r="F36" s="237">
        <v>19.6</v>
      </c>
      <c r="G36" s="237"/>
      <c r="H36" s="237"/>
      <c r="I36" s="236">
        <v>2008</v>
      </c>
      <c r="J36" s="237">
        <v>28.2</v>
      </c>
      <c r="K36" s="237"/>
      <c r="L36" s="237"/>
      <c r="M36" s="236" t="s">
        <v>337</v>
      </c>
    </row>
    <row r="37" spans="1:13" ht="12.75">
      <c r="A37" s="236">
        <v>31</v>
      </c>
      <c r="B37" s="237">
        <v>17</v>
      </c>
      <c r="C37" s="237"/>
      <c r="D37" s="237"/>
      <c r="E37" s="236">
        <v>2008</v>
      </c>
      <c r="F37" s="237">
        <v>4.9</v>
      </c>
      <c r="G37" s="237"/>
      <c r="H37" s="237"/>
      <c r="I37" s="236">
        <v>2008</v>
      </c>
      <c r="J37" s="237">
        <v>6.5</v>
      </c>
      <c r="K37" s="237"/>
      <c r="L37" s="237"/>
      <c r="M37" s="236" t="s">
        <v>337</v>
      </c>
    </row>
    <row r="38" spans="1:12" ht="12.75">
      <c r="A38" s="236">
        <v>32</v>
      </c>
      <c r="B38" s="237">
        <v>17.7</v>
      </c>
      <c r="C38" s="237"/>
      <c r="D38" s="237"/>
      <c r="E38" s="236">
        <v>2008</v>
      </c>
      <c r="F38" s="237">
        <v>10.5</v>
      </c>
      <c r="G38" s="237"/>
      <c r="H38" s="237"/>
      <c r="J38" s="237"/>
      <c r="K38" s="237"/>
      <c r="L38" s="237"/>
    </row>
    <row r="39" spans="1:13" ht="12.75">
      <c r="A39" s="236">
        <v>225</v>
      </c>
      <c r="B39" s="237">
        <v>28.2</v>
      </c>
      <c r="C39" s="237">
        <v>38.7</v>
      </c>
      <c r="D39" s="237">
        <v>19.7</v>
      </c>
      <c r="E39" s="236">
        <v>2010</v>
      </c>
      <c r="F39" s="237">
        <v>40.575768599658936</v>
      </c>
      <c r="G39" s="237">
        <v>53.39310798074597</v>
      </c>
      <c r="H39" s="237">
        <v>27.210722907032448</v>
      </c>
      <c r="I39" s="236">
        <v>2011</v>
      </c>
      <c r="J39" s="237">
        <v>58.81476833805023</v>
      </c>
      <c r="K39" s="237">
        <v>62.16046731440655</v>
      </c>
      <c r="L39" s="237">
        <v>52.99170460066378</v>
      </c>
      <c r="M39" s="236" t="s">
        <v>337</v>
      </c>
    </row>
    <row r="40" spans="1:13" ht="12.75">
      <c r="A40" s="236">
        <v>33</v>
      </c>
      <c r="B40" s="237">
        <v>7.7</v>
      </c>
      <c r="C40" s="237"/>
      <c r="D40" s="237"/>
      <c r="E40" s="236">
        <v>2010</v>
      </c>
      <c r="F40" s="237">
        <v>6.3</v>
      </c>
      <c r="G40" s="237"/>
      <c r="H40" s="237"/>
      <c r="I40" s="236">
        <v>2010</v>
      </c>
      <c r="J40" s="237">
        <v>8.8</v>
      </c>
      <c r="K40" s="237"/>
      <c r="L40" s="237"/>
      <c r="M40" s="236" t="s">
        <v>337</v>
      </c>
    </row>
    <row r="41" spans="1:13" ht="12.75">
      <c r="A41" s="236">
        <v>412</v>
      </c>
      <c r="B41" s="237">
        <v>100</v>
      </c>
      <c r="C41" s="237"/>
      <c r="D41" s="237"/>
      <c r="E41" s="236">
        <v>2010</v>
      </c>
      <c r="F41" s="237">
        <v>50.83032222564201</v>
      </c>
      <c r="G41" s="237">
        <v>54.894728113928224</v>
      </c>
      <c r="H41" s="237">
        <v>46.785012629806346</v>
      </c>
      <c r="I41" s="236">
        <v>2010</v>
      </c>
      <c r="J41" s="237">
        <v>77.28241586570286</v>
      </c>
      <c r="K41" s="237">
        <v>77.03210573968884</v>
      </c>
      <c r="L41" s="237">
        <v>77.57682761824107</v>
      </c>
      <c r="M41" s="236" t="s">
        <v>337</v>
      </c>
    </row>
    <row r="42" spans="1:13" ht="12.75">
      <c r="A42" s="236">
        <v>317</v>
      </c>
      <c r="B42" s="237">
        <v>74.2</v>
      </c>
      <c r="C42" s="237">
        <v>100</v>
      </c>
      <c r="D42" s="237">
        <v>45.1</v>
      </c>
      <c r="E42" s="236">
        <v>2008</v>
      </c>
      <c r="F42" s="237">
        <v>58.0540724898579</v>
      </c>
      <c r="G42" s="237">
        <v>58.95461543164656</v>
      </c>
      <c r="H42" s="237">
        <v>57.08434113015416</v>
      </c>
      <c r="I42" s="236">
        <v>2010</v>
      </c>
      <c r="J42" s="237">
        <v>77.52796387063633</v>
      </c>
      <c r="K42" s="237">
        <v>72.31938798285151</v>
      </c>
      <c r="L42" s="237">
        <v>84.27837458843295</v>
      </c>
      <c r="M42" s="236" t="s">
        <v>337</v>
      </c>
    </row>
    <row r="43" spans="1:13" ht="12.75">
      <c r="A43" s="236">
        <v>413</v>
      </c>
      <c r="B43" s="237">
        <v>95.3</v>
      </c>
      <c r="C43" s="237">
        <v>85</v>
      </c>
      <c r="D43" s="237">
        <v>100</v>
      </c>
      <c r="E43" s="236">
        <v>2008</v>
      </c>
      <c r="F43" s="237">
        <v>67.7</v>
      </c>
      <c r="G43" s="237"/>
      <c r="H43" s="237"/>
      <c r="I43" s="236">
        <v>2010</v>
      </c>
      <c r="J43" s="237">
        <v>95.7</v>
      </c>
      <c r="K43" s="237"/>
      <c r="L43" s="237"/>
      <c r="M43" s="236" t="s">
        <v>337</v>
      </c>
    </row>
    <row r="44" spans="1:13" ht="12.75">
      <c r="A44" s="236">
        <v>415</v>
      </c>
      <c r="B44" s="237">
        <v>99.13490852073517</v>
      </c>
      <c r="C44" s="237">
        <v>98.34469147699107</v>
      </c>
      <c r="D44" s="237">
        <v>99.77850978971637</v>
      </c>
      <c r="E44" s="236">
        <v>2011</v>
      </c>
      <c r="F44" s="237">
        <v>78.1</v>
      </c>
      <c r="G44" s="237"/>
      <c r="H44" s="237"/>
      <c r="I44" s="236">
        <v>2010</v>
      </c>
      <c r="J44" s="237">
        <v>96.6</v>
      </c>
      <c r="K44" s="237"/>
      <c r="L44" s="237"/>
      <c r="M44" s="236" t="s">
        <v>337</v>
      </c>
    </row>
    <row r="45" spans="1:13" ht="12.75">
      <c r="A45" s="236">
        <v>35</v>
      </c>
      <c r="B45" s="237">
        <v>12</v>
      </c>
      <c r="C45" s="237"/>
      <c r="D45" s="237"/>
      <c r="E45" s="236">
        <v>2002</v>
      </c>
      <c r="F45" s="237">
        <v>6.6</v>
      </c>
      <c r="G45" s="237"/>
      <c r="H45" s="237"/>
      <c r="I45" s="236">
        <v>2003</v>
      </c>
      <c r="J45" s="237">
        <v>12.6</v>
      </c>
      <c r="K45" s="237"/>
      <c r="L45" s="237"/>
      <c r="M45" s="236" t="s">
        <v>337</v>
      </c>
    </row>
    <row r="46" spans="1:12" ht="12.75">
      <c r="A46" s="236">
        <v>231</v>
      </c>
      <c r="B46" s="237">
        <v>35.7</v>
      </c>
      <c r="C46" s="237"/>
      <c r="D46" s="237"/>
      <c r="E46" s="236">
        <v>2008</v>
      </c>
      <c r="F46" s="237">
        <v>47.82608695652174</v>
      </c>
      <c r="G46" s="237">
        <v>42.9520624303233</v>
      </c>
      <c r="H46" s="237">
        <v>45.84413091467511</v>
      </c>
      <c r="I46" s="236">
        <v>2008</v>
      </c>
      <c r="J46" s="237"/>
      <c r="K46" s="237"/>
      <c r="L46" s="237"/>
    </row>
    <row r="47" spans="1:13" ht="12.75">
      <c r="A47" s="236">
        <v>233</v>
      </c>
      <c r="B47" s="237">
        <v>10.9</v>
      </c>
      <c r="C47" s="237"/>
      <c r="D47" s="237"/>
      <c r="E47" s="236">
        <v>2005</v>
      </c>
      <c r="F47" s="237">
        <v>19.32532791007701</v>
      </c>
      <c r="G47" s="237">
        <v>21.827156386232932</v>
      </c>
      <c r="H47" s="237">
        <v>16.812110941035286</v>
      </c>
      <c r="I47" s="236">
        <v>2011</v>
      </c>
      <c r="J47" s="237">
        <v>27.090153068468275</v>
      </c>
      <c r="K47" s="237">
        <v>25.2827223404684</v>
      </c>
      <c r="L47" s="237">
        <v>29.854061500212598</v>
      </c>
      <c r="M47" s="236" t="s">
        <v>337</v>
      </c>
    </row>
    <row r="48" spans="1:13" ht="12.75">
      <c r="A48" s="236">
        <v>235</v>
      </c>
      <c r="B48" s="237">
        <v>29.8</v>
      </c>
      <c r="C48" s="237"/>
      <c r="D48" s="237"/>
      <c r="E48" s="236">
        <v>2009</v>
      </c>
      <c r="F48" s="237">
        <v>14.7</v>
      </c>
      <c r="G48" s="237">
        <v>18.1</v>
      </c>
      <c r="H48" s="237">
        <v>11.5</v>
      </c>
      <c r="I48" s="236">
        <v>2009</v>
      </c>
      <c r="J48" s="237">
        <v>20.2</v>
      </c>
      <c r="K48" s="237">
        <v>20.4</v>
      </c>
      <c r="L48" s="237">
        <v>20</v>
      </c>
      <c r="M48" s="236" t="s">
        <v>337</v>
      </c>
    </row>
    <row r="49" spans="1:13" ht="12.75">
      <c r="A49" s="236">
        <v>37</v>
      </c>
      <c r="B49" s="237">
        <v>32.693355233937</v>
      </c>
      <c r="C49" s="237">
        <v>61.66360870093022</v>
      </c>
      <c r="D49" s="237">
        <v>8.038492933044722</v>
      </c>
      <c r="E49" s="236">
        <v>2008</v>
      </c>
      <c r="F49" s="237">
        <v>25.248183525144434</v>
      </c>
      <c r="G49" s="237">
        <v>39.268961925644305</v>
      </c>
      <c r="H49" s="237">
        <v>11.106713007567578</v>
      </c>
      <c r="I49" s="236">
        <v>2008</v>
      </c>
      <c r="J49" s="237">
        <v>48.458924791149094</v>
      </c>
      <c r="K49" s="237">
        <v>49.757751863771226</v>
      </c>
      <c r="L49" s="237">
        <v>44.3336351423107</v>
      </c>
      <c r="M49" s="236" t="s">
        <v>337</v>
      </c>
    </row>
    <row r="50" spans="1:13" ht="12.75">
      <c r="A50" s="236">
        <v>237</v>
      </c>
      <c r="B50" s="237">
        <v>18.1</v>
      </c>
      <c r="C50" s="237">
        <v>31.6</v>
      </c>
      <c r="D50" s="237">
        <v>10.3</v>
      </c>
      <c r="E50" s="236">
        <v>2009</v>
      </c>
      <c r="F50" s="237">
        <v>19.8</v>
      </c>
      <c r="G50" s="237">
        <v>24</v>
      </c>
      <c r="H50" s="237">
        <v>16.3</v>
      </c>
      <c r="I50" s="236">
        <v>2009</v>
      </c>
      <c r="J50" s="237">
        <v>30.7</v>
      </c>
      <c r="K50" s="237">
        <v>29.4</v>
      </c>
      <c r="L50" s="237">
        <v>32.4</v>
      </c>
      <c r="M50" s="236" t="s">
        <v>337</v>
      </c>
    </row>
    <row r="51" spans="1:13" ht="12.75">
      <c r="A51" s="236">
        <v>418</v>
      </c>
      <c r="B51" s="237">
        <v>100</v>
      </c>
      <c r="C51" s="237">
        <v>100</v>
      </c>
      <c r="D51" s="237">
        <v>100</v>
      </c>
      <c r="E51" s="236">
        <v>2010</v>
      </c>
      <c r="F51" s="237">
        <v>74.7</v>
      </c>
      <c r="G51" s="237"/>
      <c r="H51" s="237"/>
      <c r="I51" s="236">
        <v>2010</v>
      </c>
      <c r="J51" s="237">
        <v>96.7</v>
      </c>
      <c r="K51" s="237"/>
      <c r="L51" s="237"/>
      <c r="M51" s="236" t="s">
        <v>337</v>
      </c>
    </row>
    <row r="52" spans="1:13" ht="12.75">
      <c r="A52" s="236">
        <v>509</v>
      </c>
      <c r="B52" s="237">
        <v>10.6</v>
      </c>
      <c r="C52" s="237"/>
      <c r="D52" s="237"/>
      <c r="E52" s="236">
        <v>2010</v>
      </c>
      <c r="F52" s="237">
        <v>64.2</v>
      </c>
      <c r="G52" s="237"/>
      <c r="H52" s="237"/>
      <c r="I52" s="236">
        <v>2011</v>
      </c>
      <c r="J52" s="237">
        <v>99</v>
      </c>
      <c r="K52" s="237"/>
      <c r="L52" s="237"/>
      <c r="M52" s="236" t="s">
        <v>337</v>
      </c>
    </row>
    <row r="53" spans="1:13" ht="12.75">
      <c r="A53" s="236">
        <v>421</v>
      </c>
      <c r="B53" s="237">
        <v>94.4</v>
      </c>
      <c r="C53" s="237">
        <v>95.6</v>
      </c>
      <c r="D53" s="237">
        <v>93.6</v>
      </c>
      <c r="E53" s="236">
        <v>2008</v>
      </c>
      <c r="F53" s="237">
        <v>68.5</v>
      </c>
      <c r="G53" s="237"/>
      <c r="H53" s="237"/>
      <c r="I53" s="236">
        <v>2010</v>
      </c>
      <c r="J53" s="237">
        <v>90.3</v>
      </c>
      <c r="K53" s="237"/>
      <c r="L53" s="237"/>
      <c r="M53" s="236" t="s">
        <v>337</v>
      </c>
    </row>
    <row r="54" spans="1:13" ht="12.75">
      <c r="A54" s="236">
        <v>423</v>
      </c>
      <c r="B54" s="237">
        <v>100</v>
      </c>
      <c r="C54" s="237">
        <v>100</v>
      </c>
      <c r="D54" s="237">
        <v>100</v>
      </c>
      <c r="E54" s="236">
        <v>2008</v>
      </c>
      <c r="F54" s="237">
        <v>63.3</v>
      </c>
      <c r="G54" s="237"/>
      <c r="H54" s="237"/>
      <c r="I54" s="236">
        <v>2010</v>
      </c>
      <c r="J54" s="237">
        <v>89.1</v>
      </c>
      <c r="K54" s="237"/>
      <c r="L54" s="237"/>
      <c r="M54" s="236" t="s">
        <v>337</v>
      </c>
    </row>
    <row r="55" spans="1:13" ht="12.75">
      <c r="A55" s="236">
        <v>45</v>
      </c>
      <c r="B55" s="237">
        <v>3</v>
      </c>
      <c r="C55" s="237"/>
      <c r="D55" s="237"/>
      <c r="E55" s="236">
        <v>2003</v>
      </c>
      <c r="F55" s="237">
        <v>0.8</v>
      </c>
      <c r="G55" s="237"/>
      <c r="H55" s="237"/>
      <c r="I55" s="236">
        <v>2003</v>
      </c>
      <c r="J55" s="237">
        <v>1</v>
      </c>
      <c r="K55" s="237"/>
      <c r="L55" s="237"/>
      <c r="M55" s="236" t="s">
        <v>337</v>
      </c>
    </row>
    <row r="56" spans="1:12" ht="12.75">
      <c r="A56" s="236">
        <v>319</v>
      </c>
      <c r="B56" s="237">
        <v>89.6</v>
      </c>
      <c r="C56" s="237"/>
      <c r="D56" s="237"/>
      <c r="E56" s="236">
        <v>2010</v>
      </c>
      <c r="F56" s="237">
        <v>22.7</v>
      </c>
      <c r="G56" s="237"/>
      <c r="H56" s="237"/>
      <c r="J56" s="237"/>
      <c r="K56" s="237"/>
      <c r="L56" s="237"/>
    </row>
    <row r="57" spans="1:13" ht="12.75">
      <c r="A57" s="236">
        <v>424</v>
      </c>
      <c r="B57" s="237">
        <v>97.5</v>
      </c>
      <c r="C57" s="237">
        <v>100</v>
      </c>
      <c r="D57" s="237">
        <v>92.3</v>
      </c>
      <c r="E57" s="236">
        <v>2008</v>
      </c>
      <c r="F57" s="237">
        <v>64.97645935476181</v>
      </c>
      <c r="G57" s="237">
        <v>66.2568101313615</v>
      </c>
      <c r="H57" s="237">
        <v>63.66896724726628</v>
      </c>
      <c r="I57" s="236">
        <v>2010</v>
      </c>
      <c r="J57" s="237">
        <v>83.2913814337824</v>
      </c>
      <c r="K57" s="237">
        <v>78.81207842377418</v>
      </c>
      <c r="L57" s="237">
        <v>88.64548944516417</v>
      </c>
      <c r="M57" s="236" t="s">
        <v>337</v>
      </c>
    </row>
    <row r="58" spans="1:13" ht="12.75">
      <c r="A58" s="236">
        <v>47</v>
      </c>
      <c r="B58" s="237">
        <v>6.6</v>
      </c>
      <c r="C58" s="237">
        <v>11.8</v>
      </c>
      <c r="D58" s="237">
        <v>1.8</v>
      </c>
      <c r="E58" s="236">
        <v>2008</v>
      </c>
      <c r="F58" s="237">
        <v>6.719126626719913</v>
      </c>
      <c r="G58" s="237">
        <v>9.401561533026673</v>
      </c>
      <c r="H58" s="237">
        <v>3.943705482869411</v>
      </c>
      <c r="I58" s="236">
        <v>2008</v>
      </c>
      <c r="J58" s="237">
        <v>9.152588192840115</v>
      </c>
      <c r="K58" s="237">
        <v>12.455153967279983</v>
      </c>
      <c r="L58" s="237">
        <v>5.533508351420662</v>
      </c>
      <c r="M58" s="236" t="s">
        <v>337</v>
      </c>
    </row>
    <row r="59" spans="1:13" ht="12.75">
      <c r="A59" s="236">
        <v>431</v>
      </c>
      <c r="B59" s="237">
        <v>72.1</v>
      </c>
      <c r="C59" s="237">
        <v>100</v>
      </c>
      <c r="D59" s="237">
        <v>48.4</v>
      </c>
      <c r="E59" s="236">
        <v>2008</v>
      </c>
      <c r="F59" s="237">
        <v>62.21017508886605</v>
      </c>
      <c r="G59" s="237">
        <v>70.2930917675445</v>
      </c>
      <c r="H59" s="237">
        <v>53.92016649717078</v>
      </c>
      <c r="I59" s="236">
        <v>2010</v>
      </c>
      <c r="J59" s="237">
        <v>89.292462098883</v>
      </c>
      <c r="K59" s="237">
        <v>87.39107611488845</v>
      </c>
      <c r="L59" s="237">
        <v>91.9678130969372</v>
      </c>
      <c r="M59" s="236" t="s">
        <v>337</v>
      </c>
    </row>
    <row r="60" spans="1:12" ht="12.75">
      <c r="A60" s="236">
        <v>243</v>
      </c>
      <c r="B60" s="237">
        <v>34</v>
      </c>
      <c r="C60" s="237"/>
      <c r="D60" s="237"/>
      <c r="E60" s="236">
        <v>2010</v>
      </c>
      <c r="F60" s="237">
        <v>58.7</v>
      </c>
      <c r="G60" s="237"/>
      <c r="H60" s="237"/>
      <c r="I60" s="236">
        <v>2010</v>
      </c>
      <c r="J60" s="237"/>
      <c r="K60" s="237"/>
      <c r="L60" s="237"/>
    </row>
    <row r="61" spans="1:13" ht="12.75">
      <c r="A61" s="236">
        <v>247</v>
      </c>
      <c r="B61" s="237">
        <v>14.1</v>
      </c>
      <c r="C61" s="237">
        <v>18.2</v>
      </c>
      <c r="D61" s="237">
        <v>10.3</v>
      </c>
      <c r="E61" s="236">
        <v>2006</v>
      </c>
      <c r="F61" s="237">
        <v>14.2</v>
      </c>
      <c r="G61" s="237"/>
      <c r="H61" s="237"/>
      <c r="I61" s="236">
        <v>2010</v>
      </c>
      <c r="J61" s="237">
        <v>19.5</v>
      </c>
      <c r="K61" s="237"/>
      <c r="L61" s="237"/>
      <c r="M61" s="236" t="s">
        <v>337</v>
      </c>
    </row>
    <row r="62" spans="1:13" ht="12.75">
      <c r="A62" s="236">
        <v>49</v>
      </c>
      <c r="B62" s="237">
        <v>8.8</v>
      </c>
      <c r="C62" s="237"/>
      <c r="D62" s="237"/>
      <c r="E62" s="236">
        <v>2008</v>
      </c>
      <c r="F62" s="237">
        <v>11.1</v>
      </c>
      <c r="G62" s="237"/>
      <c r="H62" s="237"/>
      <c r="I62" s="236">
        <v>2006</v>
      </c>
      <c r="J62" s="237">
        <v>14.7</v>
      </c>
      <c r="K62" s="237"/>
      <c r="L62" s="237"/>
      <c r="M62" s="236" t="s">
        <v>337</v>
      </c>
    </row>
    <row r="63" spans="1:12" ht="12.75">
      <c r="A63" s="236">
        <v>51</v>
      </c>
      <c r="B63" s="237">
        <v>6.2</v>
      </c>
      <c r="C63" s="237"/>
      <c r="D63" s="237"/>
      <c r="E63" s="236">
        <v>2008</v>
      </c>
      <c r="F63" s="237">
        <v>1.5</v>
      </c>
      <c r="G63" s="237"/>
      <c r="H63" s="237"/>
      <c r="J63" s="237"/>
      <c r="K63" s="237"/>
      <c r="L63" s="237"/>
    </row>
    <row r="64" spans="1:13" ht="12.75">
      <c r="A64" s="236">
        <v>249</v>
      </c>
      <c r="B64" s="237">
        <v>4.564421904089362</v>
      </c>
      <c r="C64" s="237">
        <v>7.583783233166952</v>
      </c>
      <c r="D64" s="237">
        <v>2.3766468612761558</v>
      </c>
      <c r="E64" s="236">
        <v>2009</v>
      </c>
      <c r="F64" s="237">
        <v>2.6459233325678433</v>
      </c>
      <c r="G64" s="237">
        <v>2.8246434001412095</v>
      </c>
      <c r="H64" s="237">
        <v>2.467091718425604</v>
      </c>
      <c r="I64" s="236">
        <v>2009</v>
      </c>
      <c r="J64" s="237">
        <v>4.110312397877433</v>
      </c>
      <c r="K64" s="237">
        <v>3.3388648269202315</v>
      </c>
      <c r="L64" s="237">
        <v>5.5899937932605805</v>
      </c>
      <c r="M64" s="236" t="s">
        <v>337</v>
      </c>
    </row>
    <row r="65" spans="1:13" ht="12.75">
      <c r="A65" s="236">
        <v>255</v>
      </c>
      <c r="B65" s="237">
        <v>8.4</v>
      </c>
      <c r="C65" s="237">
        <v>13.8</v>
      </c>
      <c r="D65" s="237">
        <v>5.8</v>
      </c>
      <c r="E65" s="236">
        <v>2009</v>
      </c>
      <c r="F65" s="237">
        <v>11.1</v>
      </c>
      <c r="G65" s="237">
        <v>12.8</v>
      </c>
      <c r="H65" s="237">
        <v>9.6</v>
      </c>
      <c r="I65" s="236">
        <v>2009</v>
      </c>
      <c r="J65" s="237">
        <v>16.8</v>
      </c>
      <c r="K65" s="237">
        <v>14.4</v>
      </c>
      <c r="L65" s="237">
        <v>21.1</v>
      </c>
      <c r="M65" s="236" t="s">
        <v>337</v>
      </c>
    </row>
    <row r="66" spans="1:12" ht="12.75">
      <c r="A66" s="236">
        <v>320</v>
      </c>
      <c r="B66" s="237">
        <v>72.9</v>
      </c>
      <c r="C66" s="237"/>
      <c r="D66" s="237"/>
      <c r="E66" s="236">
        <v>2009</v>
      </c>
      <c r="F66" s="237"/>
      <c r="G66" s="237"/>
      <c r="H66" s="237"/>
      <c r="J66" s="237"/>
      <c r="K66" s="237"/>
      <c r="L66" s="237"/>
    </row>
    <row r="67" spans="1:13" ht="12.75">
      <c r="A67" s="236">
        <v>433</v>
      </c>
      <c r="B67" s="237">
        <v>80.2</v>
      </c>
      <c r="C67" s="237">
        <v>77.6</v>
      </c>
      <c r="D67" s="237">
        <v>81.8</v>
      </c>
      <c r="E67" s="236">
        <v>2008</v>
      </c>
      <c r="F67" s="237">
        <v>70.9852532455898</v>
      </c>
      <c r="G67" s="237">
        <v>70.89296321556698</v>
      </c>
      <c r="H67" s="237">
        <v>71.07483256295394</v>
      </c>
      <c r="I67" s="236">
        <v>2009</v>
      </c>
      <c r="J67" s="237">
        <v>70.9852532455898</v>
      </c>
      <c r="K67" s="237">
        <v>70.89296321556698</v>
      </c>
      <c r="L67" s="237">
        <v>71.07483256295394</v>
      </c>
      <c r="M67" s="236" t="s">
        <v>337</v>
      </c>
    </row>
    <row r="68" spans="1:12" ht="12.75">
      <c r="A68" s="236">
        <v>435</v>
      </c>
      <c r="B68" s="237">
        <v>88.4</v>
      </c>
      <c r="C68" s="237"/>
      <c r="D68" s="237"/>
      <c r="E68" s="236">
        <v>2008</v>
      </c>
      <c r="F68" s="237">
        <v>79.8</v>
      </c>
      <c r="G68" s="237"/>
      <c r="H68" s="237"/>
      <c r="J68" s="237"/>
      <c r="K68" s="237"/>
      <c r="L68" s="237"/>
    </row>
    <row r="69" spans="1:12" ht="12.75">
      <c r="A69" s="236">
        <v>321</v>
      </c>
      <c r="B69" s="237">
        <v>34.6</v>
      </c>
      <c r="C69" s="237"/>
      <c r="D69" s="237"/>
      <c r="E69" s="236">
        <v>2010</v>
      </c>
      <c r="F69" s="237">
        <v>16.4</v>
      </c>
      <c r="G69" s="237">
        <v>26.7</v>
      </c>
      <c r="H69" s="237">
        <v>5.6</v>
      </c>
      <c r="I69" s="236">
        <v>2010</v>
      </c>
      <c r="J69" s="237"/>
      <c r="K69" s="237"/>
      <c r="L69" s="237"/>
    </row>
    <row r="70" spans="1:13" ht="12.75">
      <c r="A70" s="236">
        <v>323</v>
      </c>
      <c r="B70" s="237">
        <v>22.9</v>
      </c>
      <c r="C70" s="237"/>
      <c r="D70" s="237"/>
      <c r="E70" s="236">
        <v>2003</v>
      </c>
      <c r="F70" s="237">
        <v>22</v>
      </c>
      <c r="G70" s="237"/>
      <c r="H70" s="237"/>
      <c r="I70" s="236">
        <v>2009</v>
      </c>
      <c r="J70" s="237">
        <v>30.1</v>
      </c>
      <c r="K70" s="237"/>
      <c r="L70" s="237"/>
      <c r="M70" s="236" t="s">
        <v>337</v>
      </c>
    </row>
    <row r="71" spans="1:13" ht="12.75">
      <c r="A71" s="236">
        <v>325</v>
      </c>
      <c r="B71" s="237">
        <v>22</v>
      </c>
      <c r="C71" s="237"/>
      <c r="D71" s="237"/>
      <c r="E71" s="236">
        <v>2006</v>
      </c>
      <c r="F71" s="237">
        <v>15.3</v>
      </c>
      <c r="G71" s="237"/>
      <c r="H71" s="237"/>
      <c r="I71" s="236">
        <v>2005</v>
      </c>
      <c r="J71" s="237">
        <v>30.1</v>
      </c>
      <c r="K71" s="237"/>
      <c r="L71" s="237"/>
      <c r="M71" s="236" t="s">
        <v>337</v>
      </c>
    </row>
    <row r="72" spans="1:13" ht="12.75">
      <c r="A72" s="236">
        <v>327</v>
      </c>
      <c r="B72" s="237">
        <v>56</v>
      </c>
      <c r="C72" s="237"/>
      <c r="D72" s="237"/>
      <c r="E72" s="236">
        <v>2007</v>
      </c>
      <c r="F72" s="237">
        <v>18.9</v>
      </c>
      <c r="G72" s="237"/>
      <c r="H72" s="237"/>
      <c r="I72" s="236">
        <v>2007</v>
      </c>
      <c r="J72" s="237">
        <v>43.2</v>
      </c>
      <c r="K72" s="237"/>
      <c r="L72" s="237"/>
      <c r="M72" s="236" t="s">
        <v>337</v>
      </c>
    </row>
    <row r="73" spans="1:13" ht="12.75">
      <c r="A73" s="236">
        <v>437</v>
      </c>
      <c r="B73" s="237">
        <v>85</v>
      </c>
      <c r="C73" s="237">
        <v>100</v>
      </c>
      <c r="D73" s="237">
        <v>66.1</v>
      </c>
      <c r="E73" s="236">
        <v>2008</v>
      </c>
      <c r="F73" s="237">
        <v>97.5</v>
      </c>
      <c r="G73" s="237"/>
      <c r="H73" s="237"/>
      <c r="I73" s="236">
        <v>2010</v>
      </c>
      <c r="J73" s="237">
        <v>137.8</v>
      </c>
      <c r="K73" s="237"/>
      <c r="L73" s="237"/>
      <c r="M73" s="236" t="s">
        <v>337</v>
      </c>
    </row>
    <row r="74" spans="1:13" ht="12.75">
      <c r="A74" s="236">
        <v>329</v>
      </c>
      <c r="B74" s="237">
        <v>75</v>
      </c>
      <c r="C74" s="237"/>
      <c r="D74" s="237"/>
      <c r="E74" s="236">
        <v>2009</v>
      </c>
      <c r="F74" s="237">
        <v>68.8</v>
      </c>
      <c r="G74" s="237"/>
      <c r="H74" s="237"/>
      <c r="I74" s="236">
        <v>2008</v>
      </c>
      <c r="J74" s="237">
        <v>100</v>
      </c>
      <c r="K74" s="237"/>
      <c r="L74" s="237"/>
      <c r="M74" s="236" t="s">
        <v>337</v>
      </c>
    </row>
    <row r="75" spans="1:13" ht="12.75">
      <c r="A75" s="236">
        <v>441</v>
      </c>
      <c r="B75" s="237">
        <v>68</v>
      </c>
      <c r="C75" s="237">
        <v>70.2</v>
      </c>
      <c r="D75" s="237">
        <v>66.7</v>
      </c>
      <c r="E75" s="236">
        <v>2008</v>
      </c>
      <c r="F75" s="237">
        <v>61</v>
      </c>
      <c r="G75" s="237"/>
      <c r="H75" s="237"/>
      <c r="I75" s="236">
        <v>2010</v>
      </c>
      <c r="J75" s="237">
        <v>96.3</v>
      </c>
      <c r="K75" s="237"/>
      <c r="L75" s="237"/>
      <c r="M75" s="236" t="s">
        <v>337</v>
      </c>
    </row>
    <row r="76" spans="1:13" ht="12.75">
      <c r="A76" s="236">
        <v>257</v>
      </c>
      <c r="B76" s="237">
        <v>40</v>
      </c>
      <c r="C76" s="237"/>
      <c r="D76" s="237"/>
      <c r="E76" s="236">
        <v>2003</v>
      </c>
      <c r="F76" s="237">
        <v>12.5</v>
      </c>
      <c r="G76" s="237"/>
      <c r="H76" s="237"/>
      <c r="I76" s="236">
        <v>2004</v>
      </c>
      <c r="J76" s="237">
        <v>16.7</v>
      </c>
      <c r="K76" s="237"/>
      <c r="L76" s="237"/>
      <c r="M76" s="236" t="s">
        <v>337</v>
      </c>
    </row>
    <row r="77" spans="1:13" ht="12.75">
      <c r="A77" s="236">
        <v>331</v>
      </c>
      <c r="B77" s="237">
        <v>80.3</v>
      </c>
      <c r="C77" s="237"/>
      <c r="D77" s="237"/>
      <c r="E77" s="236">
        <v>2008</v>
      </c>
      <c r="F77" s="237">
        <v>84.9</v>
      </c>
      <c r="G77" s="237"/>
      <c r="H77" s="237"/>
      <c r="I77" s="236">
        <v>2010</v>
      </c>
      <c r="J77" s="237">
        <v>100</v>
      </c>
      <c r="K77" s="237"/>
      <c r="L77" s="237"/>
      <c r="M77" s="236" t="s">
        <v>337</v>
      </c>
    </row>
    <row r="78" spans="1:13" ht="12.75">
      <c r="A78" s="236">
        <v>333</v>
      </c>
      <c r="B78" s="237">
        <v>42.9</v>
      </c>
      <c r="C78" s="237"/>
      <c r="D78" s="237"/>
      <c r="E78" s="236">
        <v>2008</v>
      </c>
      <c r="F78" s="237">
        <v>23</v>
      </c>
      <c r="G78" s="237">
        <v>33</v>
      </c>
      <c r="H78" s="237">
        <v>12</v>
      </c>
      <c r="I78" s="236">
        <v>2008</v>
      </c>
      <c r="J78" s="237">
        <v>52.4</v>
      </c>
      <c r="K78" s="237">
        <v>47.3</v>
      </c>
      <c r="L78" s="237">
        <v>77</v>
      </c>
      <c r="M78" s="236" t="s">
        <v>337</v>
      </c>
    </row>
    <row r="79" spans="1:13" ht="12.75">
      <c r="A79" s="236">
        <v>335</v>
      </c>
      <c r="B79" s="237">
        <v>91.6</v>
      </c>
      <c r="C79" s="237"/>
      <c r="D79" s="237"/>
      <c r="E79" s="236">
        <v>2010</v>
      </c>
      <c r="F79" s="237">
        <v>73.8</v>
      </c>
      <c r="G79" s="237"/>
      <c r="H79" s="237"/>
      <c r="I79" s="236">
        <v>2011</v>
      </c>
      <c r="J79" s="237">
        <v>94.1</v>
      </c>
      <c r="K79" s="237"/>
      <c r="L79" s="237"/>
      <c r="M79" s="236" t="s">
        <v>337</v>
      </c>
    </row>
    <row r="80" spans="1:13" ht="12.75">
      <c r="A80" s="236">
        <v>55</v>
      </c>
      <c r="B80" s="237">
        <v>7.9</v>
      </c>
      <c r="C80" s="237"/>
      <c r="D80" s="237"/>
      <c r="E80" s="236">
        <v>2010</v>
      </c>
      <c r="F80" s="237">
        <v>11.3</v>
      </c>
      <c r="G80" s="237"/>
      <c r="H80" s="237"/>
      <c r="I80" s="236">
        <v>2009</v>
      </c>
      <c r="J80" s="237">
        <v>16.3</v>
      </c>
      <c r="K80" s="237"/>
      <c r="L80" s="237"/>
      <c r="M80" s="236" t="s">
        <v>337</v>
      </c>
    </row>
    <row r="81" spans="1:13" ht="12.75">
      <c r="A81" s="236">
        <v>339</v>
      </c>
      <c r="B81" s="237">
        <v>77.6</v>
      </c>
      <c r="C81" s="237"/>
      <c r="D81" s="237"/>
      <c r="E81" s="236">
        <v>2010</v>
      </c>
      <c r="F81" s="237">
        <v>53.7</v>
      </c>
      <c r="G81" s="237"/>
      <c r="H81" s="237"/>
      <c r="I81" s="236">
        <v>2009</v>
      </c>
      <c r="J81" s="237">
        <v>77.8</v>
      </c>
      <c r="K81" s="237"/>
      <c r="L81" s="237"/>
      <c r="M81" s="236" t="s">
        <v>337</v>
      </c>
    </row>
    <row r="82" spans="1:13" ht="12.75">
      <c r="A82" s="236">
        <v>341</v>
      </c>
      <c r="B82" s="237">
        <v>27.3</v>
      </c>
      <c r="C82" s="237"/>
      <c r="D82" s="237"/>
      <c r="E82" s="236">
        <v>2008</v>
      </c>
      <c r="F82" s="237">
        <v>13.369280267903424</v>
      </c>
      <c r="G82" s="237">
        <v>9.933211376349442</v>
      </c>
      <c r="H82" s="237">
        <v>19.074569677825068</v>
      </c>
      <c r="I82" s="236">
        <v>2008</v>
      </c>
      <c r="J82" s="237">
        <v>19.192962630348696</v>
      </c>
      <c r="K82" s="237">
        <v>11.687450470647379</v>
      </c>
      <c r="L82" s="237">
        <v>43.157288347135086</v>
      </c>
      <c r="M82" s="236" t="s">
        <v>337</v>
      </c>
    </row>
    <row r="83" spans="1:13" ht="12.75">
      <c r="A83" s="236">
        <v>342</v>
      </c>
      <c r="B83" s="237">
        <v>100</v>
      </c>
      <c r="C83" s="237"/>
      <c r="D83" s="237"/>
      <c r="E83" s="236">
        <v>2010</v>
      </c>
      <c r="F83" s="237">
        <v>28.9</v>
      </c>
      <c r="G83" s="237"/>
      <c r="H83" s="237"/>
      <c r="I83" s="236">
        <v>2006</v>
      </c>
      <c r="J83" s="237">
        <v>40.6</v>
      </c>
      <c r="K83" s="237"/>
      <c r="L83" s="237"/>
      <c r="M83" s="236" t="s">
        <v>337</v>
      </c>
    </row>
    <row r="84" spans="1:13" ht="12.75">
      <c r="A84" s="236">
        <v>343</v>
      </c>
      <c r="B84" s="237">
        <v>5.6</v>
      </c>
      <c r="C84" s="237"/>
      <c r="D84" s="237"/>
      <c r="E84" s="236">
        <v>2010</v>
      </c>
      <c r="F84" s="237">
        <v>1.2</v>
      </c>
      <c r="G84" s="237"/>
      <c r="H84" s="237"/>
      <c r="I84" s="236">
        <v>2008</v>
      </c>
      <c r="J84" s="237">
        <v>1.4</v>
      </c>
      <c r="K84" s="237"/>
      <c r="L84" s="237"/>
      <c r="M84" s="236" t="s">
        <v>337</v>
      </c>
    </row>
    <row r="85" spans="1:13" ht="12.75">
      <c r="A85" s="236">
        <v>442</v>
      </c>
      <c r="B85" s="237">
        <v>100</v>
      </c>
      <c r="C85" s="237"/>
      <c r="D85" s="237"/>
      <c r="E85" s="236">
        <v>2008</v>
      </c>
      <c r="F85" s="237">
        <v>80.2</v>
      </c>
      <c r="G85" s="237"/>
      <c r="H85" s="237"/>
      <c r="I85" s="236">
        <v>2010</v>
      </c>
      <c r="J85" s="237">
        <v>106.2</v>
      </c>
      <c r="K85" s="237"/>
      <c r="L85" s="237"/>
      <c r="M85" s="236" t="s">
        <v>337</v>
      </c>
    </row>
    <row r="86" spans="1:13" ht="12.75">
      <c r="A86" s="236">
        <v>345</v>
      </c>
      <c r="B86" s="237">
        <v>23.1</v>
      </c>
      <c r="C86" s="237"/>
      <c r="D86" s="237"/>
      <c r="E86" s="236">
        <v>2003</v>
      </c>
      <c r="F86" s="237">
        <v>11.7</v>
      </c>
      <c r="G86" s="237"/>
      <c r="H86" s="237"/>
      <c r="I86" s="236">
        <v>2009</v>
      </c>
      <c r="J86" s="237">
        <v>23.2</v>
      </c>
      <c r="K86" s="237"/>
      <c r="L86" s="237"/>
      <c r="M86" s="236" t="s">
        <v>337</v>
      </c>
    </row>
    <row r="87" spans="1:13" ht="12.75">
      <c r="A87" s="236">
        <v>57</v>
      </c>
      <c r="B87" s="237">
        <v>100</v>
      </c>
      <c r="C87" s="237"/>
      <c r="D87" s="237"/>
      <c r="E87" s="236">
        <v>2010</v>
      </c>
      <c r="F87" s="237">
        <v>3.1</v>
      </c>
      <c r="G87" s="237"/>
      <c r="H87" s="237"/>
      <c r="I87" s="236">
        <v>2005</v>
      </c>
      <c r="J87" s="237">
        <v>4.2</v>
      </c>
      <c r="K87" s="237"/>
      <c r="L87" s="237"/>
      <c r="M87" s="236" t="s">
        <v>337</v>
      </c>
    </row>
    <row r="88" spans="1:13" ht="12.75">
      <c r="A88" s="236">
        <v>61</v>
      </c>
      <c r="B88" s="237">
        <v>43.3</v>
      </c>
      <c r="C88" s="237"/>
      <c r="D88" s="237"/>
      <c r="E88" s="236">
        <v>2006</v>
      </c>
      <c r="F88" s="237">
        <v>11.162552953591929</v>
      </c>
      <c r="G88" s="237">
        <v>18.474547429755575</v>
      </c>
      <c r="H88" s="237">
        <v>3.536634592083901</v>
      </c>
      <c r="I88" s="236">
        <v>2008</v>
      </c>
      <c r="J88" s="237">
        <v>19.562114594658293</v>
      </c>
      <c r="K88" s="237">
        <v>22.94183347551829</v>
      </c>
      <c r="L88" s="237">
        <v>10.852244958215891</v>
      </c>
      <c r="M88" s="236" t="s">
        <v>337</v>
      </c>
    </row>
    <row r="89" spans="1:13" ht="12.75">
      <c r="A89" s="236">
        <v>444</v>
      </c>
      <c r="B89" s="237">
        <v>99.8</v>
      </c>
      <c r="C89" s="237">
        <v>96.4</v>
      </c>
      <c r="D89" s="237">
        <v>100</v>
      </c>
      <c r="E89" s="236">
        <v>2008</v>
      </c>
      <c r="F89" s="237">
        <v>65.4</v>
      </c>
      <c r="G89" s="237"/>
      <c r="H89" s="237"/>
      <c r="I89" s="236">
        <v>2010</v>
      </c>
      <c r="J89" s="237">
        <v>91.1</v>
      </c>
      <c r="K89" s="237"/>
      <c r="L89" s="237"/>
      <c r="M89" s="236" t="s">
        <v>337</v>
      </c>
    </row>
    <row r="90" spans="1:13" ht="12.75">
      <c r="A90" s="236">
        <v>445</v>
      </c>
      <c r="B90" s="237">
        <v>80.3</v>
      </c>
      <c r="C90" s="237">
        <v>100</v>
      </c>
      <c r="D90" s="237">
        <v>45.5</v>
      </c>
      <c r="E90" s="236">
        <v>2008</v>
      </c>
      <c r="F90" s="237">
        <v>100</v>
      </c>
      <c r="G90" s="237"/>
      <c r="H90" s="237"/>
      <c r="I90" s="236">
        <v>2010</v>
      </c>
      <c r="J90" s="237">
        <v>100</v>
      </c>
      <c r="K90" s="237"/>
      <c r="L90" s="237"/>
      <c r="M90" s="236" t="s">
        <v>337</v>
      </c>
    </row>
    <row r="91" spans="1:12" ht="12.75">
      <c r="A91" s="236">
        <v>446</v>
      </c>
      <c r="B91" s="237">
        <v>52.1</v>
      </c>
      <c r="C91" s="237"/>
      <c r="D91" s="237"/>
      <c r="E91" s="236">
        <v>2008</v>
      </c>
      <c r="F91" s="237">
        <v>38.9</v>
      </c>
      <c r="G91" s="237"/>
      <c r="H91" s="237"/>
      <c r="J91" s="237"/>
      <c r="K91" s="237"/>
      <c r="L91" s="237"/>
    </row>
    <row r="92" spans="1:13" ht="12.75">
      <c r="A92" s="236">
        <v>63</v>
      </c>
      <c r="B92" s="237">
        <v>5.7</v>
      </c>
      <c r="C92" s="237"/>
      <c r="D92" s="237"/>
      <c r="E92" s="236">
        <v>2010</v>
      </c>
      <c r="F92" s="237">
        <v>5.6</v>
      </c>
      <c r="G92" s="237"/>
      <c r="H92" s="237"/>
      <c r="I92" s="236">
        <v>2010</v>
      </c>
      <c r="J92" s="237">
        <v>6.1</v>
      </c>
      <c r="K92" s="237"/>
      <c r="L92" s="237"/>
      <c r="M92" s="236" t="s">
        <v>337</v>
      </c>
    </row>
    <row r="93" spans="1:13" ht="12.75">
      <c r="A93" s="236">
        <v>65</v>
      </c>
      <c r="B93" s="237">
        <v>4.1</v>
      </c>
      <c r="C93" s="237"/>
      <c r="D93" s="237"/>
      <c r="E93" s="236">
        <v>2010</v>
      </c>
      <c r="F93" s="237"/>
      <c r="G93" s="237"/>
      <c r="H93" s="237"/>
      <c r="I93" s="236">
        <v>2011</v>
      </c>
      <c r="J93" s="237"/>
      <c r="K93" s="237"/>
      <c r="L93" s="237"/>
      <c r="M93" s="236" t="s">
        <v>337</v>
      </c>
    </row>
    <row r="94" spans="1:13" ht="12.75">
      <c r="A94" s="236">
        <v>347</v>
      </c>
      <c r="B94" s="237">
        <v>37.3</v>
      </c>
      <c r="C94" s="237"/>
      <c r="D94" s="237"/>
      <c r="E94" s="236">
        <v>2004</v>
      </c>
      <c r="F94" s="237">
        <v>31.490498851459996</v>
      </c>
      <c r="G94" s="237">
        <v>36.299374782519614</v>
      </c>
      <c r="H94" s="237">
        <v>26.556897523161123</v>
      </c>
      <c r="I94" s="236">
        <v>2007</v>
      </c>
      <c r="J94" s="237">
        <v>48.00774156046608</v>
      </c>
      <c r="K94" s="237">
        <v>43.42986241470284</v>
      </c>
      <c r="L94" s="237">
        <v>56.33494420518087</v>
      </c>
      <c r="M94" s="236" t="s">
        <v>337</v>
      </c>
    </row>
    <row r="95" spans="1:12" ht="12.75">
      <c r="A95" s="236">
        <v>351</v>
      </c>
      <c r="B95" s="237">
        <v>27</v>
      </c>
      <c r="C95" s="237"/>
      <c r="D95" s="237"/>
      <c r="E95" s="236">
        <v>2005</v>
      </c>
      <c r="F95" s="237">
        <v>14.1</v>
      </c>
      <c r="G95" s="237"/>
      <c r="H95" s="237"/>
      <c r="J95" s="237"/>
      <c r="K95" s="237"/>
      <c r="L95" s="237"/>
    </row>
    <row r="96" spans="1:13" ht="12.75">
      <c r="A96" s="236">
        <v>67</v>
      </c>
      <c r="B96" s="237"/>
      <c r="C96" s="237"/>
      <c r="D96" s="237"/>
      <c r="E96" s="236" t="s">
        <v>176</v>
      </c>
      <c r="F96" s="237">
        <v>4.6</v>
      </c>
      <c r="G96" s="237"/>
      <c r="H96" s="237"/>
      <c r="I96" s="236">
        <v>2002</v>
      </c>
      <c r="J96" s="237">
        <v>8.6</v>
      </c>
      <c r="K96" s="237"/>
      <c r="L96" s="237"/>
      <c r="M96" s="236" t="s">
        <v>337</v>
      </c>
    </row>
    <row r="97" spans="1:13" ht="12.75">
      <c r="A97" s="236">
        <v>447</v>
      </c>
      <c r="B97" s="237">
        <v>61.1</v>
      </c>
      <c r="C97" s="237">
        <v>98.6</v>
      </c>
      <c r="D97" s="237">
        <v>33</v>
      </c>
      <c r="E97" s="236">
        <v>2008</v>
      </c>
      <c r="F97" s="237">
        <v>54.1</v>
      </c>
      <c r="G97" s="237"/>
      <c r="H97" s="237"/>
      <c r="I97" s="236">
        <v>2010</v>
      </c>
      <c r="J97" s="237">
        <v>88.3</v>
      </c>
      <c r="K97" s="237"/>
      <c r="L97" s="237"/>
      <c r="M97" s="236" t="s">
        <v>337</v>
      </c>
    </row>
    <row r="98" spans="1:12" ht="12.75">
      <c r="A98" s="236">
        <v>516</v>
      </c>
      <c r="B98" s="237">
        <v>62.9</v>
      </c>
      <c r="C98" s="237"/>
      <c r="D98" s="237"/>
      <c r="E98" s="236">
        <v>2005</v>
      </c>
      <c r="F98" s="237"/>
      <c r="G98" s="237"/>
      <c r="H98" s="237"/>
      <c r="J98" s="237"/>
      <c r="K98" s="237"/>
      <c r="L98" s="237"/>
    </row>
    <row r="99" spans="1:12" ht="12.75">
      <c r="A99" s="236">
        <v>71</v>
      </c>
      <c r="B99" s="237">
        <v>9.3</v>
      </c>
      <c r="C99" s="237"/>
      <c r="D99" s="237"/>
      <c r="E99" s="236">
        <v>2002</v>
      </c>
      <c r="F99" s="237">
        <v>9.4</v>
      </c>
      <c r="G99" s="237"/>
      <c r="H99" s="237"/>
      <c r="J99" s="237"/>
      <c r="K99" s="237"/>
      <c r="L99" s="237"/>
    </row>
    <row r="100" spans="1:13" ht="12.75">
      <c r="A100" s="236">
        <v>73</v>
      </c>
      <c r="B100" s="237">
        <v>100</v>
      </c>
      <c r="C100" s="237"/>
      <c r="D100" s="237"/>
      <c r="E100" s="236">
        <v>2010</v>
      </c>
      <c r="F100" s="237">
        <v>39.7</v>
      </c>
      <c r="G100" s="237"/>
      <c r="H100" s="237"/>
      <c r="I100" s="236">
        <v>2010</v>
      </c>
      <c r="J100" s="237">
        <v>60.9</v>
      </c>
      <c r="K100" s="237"/>
      <c r="L100" s="237"/>
      <c r="M100" s="236" t="s">
        <v>337</v>
      </c>
    </row>
    <row r="101" spans="1:13" ht="12.75">
      <c r="A101" s="236">
        <v>261</v>
      </c>
      <c r="B101" s="237">
        <v>24.8</v>
      </c>
      <c r="C101" s="237">
        <v>33.3</v>
      </c>
      <c r="D101" s="237">
        <v>17.6</v>
      </c>
      <c r="E101" s="236">
        <v>2009</v>
      </c>
      <c r="F101" s="237">
        <v>22.2</v>
      </c>
      <c r="G101" s="237">
        <v>28.6</v>
      </c>
      <c r="H101" s="237">
        <v>16.3</v>
      </c>
      <c r="I101" s="236">
        <v>2009</v>
      </c>
      <c r="J101" s="237">
        <v>35.3</v>
      </c>
      <c r="K101" s="237">
        <v>34.8</v>
      </c>
      <c r="L101" s="237">
        <v>36.1</v>
      </c>
      <c r="M101" s="236" t="s">
        <v>337</v>
      </c>
    </row>
    <row r="102" spans="1:13" ht="12.75">
      <c r="A102" s="236">
        <v>448</v>
      </c>
      <c r="B102" s="237">
        <v>74.52657418574256</v>
      </c>
      <c r="C102" s="237">
        <v>66.80350888786096</v>
      </c>
      <c r="D102" s="237">
        <v>78.05317328228799</v>
      </c>
      <c r="E102" s="236">
        <v>2010</v>
      </c>
      <c r="F102" s="237">
        <v>53.3</v>
      </c>
      <c r="G102" s="237"/>
      <c r="H102" s="237"/>
      <c r="I102" s="236">
        <v>2009</v>
      </c>
      <c r="J102" s="237">
        <v>100</v>
      </c>
      <c r="K102" s="237"/>
      <c r="L102" s="237"/>
      <c r="M102" s="236" t="s">
        <v>337</v>
      </c>
    </row>
    <row r="103" spans="1:13" ht="12.75">
      <c r="A103" s="236">
        <v>353</v>
      </c>
      <c r="B103" s="237">
        <v>90</v>
      </c>
      <c r="C103" s="237"/>
      <c r="D103" s="237"/>
      <c r="E103" s="236">
        <v>2004</v>
      </c>
      <c r="F103" s="237">
        <v>8</v>
      </c>
      <c r="G103" s="237"/>
      <c r="H103" s="237"/>
      <c r="I103" s="236">
        <v>2011</v>
      </c>
      <c r="J103" s="237">
        <v>12.7</v>
      </c>
      <c r="K103" s="237"/>
      <c r="L103" s="237"/>
      <c r="M103" s="236" t="s">
        <v>337</v>
      </c>
    </row>
    <row r="104" spans="1:13" ht="12.75">
      <c r="A104" s="236">
        <v>470</v>
      </c>
      <c r="B104" s="237">
        <v>48.7</v>
      </c>
      <c r="C104" s="237"/>
      <c r="D104" s="237"/>
      <c r="E104" s="236">
        <v>2010</v>
      </c>
      <c r="F104" s="237">
        <v>36.8</v>
      </c>
      <c r="G104" s="237"/>
      <c r="H104" s="237"/>
      <c r="I104" s="236">
        <v>2007</v>
      </c>
      <c r="J104" s="237">
        <v>80.4</v>
      </c>
      <c r="K104" s="237"/>
      <c r="L104" s="237"/>
      <c r="M104" s="236" t="s">
        <v>337</v>
      </c>
    </row>
    <row r="105" spans="1:13" ht="12.75">
      <c r="A105" s="236">
        <v>69</v>
      </c>
      <c r="B105" s="237">
        <v>39.8</v>
      </c>
      <c r="C105" s="237"/>
      <c r="D105" s="237"/>
      <c r="E105" s="236">
        <v>2009</v>
      </c>
      <c r="F105" s="237">
        <v>16.7</v>
      </c>
      <c r="G105" s="237"/>
      <c r="H105" s="237"/>
      <c r="I105" s="236">
        <v>2009</v>
      </c>
      <c r="J105" s="237">
        <v>30.9</v>
      </c>
      <c r="K105" s="237"/>
      <c r="L105" s="237"/>
      <c r="M105" s="236" t="s">
        <v>337</v>
      </c>
    </row>
    <row r="106" spans="1:13" ht="12.75">
      <c r="A106" s="236">
        <v>75</v>
      </c>
      <c r="B106" s="237">
        <v>17.3</v>
      </c>
      <c r="C106" s="237">
        <v>20</v>
      </c>
      <c r="D106" s="237">
        <v>15.9</v>
      </c>
      <c r="E106" s="236">
        <v>2011</v>
      </c>
      <c r="F106" s="237">
        <v>3.8</v>
      </c>
      <c r="G106" s="237"/>
      <c r="H106" s="237"/>
      <c r="I106" s="236">
        <v>2008</v>
      </c>
      <c r="J106" s="237">
        <v>4.2</v>
      </c>
      <c r="K106" s="237"/>
      <c r="L106" s="237"/>
      <c r="M106" s="236" t="s">
        <v>337</v>
      </c>
    </row>
    <row r="107" spans="1:13" ht="12.75">
      <c r="A107" s="236">
        <v>77</v>
      </c>
      <c r="B107" s="237">
        <v>85</v>
      </c>
      <c r="C107" s="237"/>
      <c r="D107" s="237"/>
      <c r="E107" s="236">
        <v>2010</v>
      </c>
      <c r="F107" s="237">
        <v>5.6</v>
      </c>
      <c r="G107" s="237"/>
      <c r="H107" s="237"/>
      <c r="I107" s="236">
        <v>2008</v>
      </c>
      <c r="J107" s="237">
        <v>8.2</v>
      </c>
      <c r="K107" s="237"/>
      <c r="L107" s="237"/>
      <c r="M107" s="236" t="s">
        <v>337</v>
      </c>
    </row>
    <row r="108" spans="1:12" ht="12.75">
      <c r="A108" s="236">
        <v>518</v>
      </c>
      <c r="B108" s="237">
        <v>64.5</v>
      </c>
      <c r="C108" s="237"/>
      <c r="D108" s="237"/>
      <c r="E108" s="236">
        <v>2005</v>
      </c>
      <c r="F108" s="237"/>
      <c r="G108" s="237"/>
      <c r="H108" s="237"/>
      <c r="J108" s="237"/>
      <c r="K108" s="237"/>
      <c r="L108" s="237"/>
    </row>
    <row r="109" spans="1:13" ht="12.75">
      <c r="A109" s="236">
        <v>355</v>
      </c>
      <c r="B109" s="237">
        <v>62.5</v>
      </c>
      <c r="C109" s="237"/>
      <c r="D109" s="237"/>
      <c r="E109" s="236">
        <v>2010</v>
      </c>
      <c r="F109" s="237">
        <v>3.9</v>
      </c>
      <c r="G109" s="237">
        <v>6.5</v>
      </c>
      <c r="H109" s="237">
        <v>1.5</v>
      </c>
      <c r="I109" s="236">
        <v>2009</v>
      </c>
      <c r="J109" s="237">
        <v>3.8</v>
      </c>
      <c r="K109" s="237">
        <v>6.5</v>
      </c>
      <c r="L109" s="237">
        <v>1.5</v>
      </c>
      <c r="M109" s="236" t="s">
        <v>337</v>
      </c>
    </row>
    <row r="110" spans="1:13" ht="12.75">
      <c r="A110" s="236">
        <v>451</v>
      </c>
      <c r="B110" s="237">
        <v>100</v>
      </c>
      <c r="C110" s="237">
        <v>100</v>
      </c>
      <c r="D110" s="237">
        <v>100</v>
      </c>
      <c r="E110" s="236">
        <v>2008</v>
      </c>
      <c r="F110" s="237">
        <v>100</v>
      </c>
      <c r="G110" s="237"/>
      <c r="H110" s="237"/>
      <c r="I110" s="236">
        <v>2010</v>
      </c>
      <c r="J110" s="237">
        <v>100</v>
      </c>
      <c r="K110" s="237"/>
      <c r="L110" s="237"/>
      <c r="M110" s="236" t="s">
        <v>337</v>
      </c>
    </row>
    <row r="111" spans="1:12" ht="12.75">
      <c r="A111" s="236">
        <v>519</v>
      </c>
      <c r="B111" s="237">
        <v>98.3</v>
      </c>
      <c r="C111" s="237"/>
      <c r="D111" s="237"/>
      <c r="E111" s="236">
        <v>2010</v>
      </c>
      <c r="F111" s="237"/>
      <c r="G111" s="237"/>
      <c r="H111" s="237"/>
      <c r="J111" s="237"/>
      <c r="K111" s="237"/>
      <c r="L111" s="237"/>
    </row>
    <row r="112" spans="1:13" ht="12.75">
      <c r="A112" s="236">
        <v>267</v>
      </c>
      <c r="B112" s="237">
        <v>4.7</v>
      </c>
      <c r="C112" s="237"/>
      <c r="D112" s="237"/>
      <c r="E112" s="236">
        <v>2005</v>
      </c>
      <c r="F112" s="237">
        <v>13.300135134194232</v>
      </c>
      <c r="G112" s="237">
        <v>15.124272421647964</v>
      </c>
      <c r="H112" s="237">
        <v>11.554977165174948</v>
      </c>
      <c r="I112" s="236">
        <v>2009</v>
      </c>
      <c r="J112" s="237">
        <v>19.8</v>
      </c>
      <c r="K112" s="237">
        <v>17.6430635087158</v>
      </c>
      <c r="L112" s="237">
        <v>23.379088675257094</v>
      </c>
      <c r="M112" s="236" t="s">
        <v>337</v>
      </c>
    </row>
    <row r="113" spans="1:13" ht="12.75">
      <c r="A113" s="236">
        <v>79</v>
      </c>
      <c r="B113" s="237">
        <v>6.1</v>
      </c>
      <c r="C113" s="237"/>
      <c r="D113" s="237"/>
      <c r="E113" s="236">
        <v>2007</v>
      </c>
      <c r="F113" s="237">
        <v>1.2607813704841069</v>
      </c>
      <c r="G113" s="237">
        <v>1.9</v>
      </c>
      <c r="H113" s="237">
        <v>0.7</v>
      </c>
      <c r="I113" s="236">
        <v>2006</v>
      </c>
      <c r="J113" s="237">
        <v>1.9</v>
      </c>
      <c r="K113" s="237">
        <v>2</v>
      </c>
      <c r="L113" s="237">
        <v>1.6</v>
      </c>
      <c r="M113" s="236" t="s">
        <v>337</v>
      </c>
    </row>
    <row r="114" spans="1:13" ht="12.75">
      <c r="A114" s="236">
        <v>81</v>
      </c>
      <c r="B114" s="237"/>
      <c r="C114" s="237"/>
      <c r="D114" s="237"/>
      <c r="E114" s="236" t="s">
        <v>176</v>
      </c>
      <c r="F114" s="237">
        <v>5.330464257179079</v>
      </c>
      <c r="G114" s="237">
        <v>7.563687552879833</v>
      </c>
      <c r="H114" s="237">
        <v>3.052364073302975</v>
      </c>
      <c r="I114" s="236">
        <v>2010</v>
      </c>
      <c r="J114" s="237">
        <v>9.040283971097363</v>
      </c>
      <c r="K114" s="237">
        <v>11.340158303917459</v>
      </c>
      <c r="L114" s="237">
        <v>5.976445479635687</v>
      </c>
      <c r="M114" s="236" t="s">
        <v>337</v>
      </c>
    </row>
    <row r="115" spans="1:12" ht="12.75">
      <c r="A115" s="236">
        <v>453</v>
      </c>
      <c r="B115" s="237">
        <v>97.9</v>
      </c>
      <c r="C115" s="237">
        <v>97.6</v>
      </c>
      <c r="D115" s="237">
        <v>98.1</v>
      </c>
      <c r="E115" s="236">
        <v>2008</v>
      </c>
      <c r="F115" s="237">
        <v>75.7</v>
      </c>
      <c r="G115" s="237"/>
      <c r="H115" s="237"/>
      <c r="J115" s="237"/>
      <c r="K115" s="237"/>
      <c r="L115" s="237"/>
    </row>
    <row r="116" spans="1:13" ht="12.75">
      <c r="A116" s="236">
        <v>357</v>
      </c>
      <c r="B116" s="237">
        <v>24.7</v>
      </c>
      <c r="C116" s="237"/>
      <c r="D116" s="237"/>
      <c r="E116" s="236">
        <v>2010</v>
      </c>
      <c r="F116" s="237">
        <v>14.8</v>
      </c>
      <c r="G116" s="237"/>
      <c r="H116" s="237"/>
      <c r="I116" s="236">
        <v>2010</v>
      </c>
      <c r="J116" s="237">
        <v>23.7</v>
      </c>
      <c r="K116" s="237"/>
      <c r="L116" s="237"/>
      <c r="M116" s="236" t="s">
        <v>337</v>
      </c>
    </row>
    <row r="117" spans="1:13" ht="12.75">
      <c r="A117" s="236">
        <v>359</v>
      </c>
      <c r="B117" s="237">
        <v>2.3</v>
      </c>
      <c r="C117" s="237"/>
      <c r="D117" s="237"/>
      <c r="E117" s="236">
        <v>2010</v>
      </c>
      <c r="F117" s="237">
        <v>3.1</v>
      </c>
      <c r="G117" s="237"/>
      <c r="H117" s="237"/>
      <c r="I117" s="236">
        <v>2009</v>
      </c>
      <c r="J117" s="237">
        <v>5.4</v>
      </c>
      <c r="K117" s="237"/>
      <c r="L117" s="237"/>
      <c r="M117" s="236" t="s">
        <v>337</v>
      </c>
    </row>
    <row r="118" spans="1:12" ht="12.75">
      <c r="A118" s="236">
        <v>528</v>
      </c>
      <c r="B118" s="237">
        <v>50.2</v>
      </c>
      <c r="C118" s="237"/>
      <c r="D118" s="237"/>
      <c r="E118" s="236">
        <v>2010</v>
      </c>
      <c r="F118" s="237"/>
      <c r="G118" s="237"/>
      <c r="H118" s="237"/>
      <c r="J118" s="237"/>
      <c r="K118" s="237"/>
      <c r="L118" s="237"/>
    </row>
    <row r="119" spans="1:13" ht="12.75">
      <c r="A119" s="236">
        <v>269</v>
      </c>
      <c r="B119" s="237">
        <v>37.3</v>
      </c>
      <c r="C119" s="237">
        <v>49.4</v>
      </c>
      <c r="D119" s="237">
        <v>28.9</v>
      </c>
      <c r="E119" s="236">
        <v>2008</v>
      </c>
      <c r="F119" s="237">
        <v>46.495889902668466</v>
      </c>
      <c r="G119" s="237">
        <v>57.54936427325513</v>
      </c>
      <c r="H119" s="237">
        <v>35.279440445539386</v>
      </c>
      <c r="I119" s="236">
        <v>2009</v>
      </c>
      <c r="J119" s="237">
        <v>64</v>
      </c>
      <c r="K119" s="237">
        <v>63.36006018922424</v>
      </c>
      <c r="L119" s="237">
        <v>65.08818095052847</v>
      </c>
      <c r="M119" s="236" t="s">
        <v>337</v>
      </c>
    </row>
    <row r="120" spans="1:13" ht="12.75">
      <c r="A120" s="236">
        <v>529</v>
      </c>
      <c r="B120" s="237">
        <v>0.8</v>
      </c>
      <c r="C120" s="237"/>
      <c r="D120" s="237"/>
      <c r="E120" s="236">
        <v>2005</v>
      </c>
      <c r="F120" s="237">
        <v>3</v>
      </c>
      <c r="G120" s="237"/>
      <c r="H120" s="237"/>
      <c r="I120" s="236">
        <v>2010</v>
      </c>
      <c r="J120" s="237">
        <v>4</v>
      </c>
      <c r="K120" s="237"/>
      <c r="L120" s="237"/>
      <c r="M120" s="236" t="s">
        <v>337</v>
      </c>
    </row>
    <row r="121" spans="1:13" ht="12.75">
      <c r="A121" s="236">
        <v>273</v>
      </c>
      <c r="B121" s="237">
        <v>9.2</v>
      </c>
      <c r="C121" s="237">
        <v>10.3</v>
      </c>
      <c r="D121" s="237">
        <v>8.3</v>
      </c>
      <c r="E121" s="236">
        <v>2010</v>
      </c>
      <c r="F121" s="237">
        <v>12.1</v>
      </c>
      <c r="G121" s="237">
        <v>15.5</v>
      </c>
      <c r="H121" s="237">
        <v>8.7</v>
      </c>
      <c r="I121" s="236">
        <v>2010</v>
      </c>
      <c r="J121" s="237">
        <v>16.1</v>
      </c>
      <c r="K121" s="237">
        <v>17.1</v>
      </c>
      <c r="L121" s="237">
        <v>14.6</v>
      </c>
      <c r="M121" s="236" t="s">
        <v>337</v>
      </c>
    </row>
    <row r="122" spans="1:13" ht="12.75">
      <c r="A122" s="236">
        <v>275</v>
      </c>
      <c r="B122" s="237">
        <v>25</v>
      </c>
      <c r="C122" s="237">
        <v>47.2</v>
      </c>
      <c r="D122" s="237">
        <v>13.2</v>
      </c>
      <c r="E122" s="236">
        <v>2010</v>
      </c>
      <c r="F122" s="237">
        <v>24.8</v>
      </c>
      <c r="G122" s="237">
        <v>32.4</v>
      </c>
      <c r="H122" s="237">
        <v>17.6</v>
      </c>
      <c r="I122" s="236">
        <v>2010</v>
      </c>
      <c r="J122" s="237">
        <v>29.2</v>
      </c>
      <c r="K122" s="237">
        <v>36.9</v>
      </c>
      <c r="L122" s="237">
        <v>20.4</v>
      </c>
      <c r="M122" s="236" t="s">
        <v>337</v>
      </c>
    </row>
    <row r="123" spans="1:13" ht="12.75">
      <c r="A123" s="236">
        <v>361</v>
      </c>
      <c r="B123" s="237">
        <v>27</v>
      </c>
      <c r="C123" s="237"/>
      <c r="D123" s="237"/>
      <c r="E123" s="236">
        <v>2010</v>
      </c>
      <c r="F123" s="237">
        <v>51.5</v>
      </c>
      <c r="G123" s="237"/>
      <c r="H123" s="237"/>
      <c r="I123" s="236">
        <v>2011</v>
      </c>
      <c r="J123" s="237">
        <v>75.3</v>
      </c>
      <c r="K123" s="237"/>
      <c r="L123" s="237"/>
      <c r="M123" s="236" t="s">
        <v>337</v>
      </c>
    </row>
    <row r="124" spans="1:13" ht="12.75">
      <c r="A124" s="236">
        <v>455</v>
      </c>
      <c r="B124" s="237">
        <v>96.5</v>
      </c>
      <c r="C124" s="237">
        <v>100</v>
      </c>
      <c r="D124" s="237">
        <v>94.9</v>
      </c>
      <c r="E124" s="236">
        <v>2008</v>
      </c>
      <c r="F124" s="237">
        <v>59.1</v>
      </c>
      <c r="G124" s="237"/>
      <c r="H124" s="237"/>
      <c r="I124" s="236">
        <v>2010</v>
      </c>
      <c r="J124" s="237">
        <v>88.8</v>
      </c>
      <c r="K124" s="237"/>
      <c r="L124" s="237"/>
      <c r="M124" s="236" t="s">
        <v>337</v>
      </c>
    </row>
    <row r="125" spans="1:13" ht="12.75">
      <c r="A125" s="236">
        <v>457</v>
      </c>
      <c r="B125" s="237">
        <v>100</v>
      </c>
      <c r="C125" s="237">
        <v>100</v>
      </c>
      <c r="D125" s="237">
        <v>100</v>
      </c>
      <c r="E125" s="236">
        <v>2008</v>
      </c>
      <c r="F125" s="237">
        <v>60.1</v>
      </c>
      <c r="G125" s="237"/>
      <c r="H125" s="237"/>
      <c r="I125" s="236">
        <v>2010</v>
      </c>
      <c r="J125" s="237">
        <v>76.5</v>
      </c>
      <c r="K125" s="237"/>
      <c r="L125" s="237"/>
      <c r="M125" s="236" t="s">
        <v>337</v>
      </c>
    </row>
    <row r="126" spans="1:13" ht="12.75">
      <c r="A126" s="236">
        <v>459</v>
      </c>
      <c r="B126" s="237">
        <v>94.5</v>
      </c>
      <c r="C126" s="237">
        <v>100</v>
      </c>
      <c r="D126" s="237">
        <v>83.4</v>
      </c>
      <c r="E126" s="236">
        <v>2008</v>
      </c>
      <c r="F126" s="237">
        <v>42.3</v>
      </c>
      <c r="G126" s="237"/>
      <c r="H126" s="237"/>
      <c r="I126" s="236">
        <v>2010</v>
      </c>
      <c r="J126" s="237">
        <v>62.2</v>
      </c>
      <c r="K126" s="237"/>
      <c r="L126" s="237"/>
      <c r="M126" s="236" t="s">
        <v>337</v>
      </c>
    </row>
    <row r="127" spans="1:13" ht="12.75">
      <c r="A127" s="236">
        <v>460</v>
      </c>
      <c r="B127" s="237">
        <v>100</v>
      </c>
      <c r="C127" s="237">
        <v>100</v>
      </c>
      <c r="D127" s="237">
        <v>100</v>
      </c>
      <c r="E127" s="236">
        <v>2010</v>
      </c>
      <c r="F127" s="237">
        <v>48.7</v>
      </c>
      <c r="G127" s="237"/>
      <c r="H127" s="237"/>
      <c r="I127" s="236">
        <v>2009</v>
      </c>
      <c r="J127" s="237">
        <v>65.9</v>
      </c>
      <c r="K127" s="237"/>
      <c r="L127" s="237"/>
      <c r="M127" s="236" t="s">
        <v>337</v>
      </c>
    </row>
    <row r="128" spans="1:13" ht="12.75">
      <c r="A128" s="236">
        <v>87</v>
      </c>
      <c r="B128" s="237">
        <v>4.7</v>
      </c>
      <c r="C128" s="237"/>
      <c r="D128" s="237"/>
      <c r="E128" s="236">
        <v>2004</v>
      </c>
      <c r="F128" s="237">
        <v>3.821250587565825</v>
      </c>
      <c r="G128" s="237">
        <v>5.727638538971962</v>
      </c>
      <c r="H128" s="237">
        <v>2.011289223149541</v>
      </c>
      <c r="I128" s="236">
        <v>2009</v>
      </c>
      <c r="J128" s="237">
        <v>4.3</v>
      </c>
      <c r="K128" s="237">
        <v>6.5</v>
      </c>
      <c r="L128" s="237">
        <v>2.2</v>
      </c>
      <c r="M128" s="236" t="s">
        <v>337</v>
      </c>
    </row>
    <row r="129" spans="1:12" ht="12.75">
      <c r="A129" s="236">
        <v>279</v>
      </c>
      <c r="B129" s="237">
        <v>44.4</v>
      </c>
      <c r="C129" s="237">
        <v>43</v>
      </c>
      <c r="D129" s="237">
        <v>30</v>
      </c>
      <c r="E129" s="236">
        <v>2009</v>
      </c>
      <c r="F129" s="237">
        <v>78.86723414912755</v>
      </c>
      <c r="G129" s="237">
        <v>78.16942117015535</v>
      </c>
      <c r="H129" s="237">
        <v>79.56835248236274</v>
      </c>
      <c r="I129" s="236">
        <v>2009</v>
      </c>
      <c r="J129" s="237"/>
      <c r="K129" s="237"/>
      <c r="L129" s="237"/>
    </row>
    <row r="130" spans="1:13" ht="12.75">
      <c r="A130" s="236">
        <v>281</v>
      </c>
      <c r="B130" s="237">
        <v>26.5</v>
      </c>
      <c r="C130" s="237">
        <v>10.3</v>
      </c>
      <c r="D130" s="237">
        <v>8.3</v>
      </c>
      <c r="E130" s="236">
        <v>2008</v>
      </c>
      <c r="F130" s="237">
        <v>43.149850872703524</v>
      </c>
      <c r="G130" s="237">
        <v>44.084049940133355</v>
      </c>
      <c r="H130" s="237">
        <v>42.26855034285734</v>
      </c>
      <c r="I130" s="236">
        <v>2008</v>
      </c>
      <c r="J130" s="237">
        <v>56.4932458800943</v>
      </c>
      <c r="K130" s="237">
        <v>53.06076368819937</v>
      </c>
      <c r="L130" s="237">
        <v>60.33331606919259</v>
      </c>
      <c r="M130" s="236" t="s">
        <v>337</v>
      </c>
    </row>
    <row r="131" spans="1:13" ht="12.75">
      <c r="A131" s="236">
        <v>285</v>
      </c>
      <c r="B131" s="237">
        <v>34.4</v>
      </c>
      <c r="C131" s="237"/>
      <c r="D131" s="237"/>
      <c r="E131" s="236">
        <v>2006</v>
      </c>
      <c r="F131" s="237">
        <v>49.5</v>
      </c>
      <c r="G131" s="237"/>
      <c r="H131" s="237"/>
      <c r="I131" s="236">
        <v>2007</v>
      </c>
      <c r="J131" s="237">
        <v>67.3</v>
      </c>
      <c r="K131" s="237"/>
      <c r="L131" s="237"/>
      <c r="M131" s="236" t="s">
        <v>337</v>
      </c>
    </row>
    <row r="132" spans="1:13" ht="12.75">
      <c r="A132" s="236">
        <v>535</v>
      </c>
      <c r="B132" s="237"/>
      <c r="C132" s="237"/>
      <c r="D132" s="237"/>
      <c r="E132" s="236" t="s">
        <v>176</v>
      </c>
      <c r="F132" s="237">
        <v>21.7</v>
      </c>
      <c r="G132" s="237"/>
      <c r="H132" s="237"/>
      <c r="I132" s="236">
        <v>2010</v>
      </c>
      <c r="J132" s="237">
        <v>32.7</v>
      </c>
      <c r="K132" s="237"/>
      <c r="L132" s="237"/>
      <c r="M132" s="236" t="s">
        <v>337</v>
      </c>
    </row>
    <row r="133" spans="1:13" ht="12.75">
      <c r="A133" s="236">
        <v>89</v>
      </c>
      <c r="B133" s="237">
        <v>41.8</v>
      </c>
      <c r="C133" s="237"/>
      <c r="D133" s="237"/>
      <c r="E133" s="236">
        <v>2010</v>
      </c>
      <c r="F133" s="237">
        <v>10.4</v>
      </c>
      <c r="G133" s="237"/>
      <c r="H133" s="237"/>
      <c r="I133" s="236">
        <v>2010</v>
      </c>
      <c r="J133" s="237">
        <v>16.4</v>
      </c>
      <c r="K133" s="237"/>
      <c r="L133" s="237"/>
      <c r="M133" s="236" t="s">
        <v>337</v>
      </c>
    </row>
    <row r="134" spans="1:13" ht="12.75">
      <c r="A134" s="236">
        <v>367</v>
      </c>
      <c r="B134" s="237"/>
      <c r="C134" s="237"/>
      <c r="D134" s="237"/>
      <c r="E134" s="236" t="s">
        <v>176</v>
      </c>
      <c r="F134" s="237">
        <v>26.15752272113077</v>
      </c>
      <c r="G134" s="237">
        <v>43.791192368318626</v>
      </c>
      <c r="H134" s="237">
        <v>2.1046429997535947</v>
      </c>
      <c r="I134" s="236">
        <v>2010</v>
      </c>
      <c r="J134" s="237">
        <v>50.10395345413329</v>
      </c>
      <c r="K134" s="237">
        <v>56.83877089869873</v>
      </c>
      <c r="L134" s="237">
        <v>11.484087734850545</v>
      </c>
      <c r="M134" s="236" t="s">
        <v>337</v>
      </c>
    </row>
    <row r="135" spans="1:12" ht="12.75">
      <c r="A135" s="236">
        <v>91</v>
      </c>
      <c r="B135" s="237">
        <v>12.4</v>
      </c>
      <c r="C135" s="237">
        <v>23.7</v>
      </c>
      <c r="D135" s="237">
        <v>2.2</v>
      </c>
      <c r="E135" s="236">
        <v>2006</v>
      </c>
      <c r="F135" s="237">
        <v>4.5</v>
      </c>
      <c r="G135" s="237"/>
      <c r="H135" s="237"/>
      <c r="J135" s="237"/>
      <c r="K135" s="237"/>
      <c r="L135" s="237"/>
    </row>
    <row r="136" spans="1:13" ht="12.75">
      <c r="A136" s="236">
        <v>471</v>
      </c>
      <c r="B136" s="237">
        <v>46.12601524793377</v>
      </c>
      <c r="C136" s="237">
        <v>48.444323639324075</v>
      </c>
      <c r="D136" s="237">
        <v>44.780047539001835</v>
      </c>
      <c r="E136" s="236">
        <v>2010</v>
      </c>
      <c r="F136" s="237">
        <v>29.7</v>
      </c>
      <c r="G136" s="237"/>
      <c r="H136" s="237"/>
      <c r="I136" s="236">
        <v>2010</v>
      </c>
      <c r="J136" s="237">
        <v>61.1</v>
      </c>
      <c r="K136" s="237"/>
      <c r="L136" s="237"/>
      <c r="M136" s="236" t="s">
        <v>337</v>
      </c>
    </row>
    <row r="137" spans="1:12" ht="12.75">
      <c r="A137" s="236">
        <v>93</v>
      </c>
      <c r="B137" s="237">
        <v>100</v>
      </c>
      <c r="C137" s="237"/>
      <c r="D137" s="237"/>
      <c r="E137" s="236">
        <v>2010</v>
      </c>
      <c r="F137" s="237"/>
      <c r="G137" s="237"/>
      <c r="H137" s="237"/>
      <c r="J137" s="237"/>
      <c r="K137" s="237"/>
      <c r="L137" s="237"/>
    </row>
    <row r="138" spans="1:13" ht="12.75">
      <c r="A138" s="236">
        <v>95</v>
      </c>
      <c r="B138" s="237">
        <v>0.9</v>
      </c>
      <c r="C138" s="237"/>
      <c r="D138" s="237"/>
      <c r="E138" s="236">
        <v>2007</v>
      </c>
      <c r="F138" s="237">
        <v>4.6</v>
      </c>
      <c r="G138" s="237"/>
      <c r="H138" s="237"/>
      <c r="I138" s="236">
        <v>2007</v>
      </c>
      <c r="J138" s="237">
        <v>6.6</v>
      </c>
      <c r="K138" s="237"/>
      <c r="L138" s="237"/>
      <c r="M138" s="236" t="s">
        <v>337</v>
      </c>
    </row>
    <row r="139" spans="1:12" ht="12.75">
      <c r="A139" s="236">
        <v>371</v>
      </c>
      <c r="B139" s="237"/>
      <c r="C139" s="237"/>
      <c r="D139" s="237"/>
      <c r="E139" s="236" t="s">
        <v>176</v>
      </c>
      <c r="F139" s="237"/>
      <c r="G139" s="237"/>
      <c r="H139" s="237"/>
      <c r="J139" s="237"/>
      <c r="K139" s="237"/>
      <c r="L139" s="237"/>
    </row>
    <row r="140" spans="1:13" ht="12.75">
      <c r="A140" s="236">
        <v>462</v>
      </c>
      <c r="B140" s="237">
        <v>100</v>
      </c>
      <c r="C140" s="237">
        <v>100</v>
      </c>
      <c r="D140" s="237">
        <v>100</v>
      </c>
      <c r="E140" s="236">
        <v>2008</v>
      </c>
      <c r="F140" s="237">
        <v>62.1</v>
      </c>
      <c r="G140" s="237"/>
      <c r="H140" s="237"/>
      <c r="I140" s="236">
        <v>2010</v>
      </c>
      <c r="J140" s="237">
        <v>90</v>
      </c>
      <c r="K140" s="237"/>
      <c r="L140" s="237"/>
      <c r="M140" s="236" t="s">
        <v>337</v>
      </c>
    </row>
    <row r="141" spans="1:13" ht="12.75">
      <c r="A141" s="236">
        <v>463</v>
      </c>
      <c r="B141" s="237">
        <v>72.9</v>
      </c>
      <c r="C141" s="237">
        <v>82.3</v>
      </c>
      <c r="D141" s="237">
        <v>67.3</v>
      </c>
      <c r="E141" s="236">
        <v>2008</v>
      </c>
      <c r="F141" s="237">
        <v>61.71218546951365</v>
      </c>
      <c r="G141" s="237">
        <v>67.94569766055875</v>
      </c>
      <c r="H141" s="237">
        <v>55.35124415742444</v>
      </c>
      <c r="I141" s="236">
        <v>2011</v>
      </c>
      <c r="J141" s="237">
        <v>84.43601461902394</v>
      </c>
      <c r="K141" s="237">
        <v>88.01819959948558</v>
      </c>
      <c r="L141" s="237">
        <v>80.28985855451246</v>
      </c>
      <c r="M141" s="236" t="s">
        <v>337</v>
      </c>
    </row>
    <row r="142" spans="1:13" ht="12.75">
      <c r="A142" s="236">
        <v>537</v>
      </c>
      <c r="B142" s="237">
        <v>13.1</v>
      </c>
      <c r="C142" s="237"/>
      <c r="D142" s="237"/>
      <c r="E142" s="236">
        <v>2010</v>
      </c>
      <c r="F142" s="237">
        <v>46.918189943440055</v>
      </c>
      <c r="G142" s="237">
        <v>66.45814954420298</v>
      </c>
      <c r="H142" s="237">
        <v>26.057237447646504</v>
      </c>
      <c r="I142" s="236">
        <v>2008</v>
      </c>
      <c r="J142" s="237">
        <v>66.64852901166938</v>
      </c>
      <c r="K142" s="237">
        <v>79.43995788340125</v>
      </c>
      <c r="L142" s="237">
        <v>46.33389406818314</v>
      </c>
      <c r="M142" s="236" t="s">
        <v>337</v>
      </c>
    </row>
    <row r="143" spans="1:13" ht="12.75">
      <c r="A143" s="236">
        <v>99</v>
      </c>
      <c r="B143" s="237">
        <v>70.4</v>
      </c>
      <c r="C143" s="237"/>
      <c r="D143" s="237"/>
      <c r="E143" s="236">
        <v>2011</v>
      </c>
      <c r="F143" s="237">
        <v>3.5</v>
      </c>
      <c r="G143" s="237"/>
      <c r="H143" s="237"/>
      <c r="I143" s="236">
        <v>2010</v>
      </c>
      <c r="J143" s="237">
        <v>6.3</v>
      </c>
      <c r="K143" s="237"/>
      <c r="L143" s="237"/>
      <c r="M143" s="236" t="s">
        <v>337</v>
      </c>
    </row>
    <row r="144" spans="1:13" ht="12.75">
      <c r="A144" s="236">
        <v>417</v>
      </c>
      <c r="B144" s="237">
        <v>61.6</v>
      </c>
      <c r="C144" s="237">
        <v>87.3</v>
      </c>
      <c r="D144" s="237">
        <v>42.4</v>
      </c>
      <c r="E144" s="236">
        <v>2008</v>
      </c>
      <c r="F144" s="237">
        <v>73.2282568798915</v>
      </c>
      <c r="G144" s="237">
        <v>72.39692020177588</v>
      </c>
      <c r="H144" s="237">
        <v>74.08092068912178</v>
      </c>
      <c r="I144" s="236">
        <v>2010</v>
      </c>
      <c r="J144" s="237">
        <v>98.84737598456799</v>
      </c>
      <c r="K144" s="237">
        <v>88.81382406743629</v>
      </c>
      <c r="L144" s="237">
        <v>111.46990480910802</v>
      </c>
      <c r="M144" s="236" t="s">
        <v>337</v>
      </c>
    </row>
    <row r="145" spans="1:13" ht="12.75">
      <c r="A145" s="236">
        <v>373</v>
      </c>
      <c r="B145" s="237">
        <v>22.4</v>
      </c>
      <c r="C145" s="237"/>
      <c r="D145" s="237"/>
      <c r="E145" s="236">
        <v>2010</v>
      </c>
      <c r="F145" s="237">
        <v>10.5</v>
      </c>
      <c r="G145" s="237"/>
      <c r="H145" s="237"/>
      <c r="I145" s="236">
        <v>2008</v>
      </c>
      <c r="J145" s="237">
        <v>16.8</v>
      </c>
      <c r="K145" s="237"/>
      <c r="L145" s="237"/>
      <c r="M145" s="236" t="s">
        <v>337</v>
      </c>
    </row>
    <row r="146" spans="1:13" ht="12.75">
      <c r="A146" s="236">
        <v>103</v>
      </c>
      <c r="B146" s="237">
        <v>4.6</v>
      </c>
      <c r="C146" s="237"/>
      <c r="D146" s="237"/>
      <c r="E146" s="236">
        <v>2010</v>
      </c>
      <c r="F146" s="237">
        <v>2.8</v>
      </c>
      <c r="G146" s="237"/>
      <c r="H146" s="237"/>
      <c r="I146" s="236">
        <v>2008</v>
      </c>
      <c r="J146" s="237">
        <v>4.9</v>
      </c>
      <c r="K146" s="237"/>
      <c r="L146" s="237"/>
      <c r="M146" s="236" t="s">
        <v>337</v>
      </c>
    </row>
    <row r="147" spans="1:13" ht="12.75">
      <c r="A147" s="236">
        <v>105</v>
      </c>
      <c r="B147" s="237">
        <v>96.3</v>
      </c>
      <c r="C147" s="237"/>
      <c r="D147" s="237"/>
      <c r="E147" s="236">
        <v>2010</v>
      </c>
      <c r="F147" s="237">
        <v>15.2</v>
      </c>
      <c r="G147" s="237"/>
      <c r="H147" s="237"/>
      <c r="I147" s="236">
        <v>2010</v>
      </c>
      <c r="J147" s="237">
        <v>25.5</v>
      </c>
      <c r="K147" s="237"/>
      <c r="L147" s="237"/>
      <c r="M147" s="236" t="s">
        <v>337</v>
      </c>
    </row>
    <row r="148" spans="1:13" ht="12.75">
      <c r="A148" s="236">
        <v>465</v>
      </c>
      <c r="B148" s="237">
        <v>100</v>
      </c>
      <c r="C148" s="237">
        <v>100</v>
      </c>
      <c r="D148" s="237">
        <v>100</v>
      </c>
      <c r="E148" s="236">
        <v>2008</v>
      </c>
      <c r="F148" s="237">
        <v>92.8</v>
      </c>
      <c r="G148" s="237"/>
      <c r="H148" s="237"/>
      <c r="I148" s="236">
        <v>2010</v>
      </c>
      <c r="J148" s="237">
        <v>100</v>
      </c>
      <c r="K148" s="237"/>
      <c r="L148" s="237"/>
      <c r="M148" s="236" t="s">
        <v>337</v>
      </c>
    </row>
    <row r="149" spans="1:13" ht="12.75">
      <c r="A149" s="236">
        <v>464</v>
      </c>
      <c r="B149" s="237">
        <v>100</v>
      </c>
      <c r="C149" s="237">
        <v>100</v>
      </c>
      <c r="D149" s="237">
        <v>100</v>
      </c>
      <c r="E149" s="236">
        <v>2010</v>
      </c>
      <c r="F149" s="237">
        <v>70.2</v>
      </c>
      <c r="G149" s="237"/>
      <c r="H149" s="237"/>
      <c r="I149" s="236">
        <v>2009</v>
      </c>
      <c r="J149" s="237">
        <v>82.8</v>
      </c>
      <c r="K149" s="237"/>
      <c r="L149" s="237"/>
      <c r="M149" s="236" t="s">
        <v>337</v>
      </c>
    </row>
    <row r="150" spans="1:13" ht="12.75">
      <c r="A150" s="236">
        <v>374</v>
      </c>
      <c r="B150" s="237">
        <v>16.7</v>
      </c>
      <c r="C150" s="237"/>
      <c r="D150" s="237"/>
      <c r="E150" s="236">
        <v>2006</v>
      </c>
      <c r="F150" s="237">
        <v>13.4</v>
      </c>
      <c r="G150" s="237"/>
      <c r="H150" s="237"/>
      <c r="I150" s="236">
        <v>2008</v>
      </c>
      <c r="J150" s="237">
        <v>28.4</v>
      </c>
      <c r="K150" s="237"/>
      <c r="L150" s="237"/>
      <c r="M150" s="236" t="s">
        <v>337</v>
      </c>
    </row>
    <row r="151" spans="1:13" ht="12.75">
      <c r="A151" s="236">
        <v>375</v>
      </c>
      <c r="B151" s="237"/>
      <c r="C151" s="237"/>
      <c r="D151" s="237"/>
      <c r="E151" s="236" t="s">
        <v>176</v>
      </c>
      <c r="F151" s="237">
        <v>55.11819733571755</v>
      </c>
      <c r="G151" s="237">
        <v>53.94396039300283</v>
      </c>
      <c r="H151" s="237">
        <v>56.30085430465365</v>
      </c>
      <c r="I151" s="236">
        <v>2010</v>
      </c>
      <c r="J151" s="237">
        <v>84.89257452574526</v>
      </c>
      <c r="K151" s="237">
        <v>73.93671385865144</v>
      </c>
      <c r="L151" s="237">
        <v>99.05713175109727</v>
      </c>
      <c r="M151" s="236" t="s">
        <v>337</v>
      </c>
    </row>
    <row r="152" spans="1:12" ht="12.75">
      <c r="A152" s="236">
        <v>376</v>
      </c>
      <c r="B152" s="237">
        <v>78.9</v>
      </c>
      <c r="C152" s="237">
        <v>92.15165191163213</v>
      </c>
      <c r="D152" s="237">
        <v>71.70592011035033</v>
      </c>
      <c r="E152" s="236">
        <v>2010</v>
      </c>
      <c r="F152" s="237"/>
      <c r="G152" s="237"/>
      <c r="H152" s="237"/>
      <c r="J152" s="237"/>
      <c r="K152" s="237"/>
      <c r="L152" s="237"/>
    </row>
    <row r="153" spans="1:13" ht="12.75">
      <c r="A153" s="236">
        <v>107</v>
      </c>
      <c r="B153" s="237">
        <v>3.2</v>
      </c>
      <c r="C153" s="237"/>
      <c r="D153" s="237"/>
      <c r="E153" s="236">
        <v>2008</v>
      </c>
      <c r="F153" s="237">
        <v>3.08755186835808</v>
      </c>
      <c r="G153" s="237">
        <v>4.2</v>
      </c>
      <c r="H153" s="237">
        <v>1.9</v>
      </c>
      <c r="I153" s="236">
        <v>2007</v>
      </c>
      <c r="J153" s="237">
        <v>3.2622494552413737</v>
      </c>
      <c r="K153" s="237">
        <v>4.5</v>
      </c>
      <c r="L153" s="237">
        <v>2.1</v>
      </c>
      <c r="M153" s="236" t="s">
        <v>337</v>
      </c>
    </row>
    <row r="154" spans="1:13" ht="12.75">
      <c r="A154" s="236">
        <v>377</v>
      </c>
      <c r="B154" s="237">
        <v>20.3</v>
      </c>
      <c r="C154" s="237"/>
      <c r="D154" s="237"/>
      <c r="E154" s="236">
        <v>2007</v>
      </c>
      <c r="F154" s="237">
        <v>18.1</v>
      </c>
      <c r="G154" s="237"/>
      <c r="H154" s="237"/>
      <c r="I154" s="236">
        <v>2010</v>
      </c>
      <c r="J154" s="237">
        <v>22.4</v>
      </c>
      <c r="K154" s="237"/>
      <c r="L154" s="237"/>
      <c r="M154" s="236" t="s">
        <v>337</v>
      </c>
    </row>
    <row r="155" spans="1:13" ht="12.75">
      <c r="A155" s="236">
        <v>378</v>
      </c>
      <c r="B155" s="237">
        <v>100</v>
      </c>
      <c r="C155" s="237"/>
      <c r="D155" s="237"/>
      <c r="E155" s="236" t="s">
        <v>176</v>
      </c>
      <c r="F155" s="237"/>
      <c r="G155" s="237"/>
      <c r="H155" s="237"/>
      <c r="I155" s="236">
        <v>2011</v>
      </c>
      <c r="J155" s="237"/>
      <c r="K155" s="237"/>
      <c r="L155" s="237"/>
      <c r="M155" s="236" t="s">
        <v>337</v>
      </c>
    </row>
    <row r="156" spans="1:13" ht="12.75">
      <c r="A156" s="236">
        <v>113</v>
      </c>
      <c r="B156" s="237">
        <v>10.9</v>
      </c>
      <c r="C156" s="237"/>
      <c r="D156" s="237"/>
      <c r="E156" s="236">
        <v>2009</v>
      </c>
      <c r="F156" s="237">
        <v>3.1</v>
      </c>
      <c r="G156" s="237"/>
      <c r="H156" s="237"/>
      <c r="I156" s="236">
        <v>2009</v>
      </c>
      <c r="J156" s="237">
        <v>3.7</v>
      </c>
      <c r="K156" s="237"/>
      <c r="L156" s="237"/>
      <c r="M156" s="236" t="s">
        <v>337</v>
      </c>
    </row>
    <row r="157" spans="1:12" ht="12.75">
      <c r="A157" s="236">
        <v>533</v>
      </c>
      <c r="B157" s="237">
        <v>9.5</v>
      </c>
      <c r="C157" s="237"/>
      <c r="D157" s="237"/>
      <c r="E157" s="236">
        <v>2005</v>
      </c>
      <c r="F157" s="237"/>
      <c r="G157" s="237"/>
      <c r="H157" s="237"/>
      <c r="J157" s="237"/>
      <c r="K157" s="237"/>
      <c r="L157" s="237"/>
    </row>
    <row r="158" spans="1:13" ht="12.75">
      <c r="A158" s="236">
        <v>289</v>
      </c>
      <c r="B158" s="237">
        <v>50.7</v>
      </c>
      <c r="C158" s="237"/>
      <c r="D158" s="237"/>
      <c r="E158" s="236">
        <v>2009</v>
      </c>
      <c r="F158" s="237">
        <v>51.4</v>
      </c>
      <c r="G158" s="237"/>
      <c r="H158" s="237"/>
      <c r="I158" s="236">
        <v>2009</v>
      </c>
      <c r="J158" s="237">
        <v>71.7</v>
      </c>
      <c r="K158" s="237"/>
      <c r="L158" s="237"/>
      <c r="M158" s="236" t="s">
        <v>337</v>
      </c>
    </row>
    <row r="159" spans="1:13" ht="12.75">
      <c r="A159" s="236">
        <v>115</v>
      </c>
      <c r="B159" s="237">
        <v>68.8</v>
      </c>
      <c r="C159" s="237"/>
      <c r="D159" s="237"/>
      <c r="E159" s="236">
        <v>2006</v>
      </c>
      <c r="F159" s="237">
        <v>28.6</v>
      </c>
      <c r="G159" s="237"/>
      <c r="H159" s="237"/>
      <c r="I159" s="236">
        <v>2008</v>
      </c>
      <c r="J159" s="237">
        <v>55.6</v>
      </c>
      <c r="K159" s="237"/>
      <c r="L159" s="237"/>
      <c r="M159" s="236" t="s">
        <v>337</v>
      </c>
    </row>
    <row r="160" spans="1:13" ht="12.75">
      <c r="A160" s="236">
        <v>467</v>
      </c>
      <c r="B160" s="237">
        <v>89.9</v>
      </c>
      <c r="C160" s="237"/>
      <c r="D160" s="237"/>
      <c r="E160" s="236">
        <v>2007</v>
      </c>
      <c r="F160" s="237">
        <v>27.849269695173813</v>
      </c>
      <c r="G160" s="237">
        <v>44.13860138156909</v>
      </c>
      <c r="H160" s="237">
        <v>11.675340223528243</v>
      </c>
      <c r="I160" s="236">
        <v>2011</v>
      </c>
      <c r="J160" s="237">
        <v>52.124794254077514</v>
      </c>
      <c r="K160" s="237">
        <v>58.38901262063846</v>
      </c>
      <c r="L160" s="237">
        <v>37.122174244348486</v>
      </c>
      <c r="M160" s="236" t="s">
        <v>337</v>
      </c>
    </row>
    <row r="161" spans="1:12" ht="12.75">
      <c r="A161" s="236">
        <v>534</v>
      </c>
      <c r="B161" s="237">
        <v>19.5</v>
      </c>
      <c r="C161" s="237"/>
      <c r="D161" s="237"/>
      <c r="E161" s="236">
        <v>2005</v>
      </c>
      <c r="F161" s="237"/>
      <c r="G161" s="237"/>
      <c r="H161" s="237"/>
      <c r="J161" s="237"/>
      <c r="K161" s="237"/>
      <c r="L161" s="237"/>
    </row>
    <row r="162" spans="1:13" ht="12.75">
      <c r="A162" s="236">
        <v>117</v>
      </c>
      <c r="B162" s="237">
        <v>4.2</v>
      </c>
      <c r="C162" s="237"/>
      <c r="D162" s="237"/>
      <c r="E162" s="236">
        <v>2006</v>
      </c>
      <c r="F162" s="237">
        <v>3.7881450507074614</v>
      </c>
      <c r="G162" s="237">
        <v>3.424611641595036</v>
      </c>
      <c r="H162" s="237">
        <v>4.150014956222732</v>
      </c>
      <c r="I162" s="236">
        <v>2007</v>
      </c>
      <c r="J162" s="237">
        <v>4.608431211154868</v>
      </c>
      <c r="K162" s="237">
        <v>4.108548834568713</v>
      </c>
      <c r="L162" s="237">
        <v>5.120152354455514</v>
      </c>
      <c r="M162" s="236" t="s">
        <v>337</v>
      </c>
    </row>
    <row r="163" spans="1:13" ht="12.75">
      <c r="A163" s="236">
        <v>468</v>
      </c>
      <c r="B163" s="237">
        <v>95.5</v>
      </c>
      <c r="C163" s="237"/>
      <c r="D163" s="237"/>
      <c r="E163" s="236">
        <v>2007</v>
      </c>
      <c r="F163" s="237">
        <v>43.4</v>
      </c>
      <c r="G163" s="237"/>
      <c r="H163" s="237"/>
      <c r="I163" s="236">
        <v>2007</v>
      </c>
      <c r="J163" s="237">
        <v>60.6</v>
      </c>
      <c r="K163" s="237"/>
      <c r="L163" s="237"/>
      <c r="M163" s="236" t="s">
        <v>337</v>
      </c>
    </row>
    <row r="164" spans="1:12" ht="12.75">
      <c r="A164" s="236">
        <v>469</v>
      </c>
      <c r="B164" s="237"/>
      <c r="C164" s="237"/>
      <c r="D164" s="237"/>
      <c r="E164" s="236" t="s">
        <v>176</v>
      </c>
      <c r="F164" s="237">
        <v>71.4</v>
      </c>
      <c r="G164" s="237"/>
      <c r="H164" s="237"/>
      <c r="J164" s="237"/>
      <c r="K164" s="237"/>
      <c r="L164" s="237"/>
    </row>
    <row r="165" spans="1:13" ht="12.75">
      <c r="A165" s="236">
        <v>291</v>
      </c>
      <c r="B165" s="237">
        <v>92</v>
      </c>
      <c r="C165" s="237"/>
      <c r="D165" s="237"/>
      <c r="E165" s="236">
        <v>2010</v>
      </c>
      <c r="F165" s="237">
        <v>78.53765159353969</v>
      </c>
      <c r="G165" s="237">
        <v>81.10858367548404</v>
      </c>
      <c r="H165" s="237">
        <v>75.95459925199201</v>
      </c>
      <c r="I165" s="236">
        <v>2010</v>
      </c>
      <c r="J165" s="237">
        <v>103.20338776998825</v>
      </c>
      <c r="K165" s="237">
        <v>99.15737398972479</v>
      </c>
      <c r="L165" s="237">
        <v>107.92830657465926</v>
      </c>
      <c r="M165" s="236" t="s">
        <v>337</v>
      </c>
    </row>
    <row r="166" spans="1:13" ht="12.75">
      <c r="A166" s="236">
        <v>293</v>
      </c>
      <c r="B166" s="237">
        <v>77.2</v>
      </c>
      <c r="C166" s="237">
        <v>75.8</v>
      </c>
      <c r="D166" s="237">
        <v>78.2</v>
      </c>
      <c r="E166" s="236">
        <v>2010</v>
      </c>
      <c r="F166" s="237">
        <v>51</v>
      </c>
      <c r="G166" s="237">
        <v>43.1</v>
      </c>
      <c r="H166" s="237">
        <v>58.2</v>
      </c>
      <c r="I166" s="236">
        <v>2010</v>
      </c>
      <c r="J166" s="237">
        <v>63.8</v>
      </c>
      <c r="K166" s="237">
        <v>65.7</v>
      </c>
      <c r="L166" s="237">
        <v>61.5</v>
      </c>
      <c r="M166" s="236" t="s">
        <v>337</v>
      </c>
    </row>
    <row r="167" spans="1:12" ht="12.75">
      <c r="A167" s="236">
        <v>382</v>
      </c>
      <c r="B167" s="237">
        <v>98.1</v>
      </c>
      <c r="C167" s="237"/>
      <c r="D167" s="237"/>
      <c r="E167" s="236">
        <v>2010</v>
      </c>
      <c r="F167" s="237"/>
      <c r="G167" s="237"/>
      <c r="H167" s="237"/>
      <c r="J167" s="237"/>
      <c r="K167" s="237"/>
      <c r="L167" s="237"/>
    </row>
    <row r="168" spans="1:13" ht="12.75">
      <c r="A168" s="236">
        <v>538</v>
      </c>
      <c r="B168" s="237">
        <v>3.1</v>
      </c>
      <c r="C168" s="237"/>
      <c r="D168" s="237"/>
      <c r="E168" s="236">
        <v>2005</v>
      </c>
      <c r="F168" s="237">
        <v>13.930211993395258</v>
      </c>
      <c r="G168" s="237">
        <v>17.036154643481492</v>
      </c>
      <c r="H168" s="237">
        <v>10.750934313042377</v>
      </c>
      <c r="I168" s="236">
        <v>2007</v>
      </c>
      <c r="J168" s="237">
        <v>18.267519568237567</v>
      </c>
      <c r="K168" s="237">
        <v>19.936551364047908</v>
      </c>
      <c r="L168" s="237">
        <v>16.08350439874014</v>
      </c>
      <c r="M168" s="236" t="s">
        <v>337</v>
      </c>
    </row>
    <row r="169" spans="1:13" ht="12.75">
      <c r="A169" s="236">
        <v>295</v>
      </c>
      <c r="B169" s="237">
        <v>50.1</v>
      </c>
      <c r="C169" s="237"/>
      <c r="D169" s="237"/>
      <c r="E169" s="236">
        <v>2009</v>
      </c>
      <c r="F169" s="237">
        <v>14.9</v>
      </c>
      <c r="G169" s="237"/>
      <c r="H169" s="237"/>
      <c r="I169" s="236">
        <v>2004</v>
      </c>
      <c r="J169" s="237">
        <v>20.5</v>
      </c>
      <c r="K169" s="237"/>
      <c r="L169" s="237"/>
      <c r="M169" s="236" t="s">
        <v>337</v>
      </c>
    </row>
    <row r="170" spans="1:13" ht="12.75">
      <c r="A170" s="236">
        <v>383</v>
      </c>
      <c r="B170" s="237">
        <v>25.7</v>
      </c>
      <c r="C170" s="237"/>
      <c r="D170" s="237"/>
      <c r="E170" s="236">
        <v>2010</v>
      </c>
      <c r="F170" s="237">
        <v>17.3</v>
      </c>
      <c r="G170" s="237">
        <v>17.7</v>
      </c>
      <c r="H170" s="237">
        <v>16.8</v>
      </c>
      <c r="I170" s="236">
        <v>2010</v>
      </c>
      <c r="J170" s="237">
        <v>20.684193897824223</v>
      </c>
      <c r="K170" s="237">
        <v>20.407830914272083</v>
      </c>
      <c r="L170" s="237">
        <v>20.977473863439755</v>
      </c>
      <c r="M170" s="236" t="s">
        <v>337</v>
      </c>
    </row>
    <row r="171" spans="1:13" ht="12.75">
      <c r="A171" s="236">
        <v>384</v>
      </c>
      <c r="B171" s="237">
        <v>15.626417405164739</v>
      </c>
      <c r="C171" s="237">
        <v>38.254625186964226</v>
      </c>
      <c r="D171" s="237">
        <v>0.5092222658263159</v>
      </c>
      <c r="E171" s="236">
        <v>2005</v>
      </c>
      <c r="F171" s="237">
        <v>2.314124571007153</v>
      </c>
      <c r="G171" s="237">
        <v>4.231317558872211</v>
      </c>
      <c r="H171" s="237">
        <v>0.39767926593256675</v>
      </c>
      <c r="I171" s="236">
        <v>2009</v>
      </c>
      <c r="J171" s="237">
        <v>4.600141736595423</v>
      </c>
      <c r="K171" s="237">
        <v>5.6607832082917735</v>
      </c>
      <c r="L171" s="237">
        <v>1.5370718266641619</v>
      </c>
      <c r="M171" s="236" t="s">
        <v>337</v>
      </c>
    </row>
    <row r="172" spans="1:13" ht="12.75">
      <c r="A172" s="236">
        <v>121</v>
      </c>
      <c r="B172" s="237">
        <v>7.7</v>
      </c>
      <c r="C172" s="237"/>
      <c r="D172" s="237"/>
      <c r="E172" s="236">
        <v>2008</v>
      </c>
      <c r="F172" s="237">
        <v>8.816305800684992</v>
      </c>
      <c r="G172" s="237">
        <v>12.089334432830864</v>
      </c>
      <c r="H172" s="237">
        <v>5.505378527676611</v>
      </c>
      <c r="I172" s="236">
        <v>2010</v>
      </c>
      <c r="J172" s="237">
        <v>10.460498380488357</v>
      </c>
      <c r="K172" s="237">
        <v>13.384533388082174</v>
      </c>
      <c r="L172" s="237">
        <v>7.042768213354314</v>
      </c>
      <c r="M172" s="236" t="s">
        <v>337</v>
      </c>
    </row>
    <row r="173" spans="1:13" ht="12.75">
      <c r="A173" s="236">
        <v>123</v>
      </c>
      <c r="B173" s="237">
        <v>6.2</v>
      </c>
      <c r="C173" s="237"/>
      <c r="D173" s="237"/>
      <c r="E173" s="236">
        <v>2006</v>
      </c>
      <c r="F173" s="237">
        <v>17</v>
      </c>
      <c r="G173" s="237"/>
      <c r="H173" s="237"/>
      <c r="I173" s="236">
        <v>2009</v>
      </c>
      <c r="J173" s="237">
        <v>18.3</v>
      </c>
      <c r="K173" s="237"/>
      <c r="L173" s="237"/>
      <c r="M173" s="236" t="s">
        <v>337</v>
      </c>
    </row>
    <row r="176" ht="12.75">
      <c r="A176" s="236">
        <v>513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Flo</cp:lastModifiedBy>
  <cp:lastPrinted>2012-01-29T01:49:03Z</cp:lastPrinted>
  <dcterms:created xsi:type="dcterms:W3CDTF">2009-11-13T08:27:05Z</dcterms:created>
  <dcterms:modified xsi:type="dcterms:W3CDTF">2012-03-04T21:42:30Z</dcterms:modified>
  <cp:category/>
  <cp:version/>
  <cp:contentType/>
  <cp:contentStatus/>
</cp:coreProperties>
</file>