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10320" yWindow="65251" windowWidth="12510" windowHeight="8310" activeTab="2"/>
  </bookViews>
  <sheets>
    <sheet name="Data for Graphs" sheetId="7426" r:id="rId1"/>
    <sheet name="G_Africa (1)" sheetId="7429" r:id="rId2"/>
    <sheet name="G_Africa (2)" sheetId="7433" r:id="rId3"/>
    <sheet name="G_Africa (3)" sheetId="7434" r:id="rId4"/>
    <sheet name="Sources" sheetId="7431" r:id="rId5"/>
  </sheets>
  <definedNames/>
  <calcPr calcId="124519"/>
</workbook>
</file>

<file path=xl/sharedStrings.xml><?xml version="1.0" encoding="utf-8"?>
<sst xmlns="http://schemas.openxmlformats.org/spreadsheetml/2006/main" count="214" uniqueCount="117">
  <si>
    <t>Definitions</t>
  </si>
  <si>
    <t xml:space="preserve">Effective extent of coverage against specific social risks and contingencies can be understood in two ways: 
- the actual number of protected persons as a percentage of those expected to be protected according to the legislation, for example, the percentage of those actually contributing to social insurance as compared to the number of those who should be contributing according to the law or, as presented in table 15, as a percentage of the working-age population. 
- the number of those who actually receive benefits as compared to the size of the target group 
  i. percentage of elderly persons receiving pensions (table 15)
  ii. percentage of unemployed receiving benefits (table 16).
These two concepts are complementary but should be assessed separately. 
</t>
  </si>
  <si>
    <t xml:space="preserve">The numerator is the total number of recipients (without double counting) of a retirement pension. 
- Beneficiaries from supplementary benefits received in complement to another basic old-age benefit (i.e. “second-pillar” schemes) are excluded to avoid double counting.
- Benefits covered are periodic cash retirement benefits. They can be means-tested or non means-tested and provided through contributory, universal or targeted schemes. 
- As far as possible, it includes survivor and disability benefits once the beneficiary of such benefit reaches the legal retirement age.
This total number of old-age pensioners is then set into relation with the size of the elderly population of reference.  Many of the countries observed have provided figures for only the total number of old-age pension recipients. The legal retirement age in some sub-Saharan African countries can be as low as 55, but is mostly 60. Thus the national statutory retirement age (so far as there is only one) is used for the calculation of the indicator. </t>
  </si>
  <si>
    <r>
      <rPr>
        <b/>
        <i/>
        <sz val="8"/>
        <rFont val="Arial"/>
        <family val="2"/>
      </rPr>
      <t>Interpretation</t>
    </r>
    <r>
      <rPr>
        <sz val="8"/>
        <rFont val="Arial"/>
        <family val="2"/>
      </rPr>
      <t xml:space="preserve">
- Interpretation should take into account the option retained for the reference population (statutory retirement versus 65 and over). If the coverage of old-age pensions is evaluated in relation to the size of the population over a certain age limit (e.g. 65+), interpretations should take into account that this definition may not correspond to national pension ages.
- The issue of double counting: even if  "supplementary" pension schemes are excluded to eliminate the main source of double counting, somemay still occur. This is the case, for example, if recipients have moved between different pension schemes during the course of their working lives and receive pensions from several pension schemes. It is also the case (as in Luxembourg) where a significant proportion of old-age pensioners living on the other side of the border are not counted in the national old-age population. In order to eliminate these sources of double counting, it would be necessary to conduct additional analyses on the national level or to use micro-data in order to complement the data collected at the scheme level.
- The results have to be analysed in relation to contextual information, in particular regarding the type of schemes and combination of schemes existing in the country (see table 13.1): contributory schemes, provident funds, universal or targeted schemes; defined-benefit versus defined-contribution schemes; private versus public; means-tested or non means-tested benefits. 
- This indicator of effective coverage will preferably be analysed in combination with additional indicators on actual benefit levels for workers and the population (if not available, at least in relation to statutory information on the legal replacement rate).
- The interpretation of the indicator should take into consideration the fact that in most countries workers can postpone retirement and continue to work after the statutory retirement age. 
</t>
    </r>
  </si>
  <si>
    <t>Algeria</t>
  </si>
  <si>
    <t>Benin</t>
  </si>
  <si>
    <t>Burkina Faso</t>
  </si>
  <si>
    <t>Burundi</t>
  </si>
  <si>
    <t>Cameroon</t>
  </si>
  <si>
    <t>Cape Verde</t>
  </si>
  <si>
    <t>Chad</t>
  </si>
  <si>
    <t>Congo</t>
  </si>
  <si>
    <t>Congo, Democratic Republic of</t>
  </si>
  <si>
    <t>Côte d'Ivoire</t>
  </si>
  <si>
    <t>Djibouti</t>
  </si>
  <si>
    <t>Egypt</t>
  </si>
  <si>
    <t>Gambia</t>
  </si>
  <si>
    <t>Ghana</t>
  </si>
  <si>
    <t>Guinea</t>
  </si>
  <si>
    <t>Guinea-Bissau</t>
  </si>
  <si>
    <t>Kenya</t>
  </si>
  <si>
    <t>Lesotho</t>
  </si>
  <si>
    <t>Libyan Arab Jamahiriya</t>
  </si>
  <si>
    <t>Mali</t>
  </si>
  <si>
    <t>Mauritania</t>
  </si>
  <si>
    <t>Mauritius</t>
  </si>
  <si>
    <t>Morocco</t>
  </si>
  <si>
    <t>Mozambique</t>
  </si>
  <si>
    <t>Namibia</t>
  </si>
  <si>
    <t>Niger</t>
  </si>
  <si>
    <t>Nigeria</t>
  </si>
  <si>
    <t>Rwanda</t>
  </si>
  <si>
    <t>Senegal</t>
  </si>
  <si>
    <t>Sierra Leone</t>
  </si>
  <si>
    <t>South Africa</t>
  </si>
  <si>
    <t>Sudan</t>
  </si>
  <si>
    <t>Tanzania, United Republic of</t>
  </si>
  <si>
    <t>Togo</t>
  </si>
  <si>
    <t>Tunisia</t>
  </si>
  <si>
    <t>Uganda</t>
  </si>
  <si>
    <t>Zambia</t>
  </si>
  <si>
    <t>Zimbabwe</t>
  </si>
  <si>
    <t>n.a.</t>
  </si>
  <si>
    <t>...</t>
  </si>
  <si>
    <t>…</t>
  </si>
  <si>
    <t>Africa</t>
  </si>
  <si>
    <t>…: Not available</t>
  </si>
  <si>
    <t>n.a: Not applicable</t>
  </si>
  <si>
    <t>Notes</t>
  </si>
  <si>
    <t xml:space="preserve">Definition </t>
  </si>
  <si>
    <t>1. Share of population above the legal retirement age in receipt of a pension</t>
  </si>
  <si>
    <t>Male</t>
  </si>
  <si>
    <t>Female</t>
  </si>
  <si>
    <t>Madagascar</t>
  </si>
  <si>
    <t>Angola</t>
  </si>
  <si>
    <t>Total</t>
  </si>
  <si>
    <t>Sao Tome and Principe</t>
  </si>
  <si>
    <t>Seychelles</t>
  </si>
  <si>
    <t>Bostwana</t>
  </si>
  <si>
    <t>65+</t>
  </si>
  <si>
    <t>60+ Men | 55+ Women</t>
  </si>
  <si>
    <t>60+</t>
  </si>
  <si>
    <t>65+ Men | 60+ Women</t>
  </si>
  <si>
    <t>55+</t>
  </si>
  <si>
    <t>70+</t>
  </si>
  <si>
    <t>58+</t>
  </si>
  <si>
    <t>62 + Men | 57 + Women</t>
  </si>
  <si>
    <t>63+</t>
  </si>
  <si>
    <t>Swaziland</t>
  </si>
  <si>
    <t xml:space="preserve">Sources </t>
  </si>
  <si>
    <r>
      <t xml:space="preserve">Africa | </t>
    </r>
    <r>
      <rPr>
        <sz val="14"/>
        <color rgb="FF000000"/>
        <rFont val="Arial"/>
        <family val="2"/>
      </rPr>
      <t>Old-age pensioners (all ages) as a proportion of the elderly population (%)</t>
    </r>
  </si>
  <si>
    <t>ILO Rapid Assessment protocol in Benin (ILO 2011)</t>
  </si>
  <si>
    <t>Detailed sources in the ILO social security inquiry (http://www.ilo.org/dyn/ilossi/ssimain.home)</t>
  </si>
  <si>
    <t>Government of Bostwana and Statistics Botswana</t>
  </si>
  <si>
    <t>Caisse nationale de Sécurité sociale (http://www.cnss.org.gn/)</t>
  </si>
  <si>
    <t>Cameroun</t>
  </si>
  <si>
    <t>Kenya. Developing an integrated national social protection policy (ILO, 2010) 
http://www.socialsecurityextension.org/gimi/gess/RessFileDownload.do;jsessionid=f1946df8621900f746dffb8f22de2a97b88767859bb82970a2aa7bf9e27f951b.e3aTbhuLbNmSe38LbO0?ressourceId=19224</t>
  </si>
  <si>
    <t xml:space="preserve">Mauritius Central Statistical Office  (http://www.gov.mu/portal/site/cso). Focus on Social Security section </t>
  </si>
  <si>
    <t>Royaume du Maroc: Direction des études et des prévisions financières. Tableau de bord social (janvier 2011). http://www.finances.gov.ma/depf/publications/en_chiffres/bord_social/social.pdf</t>
  </si>
  <si>
    <t>Instituto National de Acção Social and National social security institute - Instituto Nacional de Segurança Social (INSS)</t>
  </si>
  <si>
    <t>OFS « Enquête sur le budget des ménages », enquêtes 2006–2008. Données les plus récentes disponibles (http://www.bfs.admin.ch/bfs/portal/fr/index/news/publikationen.html?publicationID=4393)</t>
  </si>
  <si>
    <t>The National Social Security and Insurance Trust (http://www.nassitsl.org/  Access January 2012)</t>
  </si>
  <si>
    <t>Detailed sources in the ILO social security inquiry (http://www.ilo.org/dyn/ilossi/ssimain.home) and South African Social Security Agency (http://www.sassa.gov.za/STATISTICAL-REPORTS-654.aspx)</t>
  </si>
  <si>
    <t>Detailed sources in the ILO social security inquiry (http://www.ilo.org/dyn/ilossi/ssimain.home) and National social insurance fund (http://www.nsifsudan.org/stats.htm?rscmid=26)</t>
  </si>
  <si>
    <t>Uganda bureau of statistics Uganda national household survey 2005/2006</t>
  </si>
  <si>
    <t>Data received from INSS (Institut national de la sécurité sociale) Research Department and ONPR (Office National des Pensions et Risques professionnels). Includes old age, survivors and ascendent pensions for people aged 60 and over.</t>
  </si>
  <si>
    <t>République du Tchad. Ministère chargé des droits de l'homme et de la promotion des libertés (http://www.ohchr.org/Documents/Issues/EPoverty/older/Chad.pdf)</t>
  </si>
  <si>
    <t>Oxford policy management, 2012. Cadre de développement de la stratégie nationale de protection sociale en Côte d'Ivoire. Etat des Lieux, Défis et Perspectives de Renforcement de la Protection Sociale. Notes: data from the CNPS (Caisse Nationale de Prévoyance Sociale) and CGRAE (Caisse Générale de Retraite des Agents de l’Etat).</t>
  </si>
  <si>
    <t xml:space="preserve">Evolução do sistema de Protecção Social na Guiné-Bissau in CIPS (Centro de informaçéao em proteção social). http://www.cipsocial.org/index.php?option=com_content&amp;task=view&amp;id=280&amp;Itemid=121# </t>
  </si>
  <si>
    <t>Malawi</t>
  </si>
  <si>
    <t>Legal retirement age (basis for denominator)</t>
  </si>
  <si>
    <t>60+ Women | 65+ Men</t>
  </si>
  <si>
    <t>Contributory</t>
  </si>
  <si>
    <t>Non contributory</t>
  </si>
  <si>
    <r>
      <t xml:space="preserve">National statistical institute (INE). República de Cabo Verde. Inquérito ao emprego  – Dezembro 2009
</t>
    </r>
    <r>
      <rPr>
        <i/>
        <sz val="8"/>
        <rFont val="Arial"/>
        <family val="2"/>
      </rPr>
      <t>Additional source from administrative records:</t>
    </r>
    <r>
      <rPr>
        <sz val="8"/>
        <rFont val="Arial"/>
        <family val="2"/>
      </rPr>
      <t xml:space="preserve"> Instituto national de previdência social. Statistical bulletin 1st trimester (http://www.inps.cv/index.php?option=com_docman&amp;task=cat_view&amp;gid=36  Access January 2012). statistics on pension basica and distribution by sex: Inquérito ao Emprego 2009  and Centro Nacional de Pensões Sociais  CNPS (http://www.cnps.cv/index.php?option=com_content&amp;view=frontpage&amp;Itemid=1). Note: Regarding the contributory pension provided by CNPs, the statutory retirement age is 65 and over for men and 60 and over for women. However as the non contributory pension target age target people aged 60 and over either men or women, the population of reference for the denominator has been set at 60.</t>
    </r>
  </si>
  <si>
    <t>Ethiopia</t>
  </si>
  <si>
    <t>Regional Workshop on Ageing and Poverty. Country position paper  (Ministry of Labour and Social Affairs and Ministry of Finance and Economic development  http://www.un.org/ageing/documents/workshops/Tanzania/ethiopia.pdf)</t>
  </si>
  <si>
    <t>CMR and Caisse malienne de sécurité sociale (http://www.cmss-mali.org/index.php?option=com_content&amp;view=article&amp;id=80&amp;Itemid=71   January 2012)</t>
  </si>
  <si>
    <t>55+ as common denominator (Eligibility: 65+ for non contributory pension except 60 in specific region)</t>
  </si>
  <si>
    <t>Total | No distinction available</t>
  </si>
  <si>
    <t>55+ -</t>
  </si>
  <si>
    <t>Caisse nationale des retraites. http://www.cnr-dz.com/la_cnr/chiffres_caracteristiques.php Access January 2012. Note: Including old age 'reversion pension' but excluding anticipated pension. Non contributory pension (data for 2009): Evolution de la catégorie des personnes âgées bénéficiaires de l'AFS (périodes: 2004-2009), eligible age 60 years old.  (http://www.ohchr.org/Documents/Issues/EPoverty/older/Algeria.pdf   Accessed September 2012)</t>
  </si>
  <si>
    <t>Gabon</t>
  </si>
  <si>
    <t>Caisse Nationale de Sécurité Sociale (CNSS) http://www.cnss.ga/index.php?option=com_k2&amp;view=item&amp;layout=item&amp;id=16&amp;Itemid=20  / Accessed October 2012. Note: this figure refers to all pensions resulting in a overestimation of old age pensioners.</t>
  </si>
  <si>
    <t>ILO Social security department (FB January 2013)</t>
  </si>
  <si>
    <t>National Social Insurance Fund (Caisse Nationale de Prévoyance Sociale - CNPS). Statistical yearbook 2011 (http://www.cnps.cm/language/docs/Annuaire_Edition_2011.pdf  // Accessed January 2013) and estimate for Public pension scheme.</t>
  </si>
  <si>
    <t>Detailed sources in the ILO social security inquiry (http://www.ilo.org/dyn/ilossi/ssimain.home) and National social insurance fund (http://www.nsifsudan.org/stats.htm?rscmid=26) based on SSNIT Annual report 2011  (http://www.ssnit.com/pdf/SSNIT_Ann_%20Rep_2008.pdf // Accessed January 2013)</t>
  </si>
  <si>
    <t>Statistics</t>
  </si>
  <si>
    <t>Nb of countries</t>
  </si>
  <si>
    <t>Year</t>
  </si>
  <si>
    <t>Percentage / year</t>
  </si>
  <si>
    <t>Percentage cumul</t>
  </si>
  <si>
    <t>Caisse nationale de prévoyance sociale Madagascar (http://www.cnaps.mg/FR/statistique.php  Access January 2013) and Institut National de Prévoyance Sociale (http://www.inps.gouv.ml/)</t>
  </si>
  <si>
    <t>Caisse nationale de sécurité sociale (http://www.cnss.nat.tn/fr/index.asp  // Access January 2013) and Caisse nationale de retraite et de prévoyance sociale (http://www.cnrps.nat.tn/  // Accessed January 2013)</t>
  </si>
  <si>
    <t>Caisse Nationale de sécurité sociale (http://www.cnsscongo.com/?page_id=84  // Accessed January 2013) and Statistical yearbook 2009 for old age pensioners from the Caisse de retraite des fonctionnaires (CRF) (http://www.cnsee.org/pdf/Annuaire%20Statistique%20du%20Congo%202009.pdf)</t>
  </si>
  <si>
    <t>Institut national de la sécurité sociale. The Democratic Republic of the Congo has no formal Social Assistance Scheme.</t>
  </si>
  <si>
    <t>Instituto National de Segurança Social official website (http://www.inss.gv.ao/  Access April 2013). Note: total number of pensioners. There is no general social assistance programme aimed at the elderly.</t>
  </si>
</sst>
</file>

<file path=xl/styles.xml><?xml version="1.0" encoding="utf-8"?>
<styleSheet xmlns="http://schemas.openxmlformats.org/spreadsheetml/2006/main">
  <numFmts count="1">
    <numFmt numFmtId="164" formatCode="0.0"/>
  </numFmts>
  <fonts count="20">
    <font>
      <sz val="10"/>
      <name val="Arial"/>
      <family val="2"/>
    </font>
    <font>
      <sz val="8"/>
      <name val="Arial"/>
      <family val="2"/>
    </font>
    <font>
      <b/>
      <sz val="8"/>
      <name val="Arial"/>
      <family val="2"/>
    </font>
    <font>
      <b/>
      <i/>
      <sz val="8"/>
      <name val="Arial"/>
      <family val="2"/>
    </font>
    <font>
      <i/>
      <sz val="8"/>
      <name val="Arial"/>
      <family val="2"/>
    </font>
    <font>
      <b/>
      <sz val="8"/>
      <color indexed="9"/>
      <name val="Arial"/>
      <family val="2"/>
    </font>
    <font>
      <sz val="9"/>
      <name val="Calibri"/>
      <family val="2"/>
    </font>
    <font>
      <sz val="12"/>
      <name val="Calibri"/>
      <family val="2"/>
    </font>
    <font>
      <sz val="11"/>
      <name val="Arial"/>
      <family val="2"/>
    </font>
    <font>
      <sz val="12"/>
      <color theme="0"/>
      <name val="Arial"/>
      <family val="2"/>
    </font>
    <font>
      <b/>
      <sz val="14"/>
      <color rgb="FF000000"/>
      <name val="Arial"/>
      <family val="2"/>
    </font>
    <font>
      <sz val="14"/>
      <color rgb="FF000000"/>
      <name val="Arial"/>
      <family val="2"/>
    </font>
    <font>
      <sz val="11"/>
      <color theme="0"/>
      <name val="Calibri"/>
      <family val="2"/>
    </font>
    <font>
      <b/>
      <sz val="11"/>
      <color theme="0"/>
      <name val="Calibri"/>
      <family val="2"/>
    </font>
    <font>
      <sz val="11"/>
      <color theme="0"/>
      <name val="Arial"/>
      <family val="2"/>
    </font>
    <font>
      <sz val="11"/>
      <name val="Calibri"/>
      <family val="2"/>
      <scheme val="minor"/>
    </font>
    <font>
      <sz val="9"/>
      <name val="Calibri"/>
      <family val="2"/>
      <scheme val="minor"/>
    </font>
    <font>
      <sz val="10"/>
      <color theme="2" tint="-0.7499799728393555"/>
      <name val="Calibri"/>
      <family val="2"/>
      <scheme val="minor"/>
    </font>
    <font>
      <sz val="10"/>
      <color theme="0"/>
      <name val="Arial"/>
      <family val="2"/>
    </font>
    <font>
      <sz val="14"/>
      <name val="Arial"/>
      <family val="2"/>
    </font>
  </fonts>
  <fills count="8">
    <fill>
      <patternFill/>
    </fill>
    <fill>
      <patternFill patternType="gray125"/>
    </fill>
    <fill>
      <patternFill patternType="solid">
        <fgColor indexed="9"/>
        <bgColor indexed="64"/>
      </patternFill>
    </fill>
    <fill>
      <patternFill patternType="solid">
        <fgColor theme="0"/>
        <bgColor indexed="64"/>
      </patternFill>
    </fill>
    <fill>
      <patternFill patternType="solid">
        <fgColor theme="4" tint="-0.4999699890613556"/>
        <bgColor indexed="64"/>
      </patternFill>
    </fill>
    <fill>
      <patternFill patternType="solid">
        <fgColor theme="4" tint="-0.24997000396251678"/>
        <bgColor indexed="64"/>
      </patternFill>
    </fill>
    <fill>
      <patternFill patternType="solid">
        <fgColor theme="2"/>
        <bgColor indexed="64"/>
      </patternFill>
    </fill>
    <fill>
      <patternFill patternType="solid">
        <fgColor theme="2" tint="-0.09996999800205231"/>
        <bgColor indexed="64"/>
      </patternFill>
    </fill>
  </fills>
  <borders count="9">
    <border>
      <left/>
      <right/>
      <top/>
      <bottom/>
      <diagonal/>
    </border>
    <border>
      <left/>
      <right/>
      <top style="thin"/>
      <bottom style="hair"/>
    </border>
    <border>
      <left/>
      <right/>
      <top style="hair"/>
      <bottom style="hair"/>
    </border>
    <border>
      <left/>
      <right/>
      <top style="hair"/>
      <bottom style="thin"/>
    </border>
    <border>
      <left/>
      <right/>
      <top style="thin">
        <color theme="0"/>
      </top>
      <bottom style="thin">
        <color theme="0"/>
      </bottom>
    </border>
    <border>
      <left/>
      <right/>
      <top/>
      <bottom style="thin"/>
    </border>
    <border>
      <left/>
      <right/>
      <top style="thin"/>
      <bottom style="thin">
        <color theme="0"/>
      </bottom>
    </border>
    <border>
      <left/>
      <right/>
      <top style="thin">
        <color theme="0"/>
      </top>
      <bottom style="thin"/>
    </border>
    <border>
      <left/>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cellStyleXfs>
  <cellXfs count="76">
    <xf numFmtId="0" fontId="0" fillId="0" borderId="0" xfId="0"/>
    <xf numFmtId="0" fontId="1" fillId="2" borderId="0" xfId="0" applyFont="1" applyFill="1" applyBorder="1" applyAlignment="1">
      <alignment wrapText="1"/>
    </xf>
    <xf numFmtId="0" fontId="3" fillId="2" borderId="0" xfId="0" applyFont="1" applyFill="1" applyBorder="1" applyAlignment="1">
      <alignment wrapText="1"/>
    </xf>
    <xf numFmtId="0" fontId="0" fillId="2" borderId="0" xfId="0" applyFill="1" applyBorder="1" applyAlignment="1">
      <alignment wrapText="1"/>
    </xf>
    <xf numFmtId="0" fontId="2" fillId="2" borderId="0" xfId="0" applyFont="1" applyFill="1" applyBorder="1" applyAlignment="1">
      <alignment vertical="top" wrapText="1"/>
    </xf>
    <xf numFmtId="0" fontId="2" fillId="2" borderId="0" xfId="0" applyFont="1" applyFill="1" applyBorder="1" applyAlignment="1">
      <alignment wrapText="1"/>
    </xf>
    <xf numFmtId="164" fontId="1" fillId="2" borderId="0" xfId="0" applyNumberFormat="1" applyFont="1" applyFill="1" applyBorder="1" applyAlignment="1">
      <alignment horizontal="center" wrapText="1"/>
    </xf>
    <xf numFmtId="0" fontId="1" fillId="3" borderId="0" xfId="0" applyFont="1" applyFill="1" applyBorder="1" applyAlignment="1">
      <alignment wrapText="1"/>
    </xf>
    <xf numFmtId="0" fontId="6" fillId="2" borderId="0" xfId="0" applyFont="1" applyFill="1" applyBorder="1" applyAlignment="1">
      <alignment wrapText="1"/>
    </xf>
    <xf numFmtId="0" fontId="6" fillId="2" borderId="1" xfId="0" applyFont="1" applyFill="1" applyBorder="1" applyAlignment="1">
      <alignment wrapText="1"/>
    </xf>
    <xf numFmtId="0" fontId="6" fillId="2" borderId="2" xfId="0" applyFont="1" applyFill="1" applyBorder="1" applyAlignment="1">
      <alignment wrapText="1"/>
    </xf>
    <xf numFmtId="0" fontId="7" fillId="2" borderId="0" xfId="0" applyFont="1" applyFill="1" applyBorder="1" applyAlignment="1">
      <alignment wrapText="1"/>
    </xf>
    <xf numFmtId="0" fontId="1" fillId="3" borderId="0" xfId="0" applyFont="1" applyFill="1" applyBorder="1"/>
    <xf numFmtId="164" fontId="1" fillId="2" borderId="0" xfId="0" applyNumberFormat="1" applyFont="1" applyFill="1" applyBorder="1" applyAlignment="1">
      <alignment horizontal="center" wrapText="1"/>
    </xf>
    <xf numFmtId="1" fontId="1" fillId="2" borderId="0" xfId="0" applyNumberFormat="1" applyFont="1" applyFill="1" applyBorder="1" applyAlignment="1">
      <alignment horizontal="right" wrapText="1"/>
    </xf>
    <xf numFmtId="0" fontId="0" fillId="2" borderId="0" xfId="0" applyFill="1" applyBorder="1" applyAlignment="1">
      <alignment vertical="top" wrapText="1"/>
    </xf>
    <xf numFmtId="0" fontId="8" fillId="3" borderId="0" xfId="0" applyFont="1" applyFill="1" applyBorder="1"/>
    <xf numFmtId="0" fontId="9" fillId="4" borderId="0" xfId="0" applyFont="1" applyFill="1" applyBorder="1"/>
    <xf numFmtId="0" fontId="9" fillId="4" borderId="0" xfId="0" applyFont="1" applyFill="1" applyBorder="1" applyAlignment="1">
      <alignment wrapText="1"/>
    </xf>
    <xf numFmtId="0" fontId="1" fillId="2" borderId="0" xfId="0" applyFont="1" applyFill="1" applyBorder="1" applyAlignment="1">
      <alignment vertical="top" wrapText="1"/>
    </xf>
    <xf numFmtId="1" fontId="1" fillId="2" borderId="0" xfId="0" applyNumberFormat="1" applyFont="1" applyFill="1" applyBorder="1" applyAlignment="1">
      <alignment horizontal="right" wrapText="1"/>
    </xf>
    <xf numFmtId="0" fontId="1" fillId="3" borderId="0" xfId="0" applyFont="1" applyFill="1" applyBorder="1" applyAlignment="1">
      <alignment vertical="top"/>
    </xf>
    <xf numFmtId="0" fontId="1" fillId="3" borderId="0" xfId="0" applyFont="1" applyFill="1" applyBorder="1" applyAlignment="1">
      <alignment vertical="top" wrapText="1"/>
    </xf>
    <xf numFmtId="0" fontId="1" fillId="2" borderId="1" xfId="0" applyFont="1" applyFill="1" applyBorder="1" applyAlignment="1">
      <alignment wrapText="1"/>
    </xf>
    <xf numFmtId="0" fontId="1" fillId="2" borderId="2" xfId="0" applyFont="1" applyFill="1" applyBorder="1" applyAlignment="1">
      <alignment wrapText="1"/>
    </xf>
    <xf numFmtId="0" fontId="6" fillId="2" borderId="3" xfId="0" applyFont="1" applyFill="1" applyBorder="1" applyAlignment="1">
      <alignment wrapText="1"/>
    </xf>
    <xf numFmtId="0" fontId="1" fillId="2" borderId="3" xfId="0" applyFont="1" applyFill="1" applyBorder="1" applyAlignment="1">
      <alignment wrapText="1"/>
    </xf>
    <xf numFmtId="0" fontId="12" fillId="5" borderId="0" xfId="0" applyFont="1" applyFill="1" applyBorder="1" applyAlignment="1">
      <alignment horizontal="right" wrapText="1"/>
    </xf>
    <xf numFmtId="0" fontId="13" fillId="5" borderId="0" xfId="0" applyFont="1" applyFill="1" applyBorder="1" applyAlignment="1">
      <alignment horizontal="right" wrapText="1"/>
    </xf>
    <xf numFmtId="164" fontId="13" fillId="5" borderId="0" xfId="0" applyNumberFormat="1" applyFont="1" applyFill="1" applyBorder="1" applyAlignment="1">
      <alignment horizontal="right" wrapText="1"/>
    </xf>
    <xf numFmtId="1" fontId="13" fillId="5" borderId="0" xfId="0" applyNumberFormat="1" applyFont="1" applyFill="1" applyBorder="1" applyAlignment="1">
      <alignment horizontal="right" wrapText="1"/>
    </xf>
    <xf numFmtId="0" fontId="14" fillId="5" borderId="0" xfId="0" applyFont="1" applyFill="1" applyBorder="1" applyAlignment="1">
      <alignment wrapText="1"/>
    </xf>
    <xf numFmtId="164" fontId="6" fillId="2" borderId="1" xfId="0" applyNumberFormat="1" applyFont="1" applyFill="1" applyBorder="1" applyAlignment="1">
      <alignment wrapText="1"/>
    </xf>
    <xf numFmtId="164" fontId="6" fillId="2" borderId="2" xfId="0" applyNumberFormat="1" applyFont="1" applyFill="1" applyBorder="1" applyAlignment="1">
      <alignment wrapText="1"/>
    </xf>
    <xf numFmtId="164" fontId="6" fillId="2" borderId="3" xfId="0" applyNumberFormat="1" applyFont="1" applyFill="1" applyBorder="1" applyAlignment="1">
      <alignment wrapText="1"/>
    </xf>
    <xf numFmtId="0" fontId="6" fillId="2" borderId="0" xfId="0" applyFont="1" applyFill="1" applyBorder="1" applyAlignment="1">
      <alignment horizontal="right" wrapText="1"/>
    </xf>
    <xf numFmtId="0" fontId="6" fillId="2" borderId="1" xfId="0" applyFont="1" applyFill="1" applyBorder="1" applyAlignment="1">
      <alignment horizontal="right" wrapText="1"/>
    </xf>
    <xf numFmtId="0" fontId="6" fillId="2" borderId="2" xfId="0" applyFont="1" applyFill="1" applyBorder="1" applyAlignment="1">
      <alignment horizontal="right" wrapText="1"/>
    </xf>
    <xf numFmtId="0" fontId="6" fillId="2" borderId="3" xfId="0" applyFont="1" applyFill="1" applyBorder="1" applyAlignment="1">
      <alignment horizontal="right" wrapText="1"/>
    </xf>
    <xf numFmtId="0" fontId="1" fillId="2" borderId="0" xfId="0" applyFont="1" applyFill="1" applyBorder="1" applyAlignment="1">
      <alignment horizontal="right" wrapText="1"/>
    </xf>
    <xf numFmtId="164" fontId="1" fillId="2" borderId="0" xfId="0" applyNumberFormat="1" applyFont="1" applyFill="1" applyBorder="1" applyAlignment="1">
      <alignment horizontal="center" wrapText="1"/>
    </xf>
    <xf numFmtId="164" fontId="1" fillId="2" borderId="0" xfId="0" applyNumberFormat="1" applyFont="1" applyFill="1" applyBorder="1" applyAlignment="1">
      <alignment horizontal="center" wrapText="1"/>
    </xf>
    <xf numFmtId="164" fontId="6" fillId="6" borderId="2" xfId="0" applyNumberFormat="1" applyFont="1" applyFill="1" applyBorder="1" applyAlignment="1">
      <alignment wrapText="1"/>
    </xf>
    <xf numFmtId="0" fontId="6" fillId="6" borderId="2" xfId="0" applyFont="1" applyFill="1" applyBorder="1" applyAlignment="1">
      <alignment horizontal="right" wrapText="1"/>
    </xf>
    <xf numFmtId="0" fontId="6" fillId="6" borderId="2" xfId="0" applyFont="1" applyFill="1" applyBorder="1" applyAlignment="1">
      <alignment wrapText="1"/>
    </xf>
    <xf numFmtId="0" fontId="1" fillId="6" borderId="2" xfId="0" applyFont="1" applyFill="1" applyBorder="1" applyAlignment="1">
      <alignment wrapText="1"/>
    </xf>
    <xf numFmtId="0" fontId="6" fillId="3" borderId="2" xfId="0" applyFont="1" applyFill="1" applyBorder="1" applyAlignment="1">
      <alignment wrapText="1"/>
    </xf>
    <xf numFmtId="164" fontId="6" fillId="3" borderId="2" xfId="0" applyNumberFormat="1" applyFont="1" applyFill="1" applyBorder="1" applyAlignment="1">
      <alignment wrapText="1"/>
    </xf>
    <xf numFmtId="0" fontId="6" fillId="3" borderId="2" xfId="0" applyFont="1" applyFill="1" applyBorder="1" applyAlignment="1">
      <alignment horizontal="right" wrapText="1"/>
    </xf>
    <xf numFmtId="0" fontId="1" fillId="3" borderId="2" xfId="0" applyFont="1" applyFill="1" applyBorder="1" applyAlignment="1">
      <alignment wrapText="1"/>
    </xf>
    <xf numFmtId="0" fontId="15" fillId="7" borderId="4" xfId="0" applyFont="1" applyFill="1" applyBorder="1" applyAlignment="1">
      <alignment horizontal="right" vertical="top" wrapText="1"/>
    </xf>
    <xf numFmtId="0" fontId="16" fillId="3" borderId="0" xfId="0" applyFont="1" applyFill="1" applyBorder="1" applyAlignment="1">
      <alignment vertical="top" wrapText="1"/>
    </xf>
    <xf numFmtId="164" fontId="17" fillId="3" borderId="0" xfId="0" applyNumberFormat="1" applyFont="1" applyFill="1" applyBorder="1" applyAlignment="1">
      <alignment horizontal="center" wrapText="1"/>
    </xf>
    <xf numFmtId="164" fontId="1" fillId="2" borderId="1" xfId="0" applyNumberFormat="1" applyFont="1" applyFill="1" applyBorder="1" applyAlignment="1">
      <alignment wrapText="1"/>
    </xf>
    <xf numFmtId="164" fontId="1" fillId="2" borderId="2" xfId="0" applyNumberFormat="1" applyFont="1" applyFill="1" applyBorder="1" applyAlignment="1">
      <alignment wrapText="1"/>
    </xf>
    <xf numFmtId="164" fontId="1" fillId="2" borderId="3" xfId="0" applyNumberFormat="1" applyFont="1" applyFill="1" applyBorder="1" applyAlignment="1">
      <alignment wrapText="1"/>
    </xf>
    <xf numFmtId="1" fontId="1" fillId="7" borderId="5" xfId="0" applyNumberFormat="1" applyFont="1" applyFill="1" applyBorder="1" applyAlignment="1">
      <alignment horizontal="right" wrapText="1"/>
    </xf>
    <xf numFmtId="0" fontId="1" fillId="7" borderId="5" xfId="0" applyFont="1" applyFill="1" applyBorder="1" applyAlignment="1">
      <alignment wrapText="1"/>
    </xf>
    <xf numFmtId="0" fontId="1" fillId="7" borderId="6" xfId="0" applyFont="1" applyFill="1" applyBorder="1" applyAlignment="1">
      <alignment wrapText="1"/>
    </xf>
    <xf numFmtId="0" fontId="1" fillId="7" borderId="4" xfId="0" applyFont="1" applyFill="1" applyBorder="1" applyAlignment="1">
      <alignment wrapText="1"/>
    </xf>
    <xf numFmtId="0" fontId="1" fillId="7" borderId="7" xfId="0" applyFont="1" applyFill="1" applyBorder="1" applyAlignment="1">
      <alignment wrapText="1"/>
    </xf>
    <xf numFmtId="0" fontId="1" fillId="7" borderId="8" xfId="0" applyFont="1" applyFill="1" applyBorder="1" applyAlignment="1">
      <alignment horizontal="right" wrapText="1"/>
    </xf>
    <xf numFmtId="0" fontId="1" fillId="7" borderId="8" xfId="0" applyFont="1" applyFill="1" applyBorder="1" applyAlignment="1">
      <alignment wrapText="1"/>
    </xf>
    <xf numFmtId="0" fontId="2" fillId="2" borderId="0" xfId="0" applyFont="1" applyFill="1" applyBorder="1" applyAlignment="1">
      <alignment wrapText="1"/>
    </xf>
    <xf numFmtId="164" fontId="1" fillId="2" borderId="0" xfId="0" applyNumberFormat="1" applyFont="1" applyFill="1" applyBorder="1" applyAlignment="1">
      <alignment horizontal="center" wrapText="1"/>
    </xf>
    <xf numFmtId="1" fontId="1" fillId="2" borderId="0" xfId="0" applyNumberFormat="1" applyFont="1" applyFill="1" applyBorder="1" applyAlignment="1">
      <alignment horizontal="right" wrapText="1"/>
    </xf>
    <xf numFmtId="0" fontId="10" fillId="0" borderId="0" xfId="0" applyFont="1" applyAlignment="1">
      <alignment horizontal="left" wrapText="1" readingOrder="1"/>
    </xf>
    <xf numFmtId="0" fontId="0" fillId="0" borderId="0" xfId="0" applyAlignment="1">
      <alignment wrapText="1"/>
    </xf>
    <xf numFmtId="0" fontId="1" fillId="2" borderId="0" xfId="0" applyFont="1" applyFill="1" applyBorder="1" applyAlignment="1">
      <alignment vertical="top" wrapText="1"/>
    </xf>
    <xf numFmtId="0" fontId="0" fillId="0" borderId="0" xfId="0" applyBorder="1" applyAlignment="1">
      <alignment vertical="top" wrapText="1"/>
    </xf>
    <xf numFmtId="0" fontId="3" fillId="2" borderId="0" xfId="20" applyFont="1" applyFill="1" applyBorder="1" applyAlignment="1">
      <alignment horizontal="left" wrapText="1"/>
      <protection/>
    </xf>
    <xf numFmtId="0" fontId="4" fillId="2" borderId="0" xfId="0" applyFont="1" applyFill="1" applyBorder="1" applyAlignment="1">
      <alignment horizontal="left" wrapText="1"/>
    </xf>
    <xf numFmtId="0" fontId="1" fillId="2" borderId="0" xfId="0" applyFont="1" applyFill="1" applyBorder="1" applyAlignment="1">
      <alignment horizontal="left" wrapText="1"/>
    </xf>
    <xf numFmtId="0" fontId="2" fillId="2" borderId="0" xfId="0" applyFont="1" applyFill="1" applyBorder="1" applyAlignment="1">
      <alignment vertical="top" wrapText="1"/>
    </xf>
    <xf numFmtId="0" fontId="5" fillId="4" borderId="0" xfId="0" applyFont="1" applyFill="1" applyBorder="1" applyAlignment="1">
      <alignment vertical="top" wrapText="1"/>
    </xf>
    <xf numFmtId="0" fontId="3" fillId="2" borderId="0" xfId="0" applyFont="1" applyFill="1" applyBorder="1" applyAlignment="1">
      <alignment vertical="top" wrapText="1"/>
    </xf>
  </cellXfs>
  <cellStyles count="7">
    <cellStyle name="Normal" xfId="0"/>
    <cellStyle name="Percent" xfId="15"/>
    <cellStyle name="Currency" xfId="16"/>
    <cellStyle name="Currency [0]" xfId="17"/>
    <cellStyle name="Comma" xfId="18"/>
    <cellStyle name="Comma [0]" xfId="19"/>
    <cellStyle name="Normal_Dependency ratio 1990-2050"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worksheet" Target="worksheets/sheet2.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Arial"/>
                <a:ea typeface="Arial"/>
                <a:cs typeface="Arial"/>
              </a:rPr>
              <a:t> Africa | </a:t>
            </a:r>
            <a:r>
              <a:rPr lang="en-US" cap="none" sz="1600" b="0" u="none" baseline="0">
                <a:latin typeface="Arial"/>
                <a:ea typeface="Arial"/>
                <a:cs typeface="Arial"/>
              </a:rPr>
              <a:t>Old-age pensioners (all ages) as a proportion of the elderly population (%)</a:t>
            </a:r>
          </a:p>
        </c:rich>
      </c:tx>
      <c:layout/>
      <c:overlay val="1"/>
      <c:spPr>
        <a:noFill/>
        <a:ln>
          <a:noFill/>
        </a:ln>
      </c:spPr>
    </c:title>
    <c:plotArea>
      <c:layout>
        <c:manualLayout>
          <c:layoutTarget val="inner"/>
          <c:xMode val="edge"/>
          <c:yMode val="edge"/>
          <c:x val="0.113"/>
          <c:y val="0.1005"/>
          <c:w val="0.7825"/>
          <c:h val="0.6165"/>
        </c:manualLayout>
      </c:layout>
      <c:barChart>
        <c:barDir val="col"/>
        <c:grouping val="clustered"/>
        <c:varyColors val="0"/>
        <c:ser>
          <c:idx val="0"/>
          <c:order val="0"/>
          <c:tx>
            <c:strRef>
              <c:f>'Data for Graphs'!$C$3</c:f>
              <c:strCache>
                <c:ptCount val="1"/>
                <c:pt idx="0">
                  <c:v>Total</c:v>
                </c:pt>
              </c:strCache>
            </c:strRef>
          </c:tx>
          <c:spPr>
            <a:solidFill>
              <a:schemeClr val="accent1">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multiLvlStrRef>
              <c:f>'Data for Graphs'!$A$4:$B$49</c:f>
              <c:multiLvlStrCache/>
            </c:multiLvlStrRef>
          </c:cat>
          <c:val>
            <c:numRef>
              <c:f>'Data for Graphs'!$C$4:$C$49</c:f>
              <c:numCache/>
            </c:numRef>
          </c:val>
        </c:ser>
        <c:ser>
          <c:idx val="1"/>
          <c:order val="1"/>
          <c:tx>
            <c:strRef>
              <c:f>'Data for Graphs'!$D$3</c:f>
              <c:strCache>
                <c:ptCount val="1"/>
                <c:pt idx="0">
                  <c:v>Male</c:v>
                </c:pt>
              </c:strCache>
            </c:strRef>
          </c:tx>
          <c:spPr>
            <a:solidFill>
              <a:schemeClr val="accent5">
                <a:alpha val="63000"/>
              </a:schemeClr>
            </a:solidFill>
            <a:ln>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'Data for Graphs'!$A$4:$B$49</c:f>
              <c:multiLvlStrCache/>
            </c:multiLvlStrRef>
          </c:cat>
          <c:val>
            <c:numRef>
              <c:f>'Data for Graphs'!$D$4:$D$49</c:f>
              <c:numCache/>
            </c:numRef>
          </c:val>
        </c:ser>
        <c:ser>
          <c:idx val="2"/>
          <c:order val="2"/>
          <c:tx>
            <c:strRef>
              <c:f>'Data for Graphs'!$E$3</c:f>
              <c:strCache>
                <c:ptCount val="1"/>
                <c:pt idx="0">
                  <c:v>Female</c:v>
                </c:pt>
              </c:strCache>
            </c:strRef>
          </c:tx>
          <c:spPr>
            <a:solidFill>
              <a:srgbClr val="4F81BD">
                <a:lumMod val="60000"/>
                <a:lumOff val="40000"/>
                <a:alpha val="64000"/>
              </a:srgbClr>
            </a:solidFill>
            <a:ln>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'Data for Graphs'!$A$4:$B$49</c:f>
              <c:multiLvlStrCache/>
            </c:multiLvlStrRef>
          </c:cat>
          <c:val>
            <c:numRef>
              <c:f>'Data for Graphs'!$E$4:$E$49</c:f>
              <c:numCache/>
            </c:numRef>
          </c:val>
        </c:ser>
        <c:overlap val="51"/>
        <c:gapWidth val="3"/>
        <c:axId val="15915944"/>
        <c:axId val="9025769"/>
      </c:barChart>
      <c:catAx>
        <c:axId val="15915944"/>
        <c:scaling>
          <c:orientation val="minMax"/>
        </c:scaling>
        <c:axPos val="b"/>
        <c:majorGridlines>
          <c:spPr>
            <a:ln>
              <a:gradFill rotWithShape="1">
                <a:gsLst>
                  <a:gs pos="0">
                    <a:schemeClr val="accent1">
                      <a:lumMod val="40000"/>
                      <a:lumOff val="60000"/>
                    </a:schemeClr>
                  </a:gs>
                  <a:gs pos="50000">
                    <a:srgbClr val="4F81BD">
                      <a:tint val="44500"/>
                      <a:satMod val="160000"/>
                    </a:srgbClr>
                  </a:gs>
                  <a:gs pos="100000">
                    <a:srgbClr val="4F81BD">
                      <a:tint val="23500"/>
                      <a:satMod val="160000"/>
                    </a:srgbClr>
                  </a:gs>
                </a:gsLst>
                <a:lin ang="5400000"/>
              </a:gradFill>
            </a:ln>
          </c:spPr>
        </c:majorGridlines>
        <c:delete val="0"/>
        <c:numFmt formatCode="General" sourceLinked="1"/>
        <c:majorTickMark val="out"/>
        <c:minorTickMark val="none"/>
        <c:tickLblPos val="nextTo"/>
        <c:spPr>
          <a:ln>
            <a:noFill/>
          </a:ln>
        </c:spPr>
        <c:txPr>
          <a:bodyPr vert="horz" rot="5400000"/>
          <a:lstStyle/>
          <a:p>
            <a:pPr>
              <a:defRPr lang="en-US" cap="none" u="none" baseline="0">
                <a:latin typeface="Arial"/>
                <a:ea typeface="Arial"/>
                <a:cs typeface="Arial"/>
              </a:defRPr>
            </a:pPr>
          </a:p>
        </c:txPr>
        <c:crossAx val="9025769"/>
        <c:crosses val="autoZero"/>
        <c:auto val="1"/>
        <c:lblOffset val="100"/>
        <c:noMultiLvlLbl val="0"/>
      </c:catAx>
      <c:valAx>
        <c:axId val="9025769"/>
        <c:scaling>
          <c:orientation val="minMax"/>
          <c:max val="100"/>
          <c:min val="0"/>
        </c:scaling>
        <c:axPos val="l"/>
        <c:title>
          <c:tx>
            <c:rich>
              <a:bodyPr vert="horz" rot="-5400000" anchor="ctr"/>
              <a:lstStyle/>
              <a:p>
                <a:pPr algn="ctr">
                  <a:defRPr/>
                </a:pPr>
                <a:r>
                  <a:rPr lang="en-US" cap="none" sz="1200" b="0" i="0" u="none" baseline="0">
                    <a:latin typeface="Arial"/>
                    <a:ea typeface="Arial"/>
                    <a:cs typeface="Arial"/>
                  </a:rPr>
                  <a:t>Old-age pensioners (all ages) as a proportion of the elderly population (%)</a:t>
                </a:r>
              </a:p>
            </c:rich>
          </c:tx>
          <c:layout>
            <c:manualLayout>
              <c:xMode val="edge"/>
              <c:yMode val="edge"/>
              <c:x val="0.03375"/>
              <c:y val="0.0985"/>
            </c:manualLayout>
          </c:layout>
          <c:overlay val="0"/>
          <c:spPr>
            <a:noFill/>
            <a:ln>
              <a:noFill/>
            </a:ln>
          </c:spPr>
        </c:title>
        <c:majorGridlines/>
        <c:delete val="0"/>
        <c:numFmt formatCode="0" sourceLinked="0"/>
        <c:majorTickMark val="out"/>
        <c:minorTickMark val="none"/>
        <c:tickLblPos val="nextTo"/>
        <c:spPr>
          <a:ln>
            <a:noFill/>
          </a:ln>
        </c:spPr>
        <c:crossAx val="15915944"/>
        <c:crosses val="autoZero"/>
        <c:crossBetween val="between"/>
        <c:dispUnits/>
      </c:valAx>
    </c:plotArea>
    <c:legend>
      <c:legendPos val="r"/>
      <c:layout>
        <c:manualLayout>
          <c:xMode val="edge"/>
          <c:yMode val="edge"/>
          <c:x val="0.89825"/>
          <c:y val="0.10575"/>
          <c:w val="0.0855"/>
          <c:h val="0.14375"/>
        </c:manualLayout>
      </c:layout>
      <c:overlay val="0"/>
      <c:txPr>
        <a:bodyPr vert="horz" rot="0"/>
        <a:lstStyle/>
        <a:p>
          <a:pPr>
            <a:defRPr lang="en-US" cap="none" sz="1400" u="none" baseline="0">
              <a:latin typeface="Arial"/>
              <a:ea typeface="Arial"/>
              <a:cs typeface="Arial"/>
            </a:defRPr>
          </a:pPr>
        </a:p>
      </c:txPr>
    </c:legend>
    <c:plotVisOnly val="1"/>
    <c:dispBlanksAs val="gap"/>
    <c:showDLblsOverMax val="0"/>
  </c:chart>
  <c:spPr>
    <a:ln>
      <a:noFill/>
    </a:ln>
  </c:spPr>
  <c:lang xmlns:c="http://schemas.openxmlformats.org/drawingml/2006/chart" val="fr-F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Arial"/>
                <a:ea typeface="Arial"/>
                <a:cs typeface="Arial"/>
              </a:rPr>
              <a:t> Africa | </a:t>
            </a:r>
            <a:r>
              <a:rPr lang="en-US" cap="none" sz="1800" b="0" i="0" u="none" baseline="0">
                <a:latin typeface="Arial"/>
                <a:ea typeface="Arial"/>
                <a:cs typeface="Arial"/>
              </a:rPr>
              <a:t>Old-age pensioners (all ages) as a proportion of the elderly population (%) by contributory or non contributory pension (latest available year)</a:t>
            </a:r>
          </a:p>
        </c:rich>
      </c:tx>
      <c:layout/>
      <c:overlay val="1"/>
      <c:spPr>
        <a:noFill/>
        <a:ln>
          <a:noFill/>
        </a:ln>
      </c:spPr>
    </c:title>
    <c:plotArea>
      <c:layout>
        <c:manualLayout>
          <c:layoutTarget val="inner"/>
          <c:xMode val="edge"/>
          <c:yMode val="edge"/>
          <c:x val="0.113"/>
          <c:y val="0.14"/>
          <c:w val="0.74425"/>
          <c:h val="0.5665"/>
        </c:manualLayout>
      </c:layout>
      <c:barChart>
        <c:barDir val="col"/>
        <c:grouping val="stacked"/>
        <c:varyColors val="0"/>
        <c:ser>
          <c:idx val="0"/>
          <c:order val="0"/>
          <c:tx>
            <c:strRef>
              <c:f>'Data for Graphs'!$F$3</c:f>
              <c:strCache>
                <c:ptCount val="1"/>
                <c:pt idx="0">
                  <c:v>Total | No distinction available</c:v>
                </c:pt>
              </c:strCache>
            </c:strRef>
          </c:tx>
          <c:spPr>
            <a:solidFill>
              <a:schemeClr val="accent1">
                <a:lumMod val="50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'Data for Graphs'!$A$4:$A$49</c:f>
              <c:strCache/>
            </c:strRef>
          </c:cat>
          <c:val>
            <c:numRef>
              <c:f>'Data for Graphs'!$F$4:$F$49</c:f>
              <c:numCache/>
            </c:numRef>
          </c:val>
        </c:ser>
        <c:ser>
          <c:idx val="1"/>
          <c:order val="1"/>
          <c:tx>
            <c:strRef>
              <c:f>'Data for Graphs'!$G$3</c:f>
              <c:strCache>
                <c:ptCount val="1"/>
                <c:pt idx="0">
                  <c:v>Contributory</c:v>
                </c:pt>
              </c:strCache>
            </c:strRef>
          </c:tx>
          <c:spPr>
            <a:solidFill>
              <a:schemeClr val="accent1">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'Data for Graphs'!$A$4:$A$49</c:f>
              <c:strCache/>
            </c:strRef>
          </c:cat>
          <c:val>
            <c:numRef>
              <c:f>'Data for Graphs'!$G$4:$G$49</c:f>
              <c:numCache/>
            </c:numRef>
          </c:val>
        </c:ser>
        <c:ser>
          <c:idx val="2"/>
          <c:order val="2"/>
          <c:tx>
            <c:strRef>
              <c:f>'Data for Graphs'!$H$3</c:f>
              <c:strCache>
                <c:ptCount val="1"/>
                <c:pt idx="0">
                  <c:v>Non contributory</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'Data for Graphs'!$A$4:$A$49</c:f>
              <c:strCache/>
            </c:strRef>
          </c:cat>
          <c:val>
            <c:numRef>
              <c:f>'Data for Graphs'!$H$4:$H$49</c:f>
              <c:numCache/>
            </c:numRef>
          </c:val>
        </c:ser>
        <c:overlap val="100"/>
        <c:gapWidth val="22"/>
        <c:axId val="14123058"/>
        <c:axId val="59998659"/>
      </c:barChart>
      <c:catAx>
        <c:axId val="14123058"/>
        <c:scaling>
          <c:orientation val="minMax"/>
        </c:scaling>
        <c:axPos val="b"/>
        <c:majorGridlines>
          <c:spPr>
            <a:ln>
              <a:gradFill rotWithShape="1">
                <a:gsLst>
                  <a:gs pos="0">
                    <a:schemeClr val="accent1">
                      <a:lumMod val="40000"/>
                      <a:lumOff val="60000"/>
                    </a:schemeClr>
                  </a:gs>
                  <a:gs pos="50000">
                    <a:srgbClr val="4F81BD">
                      <a:tint val="44500"/>
                      <a:satMod val="160000"/>
                    </a:srgbClr>
                  </a:gs>
                  <a:gs pos="100000">
                    <a:srgbClr val="4F81BD">
                      <a:tint val="23500"/>
                      <a:satMod val="160000"/>
                    </a:srgbClr>
                  </a:gs>
                </a:gsLst>
                <a:lin ang="5400000"/>
              </a:gradFill>
            </a:ln>
          </c:spPr>
        </c:majorGridlines>
        <c:delete val="0"/>
        <c:numFmt formatCode="General" sourceLinked="1"/>
        <c:majorTickMark val="out"/>
        <c:minorTickMark val="none"/>
        <c:tickLblPos val="nextTo"/>
        <c:spPr>
          <a:ln>
            <a:noFill/>
          </a:ln>
        </c:spPr>
        <c:txPr>
          <a:bodyPr vert="horz" rot="5400000"/>
          <a:lstStyle/>
          <a:p>
            <a:pPr>
              <a:defRPr lang="en-US" cap="none" u="none" baseline="0">
                <a:latin typeface="Arial"/>
                <a:ea typeface="Arial"/>
                <a:cs typeface="Arial"/>
              </a:defRPr>
            </a:pPr>
          </a:p>
        </c:txPr>
        <c:crossAx val="59998659"/>
        <c:crosses val="autoZero"/>
        <c:auto val="1"/>
        <c:lblOffset val="100"/>
        <c:tickLblSkip val="1"/>
        <c:noMultiLvlLbl val="0"/>
      </c:catAx>
      <c:valAx>
        <c:axId val="59998659"/>
        <c:scaling>
          <c:orientation val="minMax"/>
          <c:max val="100"/>
          <c:min val="0"/>
        </c:scaling>
        <c:axPos val="l"/>
        <c:title>
          <c:tx>
            <c:rich>
              <a:bodyPr vert="horz" rot="-5400000" anchor="ctr"/>
              <a:lstStyle/>
              <a:p>
                <a:pPr algn="ctr">
                  <a:defRPr/>
                </a:pPr>
                <a:r>
                  <a:rPr lang="en-US" cap="none" sz="1200" b="0" i="0" u="none" baseline="0">
                    <a:latin typeface="Arial"/>
                    <a:ea typeface="Arial"/>
                    <a:cs typeface="Arial"/>
                  </a:rPr>
                  <a:t>Old-age pensioners (all ages) as a proportion of the elderly population (%)</a:t>
                </a:r>
              </a:p>
            </c:rich>
          </c:tx>
          <c:layout>
            <c:manualLayout>
              <c:xMode val="edge"/>
              <c:yMode val="edge"/>
              <c:x val="0.03375"/>
              <c:y val="0.0985"/>
            </c:manualLayout>
          </c:layout>
          <c:overlay val="0"/>
          <c:spPr>
            <a:noFill/>
            <a:ln>
              <a:noFill/>
            </a:ln>
          </c:spPr>
        </c:title>
        <c:majorGridlines/>
        <c:delete val="0"/>
        <c:numFmt formatCode="0" sourceLinked="0"/>
        <c:majorTickMark val="out"/>
        <c:minorTickMark val="none"/>
        <c:tickLblPos val="nextTo"/>
        <c:spPr>
          <a:ln>
            <a:noFill/>
          </a:ln>
        </c:spPr>
        <c:crossAx val="14123058"/>
        <c:crosses val="autoZero"/>
        <c:crossBetween val="between"/>
        <c:dispUnits/>
      </c:valAx>
    </c:plotArea>
    <c:legend>
      <c:legendPos val="r"/>
      <c:layout>
        <c:manualLayout>
          <c:xMode val="edge"/>
          <c:yMode val="edge"/>
          <c:x val="0.8615"/>
          <c:y val="0.14125"/>
          <c:w val="0.1275"/>
          <c:h val="0.37975"/>
        </c:manualLayout>
      </c:layout>
      <c:overlay val="0"/>
      <c:txPr>
        <a:bodyPr vert="horz" rot="0"/>
        <a:lstStyle/>
        <a:p>
          <a:pPr>
            <a:defRPr lang="en-US" cap="none" sz="1400" u="none" baseline="0">
              <a:latin typeface="Arial"/>
              <a:ea typeface="Arial"/>
              <a:cs typeface="Arial"/>
            </a:defRPr>
          </a:pPr>
        </a:p>
      </c:txPr>
    </c:legend>
    <c:plotVisOnly val="1"/>
    <c:dispBlanksAs val="gap"/>
    <c:showDLblsOverMax val="0"/>
  </c:chart>
  <c:spPr>
    <a:ln>
      <a:noFill/>
    </a:ln>
  </c:spPr>
  <c:lang xmlns:c="http://schemas.openxmlformats.org/drawingml/2006/chart" val="fr-F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latin typeface="Arial"/>
                <a:ea typeface="Arial"/>
                <a:cs typeface="Arial"/>
              </a:rPr>
              <a:t>Africa | </a:t>
            </a:r>
            <a:r>
              <a:rPr lang="en-US" cap="none" sz="1500" b="0" i="0" u="none" baseline="0">
                <a:latin typeface="Arial"/>
                <a:ea typeface="Arial"/>
                <a:cs typeface="Arial"/>
              </a:rPr>
              <a:t>Old-age pensioners (all ages) as a proportion of the elderly population (%)</a:t>
            </a:r>
          </a:p>
        </c:rich>
      </c:tx>
      <c:layout/>
      <c:overlay val="1"/>
      <c:spPr>
        <a:noFill/>
        <a:ln>
          <a:noFill/>
        </a:ln>
      </c:spPr>
    </c:title>
    <c:plotArea>
      <c:layout>
        <c:manualLayout>
          <c:layoutTarget val="inner"/>
          <c:xMode val="edge"/>
          <c:yMode val="edge"/>
          <c:x val="0.113"/>
          <c:y val="0.10625"/>
          <c:w val="0.7825"/>
          <c:h val="0.4945"/>
        </c:manualLayout>
      </c:layout>
      <c:barChart>
        <c:barDir val="col"/>
        <c:grouping val="clustered"/>
        <c:varyColors val="0"/>
        <c:ser>
          <c:idx val="0"/>
          <c:order val="0"/>
          <c:tx>
            <c:strRef>
              <c:f>'Data for Graphs'!$C$3</c:f>
              <c:strCache>
                <c:ptCount val="1"/>
                <c:pt idx="0">
                  <c:v>Total</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multiLvlStrRef>
              <c:f>'Data for Graphs'!$A$4:$B$49</c:f>
              <c:multiLvlStrCache/>
            </c:multiLvlStrRef>
          </c:cat>
          <c:val>
            <c:numRef>
              <c:f>'Data for Graphs'!$C$4:$C$49</c:f>
              <c:numCache/>
            </c:numRef>
          </c:val>
        </c:ser>
        <c:overlap val="51"/>
        <c:gapWidth val="23"/>
        <c:axId val="3117020"/>
        <c:axId val="28053181"/>
      </c:barChart>
      <c:barChart>
        <c:barDir val="col"/>
        <c:grouping val="clustered"/>
        <c:varyColors val="0"/>
        <c:ser>
          <c:idx val="1"/>
          <c:order val="1"/>
          <c:tx>
            <c:strRef>
              <c:f>'Data for Graphs'!$E$3</c:f>
              <c:strCache>
                <c:ptCount val="1"/>
                <c:pt idx="0">
                  <c:v>Female</c:v>
                </c:pt>
              </c:strCache>
            </c:strRef>
          </c:tx>
          <c:spPr>
            <a:solidFill>
              <a:schemeClr val="accent1">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multiLvlStrRef>
              <c:f>'Data for Graphs'!$A$4:$B$49</c:f>
              <c:multiLvlStrCache/>
            </c:multiLvlStrRef>
          </c:cat>
          <c:val>
            <c:numRef>
              <c:f>'Data for Graphs'!$E$4:$E$49</c:f>
              <c:numCache/>
            </c:numRef>
          </c:val>
        </c:ser>
        <c:overlap val="51"/>
        <c:gapWidth val="142"/>
        <c:axId val="51152038"/>
        <c:axId val="57715159"/>
      </c:barChart>
      <c:catAx>
        <c:axId val="3117020"/>
        <c:scaling>
          <c:orientation val="minMax"/>
        </c:scaling>
        <c:axPos val="b"/>
        <c:majorGridlines>
          <c:spPr>
            <a:ln>
              <a:gradFill rotWithShape="1">
                <a:gsLst>
                  <a:gs pos="0">
                    <a:schemeClr val="accent1">
                      <a:lumMod val="40000"/>
                      <a:lumOff val="60000"/>
                    </a:schemeClr>
                  </a:gs>
                  <a:gs pos="50000">
                    <a:srgbClr val="4F81BD">
                      <a:tint val="44500"/>
                      <a:satMod val="160000"/>
                    </a:srgbClr>
                  </a:gs>
                  <a:gs pos="100000">
                    <a:srgbClr val="4F81BD">
                      <a:tint val="23500"/>
                      <a:satMod val="160000"/>
                    </a:srgbClr>
                  </a:gs>
                </a:gsLst>
                <a:lin ang="5400000"/>
              </a:gradFill>
            </a:ln>
          </c:spPr>
        </c:majorGridlines>
        <c:delete val="0"/>
        <c:numFmt formatCode="General" sourceLinked="1"/>
        <c:majorTickMark val="out"/>
        <c:minorTickMark val="none"/>
        <c:tickLblPos val="nextTo"/>
        <c:spPr>
          <a:ln>
            <a:noFill/>
          </a:ln>
        </c:spPr>
        <c:txPr>
          <a:bodyPr vert="horz" rot="5400000"/>
          <a:lstStyle/>
          <a:p>
            <a:pPr>
              <a:defRPr lang="en-US" cap="none" u="none" baseline="0">
                <a:latin typeface="Arial"/>
                <a:ea typeface="Arial"/>
                <a:cs typeface="Arial"/>
              </a:defRPr>
            </a:pPr>
          </a:p>
        </c:txPr>
        <c:crossAx val="28053181"/>
        <c:crosses val="autoZero"/>
        <c:auto val="1"/>
        <c:lblOffset val="100"/>
        <c:noMultiLvlLbl val="0"/>
      </c:catAx>
      <c:valAx>
        <c:axId val="28053181"/>
        <c:scaling>
          <c:orientation val="minMax"/>
          <c:max val="100"/>
          <c:min val="0"/>
        </c:scaling>
        <c:axPos val="l"/>
        <c:title>
          <c:tx>
            <c:rich>
              <a:bodyPr vert="horz" rot="-5400000" anchor="ctr"/>
              <a:lstStyle/>
              <a:p>
                <a:pPr algn="ctr">
                  <a:defRPr/>
                </a:pPr>
                <a:r>
                  <a:rPr lang="en-US" cap="none" sz="1200" b="0" i="0" u="none" baseline="0">
                    <a:latin typeface="Arial"/>
                    <a:ea typeface="Arial"/>
                    <a:cs typeface="Arial"/>
                  </a:rPr>
                  <a:t>Old-age pensioners (all ages) as a proportion of the elderly population (%)</a:t>
                </a:r>
              </a:p>
            </c:rich>
          </c:tx>
          <c:layout>
            <c:manualLayout>
              <c:xMode val="edge"/>
              <c:yMode val="edge"/>
              <c:x val="0.03375"/>
              <c:y val="0.0985"/>
            </c:manualLayout>
          </c:layout>
          <c:overlay val="0"/>
          <c:spPr>
            <a:noFill/>
            <a:ln>
              <a:noFill/>
            </a:ln>
          </c:spPr>
        </c:title>
        <c:majorGridlines/>
        <c:delete val="0"/>
        <c:numFmt formatCode="0" sourceLinked="0"/>
        <c:majorTickMark val="out"/>
        <c:minorTickMark val="none"/>
        <c:tickLblPos val="nextTo"/>
        <c:spPr>
          <a:ln>
            <a:noFill/>
          </a:ln>
        </c:spPr>
        <c:crossAx val="3117020"/>
        <c:crosses val="autoZero"/>
        <c:crossBetween val="between"/>
        <c:dispUnits/>
      </c:valAx>
      <c:catAx>
        <c:axId val="51152038"/>
        <c:scaling>
          <c:orientation val="minMax"/>
        </c:scaling>
        <c:axPos val="b"/>
        <c:delete val="1"/>
        <c:majorTickMark val="out"/>
        <c:minorTickMark val="none"/>
        <c:tickLblPos val="none"/>
        <c:crossAx val="57715159"/>
        <c:crosses val="autoZero"/>
        <c:auto val="1"/>
        <c:lblOffset val="100"/>
        <c:noMultiLvlLbl val="0"/>
      </c:catAx>
      <c:valAx>
        <c:axId val="57715159"/>
        <c:scaling>
          <c:orientation val="minMax"/>
          <c:max val="100"/>
          <c:min val="0"/>
        </c:scaling>
        <c:axPos val="l"/>
        <c:delete val="0"/>
        <c:numFmt formatCode="0.0" sourceLinked="1"/>
        <c:majorTickMark val="out"/>
        <c:minorTickMark val="none"/>
        <c:tickLblPos val="nextTo"/>
        <c:spPr>
          <a:ln>
            <a:noFill/>
          </a:ln>
        </c:spPr>
        <c:txPr>
          <a:bodyPr/>
          <a:lstStyle/>
          <a:p>
            <a:pPr>
              <a:defRPr lang="en-US" cap="none" u="none" baseline="0">
                <a:solidFill>
                  <a:schemeClr val="bg1"/>
                </a:solidFill>
                <a:latin typeface="Arial"/>
                <a:ea typeface="Arial"/>
                <a:cs typeface="Arial"/>
              </a:defRPr>
            </a:pPr>
          </a:p>
        </c:txPr>
        <c:crossAx val="51152038"/>
        <c:crosses val="max"/>
        <c:crossBetween val="between"/>
        <c:dispUnits/>
      </c:valAx>
    </c:plotArea>
    <c:legend>
      <c:legendPos val="r"/>
      <c:layout>
        <c:manualLayout>
          <c:xMode val="edge"/>
          <c:yMode val="edge"/>
          <c:x val="0.89825"/>
          <c:y val="0.10575"/>
          <c:w val="0.0855"/>
          <c:h val="0.12775"/>
        </c:manualLayout>
      </c:layout>
      <c:overlay val="0"/>
      <c:txPr>
        <a:bodyPr vert="horz" rot="0"/>
        <a:lstStyle/>
        <a:p>
          <a:pPr>
            <a:defRPr lang="en-US" cap="none" sz="1400" u="none" baseline="0">
              <a:latin typeface="Arial"/>
              <a:ea typeface="Arial"/>
              <a:cs typeface="Arial"/>
            </a:defRPr>
          </a:pPr>
        </a:p>
      </c:txPr>
    </c:legend>
    <c:plotVisOnly val="1"/>
    <c:dispBlanksAs val="gap"/>
    <c:showDLblsOverMax val="0"/>
  </c:chart>
  <c:spPr>
    <a:ln>
      <a:noFill/>
    </a:ln>
  </c:spPr>
  <c:lang xmlns:c="http://schemas.openxmlformats.org/drawingml/2006/chart" val="fr-F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77" zoomToFit="1"/>
  </sheetViews>
  <pageMargins left="0.7" right="0.7" top="0.75" bottom="0.75" header="0.3" footer="0.3"/>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tabSelected="1" workbookViewId="0" zoomScale="77" zoomToFit="1"/>
  </sheetViews>
  <pageMargins left="0.7" right="0.7" top="0.75" bottom="0.75" header="0.3" footer="0.3"/>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77" zoomToFit="1"/>
  </sheetViews>
  <pageMargins left="0.7" right="0.7" top="0.75" bottom="0.75" header="0.3" footer="0.3"/>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6076950"/>
    <xdr:graphicFrame macro="">
      <xdr:nvGraphicFramePr>
        <xdr:cNvPr id="2" name="Graphique 1"/>
        <xdr:cNvGraphicFramePr/>
      </xdr:nvGraphicFramePr>
      <xdr:xfrm>
        <a:off x="0" y="0"/>
        <a:ext cx="9315450" cy="60769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6076950"/>
    <xdr:graphicFrame macro="">
      <xdr:nvGraphicFramePr>
        <xdr:cNvPr id="2" name="Graphique 1"/>
        <xdr:cNvGraphicFramePr/>
      </xdr:nvGraphicFramePr>
      <xdr:xfrm>
        <a:off x="0" y="0"/>
        <a:ext cx="9315450" cy="60769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5295900"/>
    <xdr:graphicFrame macro="">
      <xdr:nvGraphicFramePr>
        <xdr:cNvPr id="2" name="Chart 1"/>
        <xdr:cNvGraphicFramePr/>
      </xdr:nvGraphicFramePr>
      <xdr:xfrm>
        <a:off x="0" y="0"/>
        <a:ext cx="9315450" cy="52959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hchr.org/Documents/Issues/EPoverty/older/Chad.pdf"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7"/>
  <sheetViews>
    <sheetView workbookViewId="0" topLeftCell="A33">
      <selection activeCell="A4" sqref="A4:K50"/>
    </sheetView>
  </sheetViews>
  <sheetFormatPr defaultColWidth="9.140625" defaultRowHeight="12.75"/>
  <cols>
    <col min="1" max="1" width="21.57421875" style="1" customWidth="1"/>
    <col min="2" max="2" width="3.57421875" style="1" hidden="1" customWidth="1"/>
    <col min="3" max="3" width="10.00390625" style="1" customWidth="1"/>
    <col min="4" max="6" width="10.57421875" style="1" customWidth="1"/>
    <col min="7" max="8" width="12.00390625" style="1" customWidth="1"/>
    <col min="9" max="9" width="9.140625" style="39" customWidth="1"/>
    <col min="10" max="10" width="30.421875" style="1" customWidth="1"/>
    <col min="11" max="16384" width="9.140625" style="1" customWidth="1"/>
  </cols>
  <sheetData>
    <row r="1" spans="1:9" ht="35.25" customHeight="1">
      <c r="A1" s="66" t="s">
        <v>70</v>
      </c>
      <c r="B1" s="67"/>
      <c r="C1" s="67"/>
      <c r="D1" s="67"/>
      <c r="E1" s="67"/>
      <c r="F1" s="67"/>
      <c r="G1" s="67"/>
      <c r="H1" s="67"/>
      <c r="I1" s="67"/>
    </row>
    <row r="2" spans="1:9" s="2" customFormat="1" ht="15.75">
      <c r="A2" s="11"/>
      <c r="B2" s="8"/>
      <c r="C2" s="8"/>
      <c r="D2" s="8"/>
      <c r="E2" s="8"/>
      <c r="F2" s="8"/>
      <c r="G2" s="8"/>
      <c r="H2" s="8"/>
      <c r="I2" s="35"/>
    </row>
    <row r="3" spans="1:10" ht="45">
      <c r="A3" s="27"/>
      <c r="B3" s="28"/>
      <c r="C3" s="29" t="s">
        <v>55</v>
      </c>
      <c r="D3" s="29" t="s">
        <v>51</v>
      </c>
      <c r="E3" s="29" t="s">
        <v>52</v>
      </c>
      <c r="F3" s="29" t="s">
        <v>99</v>
      </c>
      <c r="G3" s="29" t="s">
        <v>92</v>
      </c>
      <c r="H3" s="29" t="s">
        <v>93</v>
      </c>
      <c r="I3" s="30"/>
      <c r="J3" s="31" t="s">
        <v>90</v>
      </c>
    </row>
    <row r="4" spans="1:11" ht="12">
      <c r="A4" s="9" t="s">
        <v>33</v>
      </c>
      <c r="B4" s="9">
        <v>1</v>
      </c>
      <c r="C4" s="32">
        <v>0.9</v>
      </c>
      <c r="D4" s="32"/>
      <c r="E4" s="32"/>
      <c r="F4" s="32"/>
      <c r="G4" s="32">
        <v>0.9</v>
      </c>
      <c r="H4" s="32"/>
      <c r="I4" s="36">
        <v>2007</v>
      </c>
      <c r="J4" s="23" t="s">
        <v>61</v>
      </c>
      <c r="K4" s="1">
        <v>1</v>
      </c>
    </row>
    <row r="5" spans="1:11" ht="12">
      <c r="A5" s="10" t="s">
        <v>10</v>
      </c>
      <c r="B5" s="10">
        <v>1</v>
      </c>
      <c r="C5" s="33">
        <v>1.6</v>
      </c>
      <c r="D5" s="33"/>
      <c r="E5" s="33"/>
      <c r="F5" s="33"/>
      <c r="G5" s="33">
        <f>C5</f>
        <v>1.6</v>
      </c>
      <c r="H5" s="33"/>
      <c r="I5" s="37">
        <v>2008</v>
      </c>
      <c r="J5" s="24" t="s">
        <v>63</v>
      </c>
      <c r="K5" s="1">
        <v>1</v>
      </c>
    </row>
    <row r="6" spans="1:11" ht="12">
      <c r="A6" s="10" t="s">
        <v>6</v>
      </c>
      <c r="B6" s="10">
        <v>1</v>
      </c>
      <c r="C6" s="33">
        <v>3.2</v>
      </c>
      <c r="D6" s="33">
        <v>7.1</v>
      </c>
      <c r="E6" s="33">
        <v>0.5</v>
      </c>
      <c r="F6" s="33"/>
      <c r="G6" s="33">
        <f>C6</f>
        <v>3.2</v>
      </c>
      <c r="H6" s="33"/>
      <c r="I6" s="37">
        <v>2009</v>
      </c>
      <c r="J6" s="24" t="s">
        <v>63</v>
      </c>
      <c r="K6" s="1">
        <v>1</v>
      </c>
    </row>
    <row r="7" spans="1:11" ht="24">
      <c r="A7" s="10" t="s">
        <v>36</v>
      </c>
      <c r="B7" s="10">
        <v>1</v>
      </c>
      <c r="C7" s="33">
        <v>3.2</v>
      </c>
      <c r="D7" s="33"/>
      <c r="E7" s="33"/>
      <c r="F7" s="33"/>
      <c r="G7" s="33">
        <f>C7</f>
        <v>3.2</v>
      </c>
      <c r="H7" s="33"/>
      <c r="I7" s="37">
        <v>2008</v>
      </c>
      <c r="J7" s="24" t="s">
        <v>61</v>
      </c>
      <c r="K7" s="1">
        <v>1</v>
      </c>
    </row>
    <row r="8" spans="1:11" ht="12">
      <c r="A8" s="10" t="s">
        <v>7</v>
      </c>
      <c r="B8" s="10">
        <v>1</v>
      </c>
      <c r="C8" s="33">
        <v>3.9548717714308936</v>
      </c>
      <c r="D8" s="33">
        <v>6.847596021923772</v>
      </c>
      <c r="E8" s="33">
        <v>1.9645948700913427</v>
      </c>
      <c r="F8" s="33"/>
      <c r="G8" s="33">
        <f>C8</f>
        <v>3.9548717714308936</v>
      </c>
      <c r="H8" s="33"/>
      <c r="I8" s="37">
        <v>2011</v>
      </c>
      <c r="J8" s="24" t="s">
        <v>61</v>
      </c>
      <c r="K8" s="1">
        <v>1</v>
      </c>
    </row>
    <row r="9" spans="1:11" ht="12">
      <c r="A9" s="10" t="s">
        <v>89</v>
      </c>
      <c r="B9" s="10">
        <v>1</v>
      </c>
      <c r="C9" s="33">
        <v>4.1</v>
      </c>
      <c r="D9" s="33"/>
      <c r="E9" s="33"/>
      <c r="F9" s="33"/>
      <c r="G9" s="33">
        <f>C9</f>
        <v>4.1</v>
      </c>
      <c r="H9" s="33"/>
      <c r="I9" s="37">
        <v>2010</v>
      </c>
      <c r="J9" s="24" t="s">
        <v>61</v>
      </c>
      <c r="K9" s="1">
        <v>1</v>
      </c>
    </row>
    <row r="10" spans="1:11" ht="12">
      <c r="A10" s="10" t="s">
        <v>53</v>
      </c>
      <c r="B10" s="10">
        <v>1</v>
      </c>
      <c r="C10" s="33">
        <v>4.6</v>
      </c>
      <c r="D10" s="33"/>
      <c r="E10" s="33"/>
      <c r="F10" s="33"/>
      <c r="G10" s="33">
        <v>4.6</v>
      </c>
      <c r="H10" s="33"/>
      <c r="I10" s="37">
        <v>2011</v>
      </c>
      <c r="J10" s="24" t="s">
        <v>61</v>
      </c>
      <c r="K10" s="1">
        <v>1</v>
      </c>
    </row>
    <row r="11" spans="1:11" ht="12">
      <c r="A11" s="10" t="s">
        <v>35</v>
      </c>
      <c r="B11" s="10"/>
      <c r="C11" s="33">
        <v>4.6</v>
      </c>
      <c r="D11" s="33"/>
      <c r="E11" s="33"/>
      <c r="F11" s="33"/>
      <c r="G11" s="33">
        <f>C11</f>
        <v>4.6</v>
      </c>
      <c r="H11" s="33"/>
      <c r="I11" s="37">
        <v>2010</v>
      </c>
      <c r="J11" s="24" t="s">
        <v>61</v>
      </c>
      <c r="K11" s="1">
        <v>1</v>
      </c>
    </row>
    <row r="12" spans="1:11" ht="12">
      <c r="A12" s="10" t="s">
        <v>31</v>
      </c>
      <c r="B12" s="10">
        <v>1</v>
      </c>
      <c r="C12" s="33">
        <v>4.7</v>
      </c>
      <c r="D12" s="33"/>
      <c r="E12" s="33"/>
      <c r="F12" s="33"/>
      <c r="G12" s="33">
        <f>C12</f>
        <v>4.7</v>
      </c>
      <c r="H12" s="33"/>
      <c r="I12" s="37">
        <v>2004</v>
      </c>
      <c r="J12" s="24" t="s">
        <v>63</v>
      </c>
      <c r="K12" s="1">
        <v>1</v>
      </c>
    </row>
    <row r="13" spans="1:11" ht="12">
      <c r="A13" s="10" t="s">
        <v>23</v>
      </c>
      <c r="B13" s="10"/>
      <c r="C13" s="33">
        <v>5.9</v>
      </c>
      <c r="D13" s="33"/>
      <c r="E13" s="33"/>
      <c r="F13" s="33"/>
      <c r="G13" s="33">
        <f>C13</f>
        <v>5.9</v>
      </c>
      <c r="H13" s="33"/>
      <c r="I13" s="37">
        <v>2007</v>
      </c>
      <c r="J13" s="24" t="s">
        <v>65</v>
      </c>
      <c r="K13" s="1">
        <v>1</v>
      </c>
    </row>
    <row r="14" spans="1:11" ht="33.75">
      <c r="A14" s="46" t="s">
        <v>39</v>
      </c>
      <c r="B14" s="46">
        <v>1</v>
      </c>
      <c r="C14" s="47">
        <f>4.5+H14</f>
        <v>5.91</v>
      </c>
      <c r="D14" s="47"/>
      <c r="E14" s="47"/>
      <c r="F14" s="47"/>
      <c r="G14" s="47">
        <f>C14-H14</f>
        <v>4.5</v>
      </c>
      <c r="H14" s="47">
        <v>1.41</v>
      </c>
      <c r="I14" s="48">
        <v>2010</v>
      </c>
      <c r="J14" s="49" t="s">
        <v>98</v>
      </c>
      <c r="K14" s="1">
        <v>1</v>
      </c>
    </row>
    <row r="15" spans="1:11" s="7" customFormat="1" ht="12">
      <c r="A15" s="10" t="s">
        <v>29</v>
      </c>
      <c r="B15" s="10">
        <v>1</v>
      </c>
      <c r="C15" s="33">
        <v>6.1</v>
      </c>
      <c r="D15" s="33"/>
      <c r="E15" s="33"/>
      <c r="F15" s="33"/>
      <c r="G15" s="33">
        <f>C15</f>
        <v>6.1</v>
      </c>
      <c r="H15" s="33">
        <f>C15-G15</f>
        <v>0</v>
      </c>
      <c r="I15" s="37">
        <v>2007</v>
      </c>
      <c r="J15" s="24" t="s">
        <v>61</v>
      </c>
      <c r="K15" s="1">
        <v>1</v>
      </c>
    </row>
    <row r="16" spans="1:11" ht="12">
      <c r="A16" s="10" t="s">
        <v>19</v>
      </c>
      <c r="B16" s="10">
        <v>1</v>
      </c>
      <c r="C16" s="33">
        <v>6.2</v>
      </c>
      <c r="D16" s="33"/>
      <c r="E16" s="33"/>
      <c r="F16" s="33"/>
      <c r="G16" s="33">
        <f>C16</f>
        <v>6.2</v>
      </c>
      <c r="H16" s="33">
        <f>C16-G16</f>
        <v>0</v>
      </c>
      <c r="I16" s="37">
        <v>2008</v>
      </c>
      <c r="J16" s="24" t="s">
        <v>61</v>
      </c>
      <c r="K16" s="1">
        <v>1</v>
      </c>
    </row>
    <row r="17" spans="1:11" ht="12">
      <c r="A17" s="10" t="s">
        <v>41</v>
      </c>
      <c r="B17" s="10"/>
      <c r="C17" s="33">
        <v>6.2</v>
      </c>
      <c r="D17" s="33"/>
      <c r="E17" s="33"/>
      <c r="F17" s="33"/>
      <c r="G17" s="33">
        <f>C17</f>
        <v>6.2</v>
      </c>
      <c r="H17" s="33">
        <f>C17-G17</f>
        <v>0</v>
      </c>
      <c r="I17" s="37">
        <v>2006</v>
      </c>
      <c r="J17" s="24" t="s">
        <v>61</v>
      </c>
      <c r="K17" s="1">
        <v>1</v>
      </c>
    </row>
    <row r="18" spans="1:11" ht="12">
      <c r="A18" s="10" t="s">
        <v>11</v>
      </c>
      <c r="B18" s="10">
        <v>1</v>
      </c>
      <c r="C18" s="33">
        <v>7.6</v>
      </c>
      <c r="D18" s="33"/>
      <c r="E18" s="33"/>
      <c r="F18" s="33"/>
      <c r="G18" s="33">
        <f>C18</f>
        <v>7.6</v>
      </c>
      <c r="H18" s="33">
        <f>C18-G18</f>
        <v>0</v>
      </c>
      <c r="I18" s="37">
        <v>2009</v>
      </c>
      <c r="J18" s="24" t="s">
        <v>61</v>
      </c>
      <c r="K18" s="1">
        <v>1</v>
      </c>
    </row>
    <row r="19" spans="1:11" ht="12">
      <c r="A19" s="10" t="s">
        <v>17</v>
      </c>
      <c r="B19" s="10">
        <v>1</v>
      </c>
      <c r="C19" s="33">
        <v>7.6</v>
      </c>
      <c r="D19" s="33"/>
      <c r="E19" s="33"/>
      <c r="F19" s="33"/>
      <c r="G19" s="33">
        <f>C19</f>
        <v>7.6</v>
      </c>
      <c r="H19" s="33">
        <f>C19-G19</f>
        <v>0</v>
      </c>
      <c r="I19" s="37">
        <v>2011</v>
      </c>
      <c r="J19" s="24" t="s">
        <v>61</v>
      </c>
      <c r="K19" s="1">
        <v>1</v>
      </c>
    </row>
    <row r="20" spans="1:11" ht="33.75">
      <c r="A20" s="10" t="s">
        <v>13</v>
      </c>
      <c r="B20" s="10">
        <v>1</v>
      </c>
      <c r="C20" s="33">
        <v>7.7</v>
      </c>
      <c r="D20" s="33"/>
      <c r="E20" s="33"/>
      <c r="F20" s="33"/>
      <c r="G20" s="33">
        <f>C20</f>
        <v>7.7</v>
      </c>
      <c r="H20" s="33">
        <f>C20-G20</f>
        <v>0</v>
      </c>
      <c r="I20" s="37">
        <v>2010</v>
      </c>
      <c r="J20" s="24" t="s">
        <v>98</v>
      </c>
      <c r="K20" s="7">
        <v>1</v>
      </c>
    </row>
    <row r="21" spans="1:11" ht="12">
      <c r="A21" s="10" t="s">
        <v>40</v>
      </c>
      <c r="B21" s="10">
        <v>1</v>
      </c>
      <c r="C21" s="33">
        <v>7.7</v>
      </c>
      <c r="D21" s="33"/>
      <c r="E21" s="33"/>
      <c r="F21" s="33"/>
      <c r="G21" s="33">
        <f>C21-H21</f>
        <v>6.93</v>
      </c>
      <c r="H21" s="33">
        <v>0.77</v>
      </c>
      <c r="I21" s="37">
        <v>2008</v>
      </c>
      <c r="J21" s="24" t="s">
        <v>63</v>
      </c>
      <c r="K21" s="1">
        <v>1</v>
      </c>
    </row>
    <row r="22" spans="1:11" ht="12">
      <c r="A22" s="10" t="s">
        <v>20</v>
      </c>
      <c r="B22" s="10">
        <v>1</v>
      </c>
      <c r="C22" s="33">
        <v>7.9</v>
      </c>
      <c r="D22" s="33"/>
      <c r="E22" s="33"/>
      <c r="F22" s="33"/>
      <c r="G22" s="33">
        <f>C22-H22</f>
        <v>6.550000000000001</v>
      </c>
      <c r="H22" s="33">
        <v>1.35</v>
      </c>
      <c r="I22" s="37">
        <v>2010</v>
      </c>
      <c r="J22" s="24" t="s">
        <v>100</v>
      </c>
      <c r="K22" s="1">
        <v>1</v>
      </c>
    </row>
    <row r="23" spans="1:11" ht="12">
      <c r="A23" s="10" t="s">
        <v>18</v>
      </c>
      <c r="B23" s="10"/>
      <c r="C23" s="33">
        <v>8.8</v>
      </c>
      <c r="D23" s="33"/>
      <c r="E23" s="33"/>
      <c r="F23" s="33"/>
      <c r="G23" s="33">
        <f>C23</f>
        <v>8.8</v>
      </c>
      <c r="H23" s="33">
        <f>C23-G23</f>
        <v>0</v>
      </c>
      <c r="I23" s="37">
        <v>2008</v>
      </c>
      <c r="J23" s="24" t="s">
        <v>63</v>
      </c>
      <c r="K23" s="1">
        <v>1</v>
      </c>
    </row>
    <row r="24" spans="1:11" ht="12">
      <c r="A24" s="10" t="s">
        <v>95</v>
      </c>
      <c r="B24" s="10"/>
      <c r="C24" s="33">
        <v>9</v>
      </c>
      <c r="D24" s="33"/>
      <c r="E24" s="33"/>
      <c r="F24" s="33"/>
      <c r="G24" s="33">
        <f>C24</f>
        <v>9</v>
      </c>
      <c r="H24" s="33">
        <f>C24-G24</f>
        <v>0</v>
      </c>
      <c r="I24" s="37">
        <v>2006</v>
      </c>
      <c r="J24" s="24" t="s">
        <v>61</v>
      </c>
      <c r="K24" s="1">
        <v>1</v>
      </c>
    </row>
    <row r="25" spans="1:11" ht="12">
      <c r="A25" s="10" t="s">
        <v>24</v>
      </c>
      <c r="B25" s="10"/>
      <c r="C25" s="33">
        <v>9.3</v>
      </c>
      <c r="D25" s="33"/>
      <c r="E25" s="33"/>
      <c r="F25" s="33"/>
      <c r="G25" s="33">
        <f>C25</f>
        <v>9.3</v>
      </c>
      <c r="H25" s="33">
        <f>C25-G25</f>
        <v>0</v>
      </c>
      <c r="I25" s="37">
        <v>2002</v>
      </c>
      <c r="J25" s="24" t="s">
        <v>60</v>
      </c>
      <c r="K25" s="1">
        <v>1</v>
      </c>
    </row>
    <row r="26" spans="1:11" ht="12">
      <c r="A26" s="10" t="s">
        <v>5</v>
      </c>
      <c r="B26" s="10">
        <v>1</v>
      </c>
      <c r="C26" s="33">
        <v>9.7</v>
      </c>
      <c r="D26" s="33"/>
      <c r="E26" s="33"/>
      <c r="F26" s="33"/>
      <c r="G26" s="33">
        <f>C26</f>
        <v>9.7</v>
      </c>
      <c r="H26" s="33">
        <f>C26-G26</f>
        <v>0</v>
      </c>
      <c r="I26" s="37">
        <v>2009</v>
      </c>
      <c r="J26" s="24" t="s">
        <v>61</v>
      </c>
      <c r="K26" s="1">
        <v>1</v>
      </c>
    </row>
    <row r="27" spans="1:11" ht="12">
      <c r="A27" s="10" t="s">
        <v>16</v>
      </c>
      <c r="B27" s="10"/>
      <c r="C27" s="33">
        <v>10.8</v>
      </c>
      <c r="D27" s="33"/>
      <c r="E27" s="33"/>
      <c r="F27" s="33"/>
      <c r="G27" s="33">
        <f>C27</f>
        <v>10.8</v>
      </c>
      <c r="H27" s="33"/>
      <c r="I27" s="37">
        <v>2006</v>
      </c>
      <c r="J27" s="24" t="s">
        <v>61</v>
      </c>
      <c r="K27" s="1">
        <v>1</v>
      </c>
    </row>
    <row r="28" spans="1:11" ht="12">
      <c r="A28" s="10" t="s">
        <v>37</v>
      </c>
      <c r="B28" s="10">
        <v>1</v>
      </c>
      <c r="C28" s="33">
        <v>10.9</v>
      </c>
      <c r="D28" s="33"/>
      <c r="E28" s="33"/>
      <c r="F28" s="33"/>
      <c r="G28" s="33">
        <f>C28</f>
        <v>10.9</v>
      </c>
      <c r="H28" s="33">
        <f>C28-G28</f>
        <v>0</v>
      </c>
      <c r="I28" s="37">
        <v>2009</v>
      </c>
      <c r="J28" s="24" t="s">
        <v>61</v>
      </c>
      <c r="K28" s="1">
        <v>1</v>
      </c>
    </row>
    <row r="29" spans="1:11" ht="12">
      <c r="A29" s="10" t="s">
        <v>14</v>
      </c>
      <c r="B29" s="10"/>
      <c r="C29" s="33">
        <v>12</v>
      </c>
      <c r="D29" s="33"/>
      <c r="E29" s="33"/>
      <c r="F29" s="33"/>
      <c r="G29" s="33">
        <f>C29</f>
        <v>12</v>
      </c>
      <c r="H29" s="33">
        <f>C29-G29</f>
        <v>0</v>
      </c>
      <c r="I29" s="37">
        <v>2002</v>
      </c>
      <c r="J29" s="24" t="s">
        <v>61</v>
      </c>
      <c r="K29" s="1">
        <v>1</v>
      </c>
    </row>
    <row r="30" spans="1:11" ht="12">
      <c r="A30" s="10" t="s">
        <v>8</v>
      </c>
      <c r="B30" s="10">
        <v>1</v>
      </c>
      <c r="C30" s="33">
        <v>12.5</v>
      </c>
      <c r="D30" s="33">
        <v>18.1</v>
      </c>
      <c r="E30" s="33">
        <v>7.7</v>
      </c>
      <c r="F30" s="33"/>
      <c r="G30" s="33">
        <f>C30</f>
        <v>12.5</v>
      </c>
      <c r="H30" s="33">
        <f>C30-G30</f>
        <v>0</v>
      </c>
      <c r="I30" s="37">
        <v>2011</v>
      </c>
      <c r="J30" s="24" t="s">
        <v>61</v>
      </c>
      <c r="K30" s="1">
        <v>1</v>
      </c>
    </row>
    <row r="31" spans="1:11" ht="12">
      <c r="A31" s="10" t="s">
        <v>54</v>
      </c>
      <c r="B31" s="10">
        <v>1</v>
      </c>
      <c r="C31" s="33">
        <v>14.5</v>
      </c>
      <c r="D31" s="33"/>
      <c r="E31" s="33"/>
      <c r="F31" s="33"/>
      <c r="G31" s="33">
        <v>14.5</v>
      </c>
      <c r="H31" s="33">
        <f>C31-G31</f>
        <v>0</v>
      </c>
      <c r="I31" s="37">
        <v>2012</v>
      </c>
      <c r="J31" s="24" t="s">
        <v>61</v>
      </c>
      <c r="K31" s="1">
        <v>1</v>
      </c>
    </row>
    <row r="32" spans="1:11" ht="24">
      <c r="A32" s="10" t="s">
        <v>12</v>
      </c>
      <c r="B32" s="10">
        <v>1</v>
      </c>
      <c r="C32" s="33">
        <v>15</v>
      </c>
      <c r="D32" s="33"/>
      <c r="E32" s="33"/>
      <c r="F32" s="33"/>
      <c r="G32" s="33">
        <f>C32</f>
        <v>15</v>
      </c>
      <c r="H32" s="33">
        <f>C32-G32</f>
        <v>0</v>
      </c>
      <c r="I32" s="37">
        <v>2009</v>
      </c>
      <c r="J32" s="24" t="s">
        <v>91</v>
      </c>
      <c r="K32" s="1">
        <v>1</v>
      </c>
    </row>
    <row r="33" spans="1:11" ht="12">
      <c r="A33" s="10" t="s">
        <v>27</v>
      </c>
      <c r="B33" s="10">
        <v>1</v>
      </c>
      <c r="C33" s="33">
        <v>17.3</v>
      </c>
      <c r="D33" s="33">
        <v>20</v>
      </c>
      <c r="E33" s="33">
        <v>15.9</v>
      </c>
      <c r="F33" s="33"/>
      <c r="G33" s="33">
        <v>1.7</v>
      </c>
      <c r="H33" s="33">
        <v>15.6</v>
      </c>
      <c r="I33" s="37">
        <v>2011</v>
      </c>
      <c r="J33" s="24" t="s">
        <v>60</v>
      </c>
      <c r="K33" s="1">
        <v>1</v>
      </c>
    </row>
    <row r="34" spans="1:11" ht="12">
      <c r="A34" s="10" t="s">
        <v>32</v>
      </c>
      <c r="B34" s="10">
        <v>1</v>
      </c>
      <c r="C34" s="33">
        <v>23.5</v>
      </c>
      <c r="D34" s="33"/>
      <c r="E34" s="33"/>
      <c r="F34" s="33"/>
      <c r="G34" s="33">
        <f>C34</f>
        <v>23.5</v>
      </c>
      <c r="H34" s="33">
        <f>C34-G34</f>
        <v>0</v>
      </c>
      <c r="I34" s="37">
        <v>2010</v>
      </c>
      <c r="J34" s="24" t="s">
        <v>63</v>
      </c>
      <c r="K34" s="1">
        <v>1</v>
      </c>
    </row>
    <row r="35" spans="1:11" ht="12">
      <c r="A35" s="10" t="s">
        <v>15</v>
      </c>
      <c r="B35" s="10">
        <v>1</v>
      </c>
      <c r="C35" s="33">
        <v>32.693355233937</v>
      </c>
      <c r="D35" s="33">
        <v>61.66360870093022</v>
      </c>
      <c r="E35" s="33">
        <v>8.038492933044722</v>
      </c>
      <c r="F35" s="33">
        <f>C35</f>
        <v>32.693355233937</v>
      </c>
      <c r="G35" s="33"/>
      <c r="H35" s="33"/>
      <c r="I35" s="37">
        <v>2008</v>
      </c>
      <c r="J35" s="24" t="s">
        <v>61</v>
      </c>
      <c r="K35" s="1">
        <v>1</v>
      </c>
    </row>
    <row r="36" spans="1:11" ht="12">
      <c r="A36" s="10" t="s">
        <v>102</v>
      </c>
      <c r="B36" s="10"/>
      <c r="C36" s="33">
        <v>38.8</v>
      </c>
      <c r="D36" s="33"/>
      <c r="E36" s="33"/>
      <c r="F36" s="33"/>
      <c r="G36" s="33">
        <v>38.8</v>
      </c>
      <c r="H36" s="33">
        <v>0</v>
      </c>
      <c r="I36" s="37">
        <v>2010</v>
      </c>
      <c r="J36" s="24" t="s">
        <v>63</v>
      </c>
      <c r="K36" s="1">
        <v>1</v>
      </c>
    </row>
    <row r="37" spans="1:11" ht="12">
      <c r="A37" s="10" t="s">
        <v>26</v>
      </c>
      <c r="B37" s="10">
        <v>1</v>
      </c>
      <c r="C37" s="33">
        <v>39.8</v>
      </c>
      <c r="D37" s="33"/>
      <c r="E37" s="33"/>
      <c r="F37" s="33"/>
      <c r="G37" s="33">
        <f>C37</f>
        <v>39.8</v>
      </c>
      <c r="H37" s="33">
        <f>C37-G37</f>
        <v>0</v>
      </c>
      <c r="I37" s="37">
        <v>2009</v>
      </c>
      <c r="J37" s="24" t="s">
        <v>61</v>
      </c>
      <c r="K37" s="1">
        <v>1</v>
      </c>
    </row>
    <row r="38" spans="1:11" ht="12">
      <c r="A38" s="10" t="s">
        <v>56</v>
      </c>
      <c r="B38" s="10">
        <v>1</v>
      </c>
      <c r="C38" s="33">
        <v>41.8</v>
      </c>
      <c r="D38" s="33"/>
      <c r="E38" s="33"/>
      <c r="F38" s="33"/>
      <c r="G38" s="33">
        <f>C38</f>
        <v>41.8</v>
      </c>
      <c r="H38" s="33">
        <f>C38-G38</f>
        <v>0</v>
      </c>
      <c r="I38" s="37">
        <v>2010</v>
      </c>
      <c r="J38" s="24" t="s">
        <v>66</v>
      </c>
      <c r="K38" s="1">
        <v>1</v>
      </c>
    </row>
    <row r="39" spans="1:11" ht="12">
      <c r="A39" s="10" t="s">
        <v>22</v>
      </c>
      <c r="B39" s="10"/>
      <c r="C39" s="33">
        <v>43.3</v>
      </c>
      <c r="D39" s="33"/>
      <c r="E39" s="33"/>
      <c r="F39" s="33"/>
      <c r="G39" s="33">
        <f>C39</f>
        <v>43.3</v>
      </c>
      <c r="H39" s="33">
        <f>C39-G39</f>
        <v>0</v>
      </c>
      <c r="I39" s="37">
        <v>2006</v>
      </c>
      <c r="J39" s="24" t="s">
        <v>62</v>
      </c>
      <c r="K39" s="1">
        <v>1</v>
      </c>
    </row>
    <row r="40" spans="1:11" ht="12">
      <c r="A40" s="10" t="s">
        <v>9</v>
      </c>
      <c r="B40" s="10">
        <v>1</v>
      </c>
      <c r="C40" s="33">
        <f>G40+H40</f>
        <v>55.7</v>
      </c>
      <c r="D40" s="33">
        <v>59.798270893371765</v>
      </c>
      <c r="E40" s="33">
        <v>52.83195344164617</v>
      </c>
      <c r="F40" s="33"/>
      <c r="G40" s="33">
        <v>18.2</v>
      </c>
      <c r="H40" s="33">
        <v>37.5</v>
      </c>
      <c r="I40" s="37">
        <v>2009</v>
      </c>
      <c r="J40" s="24" t="s">
        <v>61</v>
      </c>
      <c r="K40" s="1">
        <v>1</v>
      </c>
    </row>
    <row r="41" spans="1:11" ht="12">
      <c r="A41" s="10" t="s">
        <v>4</v>
      </c>
      <c r="B41" s="10">
        <v>1</v>
      </c>
      <c r="C41" s="33">
        <v>63.6</v>
      </c>
      <c r="D41" s="33"/>
      <c r="E41" s="33"/>
      <c r="F41" s="33"/>
      <c r="G41" s="33">
        <f>C41-H41</f>
        <v>51.1</v>
      </c>
      <c r="H41" s="33">
        <v>12.5</v>
      </c>
      <c r="I41" s="37">
        <v>2010</v>
      </c>
      <c r="J41" s="24" t="s">
        <v>60</v>
      </c>
      <c r="K41" s="1">
        <v>1</v>
      </c>
    </row>
    <row r="42" spans="1:11" ht="12">
      <c r="A42" s="10" t="s">
        <v>38</v>
      </c>
      <c r="B42" s="10">
        <v>1</v>
      </c>
      <c r="C42" s="33">
        <v>68.8</v>
      </c>
      <c r="D42" s="33"/>
      <c r="E42" s="33"/>
      <c r="F42" s="33"/>
      <c r="G42" s="33">
        <f>C42</f>
        <v>68.8</v>
      </c>
      <c r="H42" s="33">
        <f>C42-G42</f>
        <v>0</v>
      </c>
      <c r="I42" s="37">
        <v>2006</v>
      </c>
      <c r="J42" s="24" t="s">
        <v>61</v>
      </c>
      <c r="K42" s="1">
        <v>1</v>
      </c>
    </row>
    <row r="43" spans="1:11" ht="12">
      <c r="A43" s="10" t="s">
        <v>34</v>
      </c>
      <c r="B43" s="10">
        <v>1</v>
      </c>
      <c r="C43" s="33">
        <v>95.4</v>
      </c>
      <c r="D43" s="33"/>
      <c r="E43" s="33"/>
      <c r="F43" s="33"/>
      <c r="G43" s="33">
        <v>27.7</v>
      </c>
      <c r="H43" s="33">
        <v>67.7</v>
      </c>
      <c r="I43" s="37">
        <v>2011</v>
      </c>
      <c r="J43" s="24" t="s">
        <v>61</v>
      </c>
      <c r="K43" s="1">
        <v>1</v>
      </c>
    </row>
    <row r="44" spans="1:11" ht="12">
      <c r="A44" s="10" t="s">
        <v>68</v>
      </c>
      <c r="B44" s="10"/>
      <c r="C44" s="33">
        <v>96.3</v>
      </c>
      <c r="D44" s="33"/>
      <c r="E44" s="33"/>
      <c r="F44" s="33"/>
      <c r="G44" s="33"/>
      <c r="H44" s="33">
        <f>C44</f>
        <v>96.3</v>
      </c>
      <c r="I44" s="37">
        <v>2010</v>
      </c>
      <c r="J44" s="24" t="s">
        <v>61</v>
      </c>
      <c r="K44" s="1">
        <v>1</v>
      </c>
    </row>
    <row r="45" spans="1:11" ht="12">
      <c r="A45" s="44" t="s">
        <v>28</v>
      </c>
      <c r="B45" s="44">
        <v>1</v>
      </c>
      <c r="C45" s="42">
        <v>98.4</v>
      </c>
      <c r="D45" s="42"/>
      <c r="E45" s="42"/>
      <c r="F45" s="42"/>
      <c r="G45" s="42"/>
      <c r="H45" s="42">
        <v>98.4</v>
      </c>
      <c r="I45" s="43">
        <v>2011</v>
      </c>
      <c r="J45" s="45" t="s">
        <v>61</v>
      </c>
      <c r="K45" s="1">
        <v>1</v>
      </c>
    </row>
    <row r="46" spans="1:11" ht="12">
      <c r="A46" s="10" t="s">
        <v>58</v>
      </c>
      <c r="B46" s="10">
        <v>1</v>
      </c>
      <c r="C46" s="33">
        <v>100</v>
      </c>
      <c r="D46" s="33">
        <v>100</v>
      </c>
      <c r="E46" s="33">
        <v>100</v>
      </c>
      <c r="F46" s="33"/>
      <c r="G46" s="33"/>
      <c r="H46" s="33">
        <v>100</v>
      </c>
      <c r="I46" s="37">
        <v>2010</v>
      </c>
      <c r="J46" s="24" t="s">
        <v>59</v>
      </c>
      <c r="K46" s="1">
        <v>1</v>
      </c>
    </row>
    <row r="47" spans="1:11" ht="12">
      <c r="A47" s="10" t="s">
        <v>21</v>
      </c>
      <c r="B47" s="10">
        <v>1</v>
      </c>
      <c r="C47" s="33">
        <v>100</v>
      </c>
      <c r="D47" s="33">
        <v>100</v>
      </c>
      <c r="E47" s="33">
        <v>100</v>
      </c>
      <c r="F47" s="33"/>
      <c r="G47" s="33"/>
      <c r="H47" s="33">
        <v>100</v>
      </c>
      <c r="I47" s="37">
        <v>2010</v>
      </c>
      <c r="J47" s="24" t="s">
        <v>64</v>
      </c>
      <c r="K47" s="1">
        <v>1</v>
      </c>
    </row>
    <row r="48" spans="1:11" ht="12">
      <c r="A48" s="10" t="s">
        <v>25</v>
      </c>
      <c r="B48" s="10">
        <v>1</v>
      </c>
      <c r="C48" s="33">
        <v>100</v>
      </c>
      <c r="D48" s="33">
        <v>100</v>
      </c>
      <c r="E48" s="33">
        <v>100</v>
      </c>
      <c r="F48" s="33"/>
      <c r="G48" s="33"/>
      <c r="H48" s="33">
        <v>100</v>
      </c>
      <c r="I48" s="37">
        <v>2010</v>
      </c>
      <c r="J48" s="24" t="s">
        <v>61</v>
      </c>
      <c r="K48" s="1">
        <v>1</v>
      </c>
    </row>
    <row r="49" spans="1:11" ht="12">
      <c r="A49" s="10" t="s">
        <v>57</v>
      </c>
      <c r="B49" s="10">
        <v>1</v>
      </c>
      <c r="C49" s="33">
        <v>100</v>
      </c>
      <c r="D49" s="33">
        <v>100</v>
      </c>
      <c r="E49" s="33">
        <v>100</v>
      </c>
      <c r="F49" s="33"/>
      <c r="G49" s="33"/>
      <c r="H49" s="33">
        <v>100</v>
      </c>
      <c r="I49" s="37">
        <v>2010</v>
      </c>
      <c r="J49" s="24" t="s">
        <v>67</v>
      </c>
      <c r="K49" s="1">
        <v>1</v>
      </c>
    </row>
    <row r="50" spans="1:10" ht="12">
      <c r="A50" s="25" t="s">
        <v>30</v>
      </c>
      <c r="B50" s="25"/>
      <c r="C50" s="34" t="s">
        <v>43</v>
      </c>
      <c r="D50" s="34"/>
      <c r="E50" s="34"/>
      <c r="F50" s="34"/>
      <c r="G50" s="34"/>
      <c r="H50" s="34"/>
      <c r="I50" s="38" t="s">
        <v>42</v>
      </c>
      <c r="J50" s="26"/>
    </row>
    <row r="51" spans="1:9" ht="12">
      <c r="A51" s="8"/>
      <c r="B51" s="8"/>
      <c r="C51" s="8"/>
      <c r="D51" s="8"/>
      <c r="E51" s="8"/>
      <c r="F51" s="8"/>
      <c r="G51" s="8"/>
      <c r="H51" s="8"/>
      <c r="I51" s="35"/>
    </row>
    <row r="53" spans="1:9" ht="12.75">
      <c r="A53" s="63" t="s">
        <v>104</v>
      </c>
      <c r="B53" s="63"/>
      <c r="C53" s="64"/>
      <c r="D53" s="64"/>
      <c r="E53" s="64"/>
      <c r="F53" s="64"/>
      <c r="G53" s="64"/>
      <c r="H53" s="64"/>
      <c r="I53" s="65"/>
    </row>
    <row r="54" spans="1:9" ht="12.75">
      <c r="A54" s="63"/>
      <c r="B54" s="63"/>
      <c r="C54" s="64"/>
      <c r="D54" s="64"/>
      <c r="E54" s="64"/>
      <c r="F54" s="64"/>
      <c r="G54" s="64"/>
      <c r="H54" s="64"/>
      <c r="I54" s="65"/>
    </row>
    <row r="55" spans="1:9" ht="12.75">
      <c r="A55" s="5"/>
      <c r="B55" s="5" t="e">
        <f>#REF!+#REF!+B49+B1+#REF!+#REF!</f>
        <v>#REF!</v>
      </c>
      <c r="C55" s="6"/>
      <c r="D55" s="6"/>
      <c r="E55" s="6"/>
      <c r="F55" s="41"/>
      <c r="G55" s="52" t="s">
        <v>107</v>
      </c>
      <c r="I55" s="1"/>
    </row>
    <row r="56" spans="1:10" ht="22.5">
      <c r="A56" s="5"/>
      <c r="B56" s="5" t="e">
        <f>B55/#REF!*100</f>
        <v>#REF!</v>
      </c>
      <c r="C56" s="6"/>
      <c r="D56" s="6"/>
      <c r="E56" s="6"/>
      <c r="F56" s="41"/>
      <c r="G56" s="61" t="s">
        <v>108</v>
      </c>
      <c r="H56" s="61" t="s">
        <v>109</v>
      </c>
      <c r="I56" s="62" t="s">
        <v>110</v>
      </c>
      <c r="J56" s="61" t="s">
        <v>111</v>
      </c>
    </row>
    <row r="57" spans="1:10" ht="12.75">
      <c r="A57" s="5"/>
      <c r="B57" s="5"/>
      <c r="C57" s="6"/>
      <c r="D57" s="6"/>
      <c r="E57" s="6"/>
      <c r="F57" s="41"/>
      <c r="G57" s="58">
        <f>SUMIF($I$4:$I$53,"=2012",$K$4:$K$53)</f>
        <v>1</v>
      </c>
      <c r="H57" s="23">
        <v>2012</v>
      </c>
      <c r="I57" s="53">
        <f>G57/$G$70*100</f>
        <v>2.1739130434782608</v>
      </c>
      <c r="J57" s="53">
        <f>I57</f>
        <v>2.1739130434782608</v>
      </c>
    </row>
    <row r="58" spans="1:10" ht="12.75">
      <c r="A58" s="5"/>
      <c r="B58" s="5"/>
      <c r="C58" s="6"/>
      <c r="D58" s="6"/>
      <c r="E58" s="6"/>
      <c r="F58" s="41"/>
      <c r="G58" s="59">
        <f>SUMIF($I$4:$I$53,"=2011",$K$4:$K$53)</f>
        <v>7</v>
      </c>
      <c r="H58" s="24">
        <v>2011</v>
      </c>
      <c r="I58" s="54">
        <f aca="true" t="shared" si="0" ref="I58:I69">G58/$G$70*100</f>
        <v>15.217391304347828</v>
      </c>
      <c r="J58" s="54">
        <f>J57+I58</f>
        <v>17.39130434782609</v>
      </c>
    </row>
    <row r="59" spans="1:10" ht="12.75">
      <c r="A59" s="5"/>
      <c r="B59" s="5"/>
      <c r="C59" s="6"/>
      <c r="D59" s="6"/>
      <c r="E59" s="6"/>
      <c r="F59" s="41"/>
      <c r="G59" s="59">
        <f>SUMIF($I$4:$I$53,"=2010",$K$4:$K$53)</f>
        <v>14</v>
      </c>
      <c r="H59" s="24">
        <v>2010</v>
      </c>
      <c r="I59" s="54">
        <f t="shared" si="0"/>
        <v>30.434782608695656</v>
      </c>
      <c r="J59" s="54">
        <f aca="true" t="shared" si="1" ref="J59:J69">J58+I59</f>
        <v>47.82608695652175</v>
      </c>
    </row>
    <row r="60" spans="1:10" ht="12.75">
      <c r="A60" s="5"/>
      <c r="B60" s="5"/>
      <c r="C60" s="6"/>
      <c r="D60" s="6"/>
      <c r="E60" s="6"/>
      <c r="F60" s="41"/>
      <c r="G60" s="59">
        <f>SUMIF($I$4:$I$53,"=2009",$K$4:$K$53)</f>
        <v>7</v>
      </c>
      <c r="H60" s="24">
        <v>2009</v>
      </c>
      <c r="I60" s="54">
        <f t="shared" si="0"/>
        <v>15.217391304347828</v>
      </c>
      <c r="J60" s="54">
        <f t="shared" si="1"/>
        <v>63.04347826086958</v>
      </c>
    </row>
    <row r="61" spans="1:10" ht="12.75">
      <c r="A61" s="5"/>
      <c r="B61" s="5"/>
      <c r="C61" s="6"/>
      <c r="D61" s="6"/>
      <c r="E61" s="6"/>
      <c r="F61" s="41"/>
      <c r="G61" s="59">
        <f>SUMIF($I$4:$I$53,"=2008",$K$4:$K$53)</f>
        <v>6</v>
      </c>
      <c r="H61" s="24">
        <v>2008</v>
      </c>
      <c r="I61" s="54">
        <f t="shared" si="0"/>
        <v>13.043478260869565</v>
      </c>
      <c r="J61" s="54">
        <f t="shared" si="1"/>
        <v>76.08695652173914</v>
      </c>
    </row>
    <row r="62" spans="1:10" ht="12.75">
      <c r="A62" s="5"/>
      <c r="B62" s="5"/>
      <c r="C62" s="6"/>
      <c r="D62" s="6"/>
      <c r="E62" s="6"/>
      <c r="F62" s="41"/>
      <c r="G62" s="59">
        <f>SUMIF($I$4:$I$53,"=2007",$K$4:$K$53)</f>
        <v>3</v>
      </c>
      <c r="H62" s="24">
        <v>2007</v>
      </c>
      <c r="I62" s="54">
        <f t="shared" si="0"/>
        <v>6.521739130434782</v>
      </c>
      <c r="J62" s="54">
        <f t="shared" si="1"/>
        <v>82.60869565217392</v>
      </c>
    </row>
    <row r="63" spans="1:10" ht="12.75">
      <c r="A63" s="5"/>
      <c r="B63" s="5"/>
      <c r="C63" s="6"/>
      <c r="D63" s="6"/>
      <c r="E63" s="6"/>
      <c r="F63" s="41"/>
      <c r="G63" s="59">
        <f>SUMIF($I$4:$I$53,"=2006",$K$4:$K$53)</f>
        <v>5</v>
      </c>
      <c r="H63" s="24">
        <v>2006</v>
      </c>
      <c r="I63" s="54">
        <f t="shared" si="0"/>
        <v>10.869565217391305</v>
      </c>
      <c r="J63" s="54">
        <f t="shared" si="1"/>
        <v>93.47826086956522</v>
      </c>
    </row>
    <row r="64" spans="1:10" ht="12.75">
      <c r="A64" s="5"/>
      <c r="B64" s="5"/>
      <c r="C64" s="6"/>
      <c r="D64" s="6"/>
      <c r="E64" s="6"/>
      <c r="F64" s="41"/>
      <c r="G64" s="59">
        <f>SUMIF($I$4:$I$53,"=2005",$K$4:$K$53)</f>
        <v>0</v>
      </c>
      <c r="H64" s="24">
        <v>2005</v>
      </c>
      <c r="I64" s="54">
        <f t="shared" si="0"/>
        <v>0</v>
      </c>
      <c r="J64" s="54">
        <f t="shared" si="1"/>
        <v>93.47826086956522</v>
      </c>
    </row>
    <row r="65" spans="1:10" ht="12.75">
      <c r="A65" s="5"/>
      <c r="B65" s="5"/>
      <c r="C65" s="6"/>
      <c r="D65" s="6"/>
      <c r="E65" s="6"/>
      <c r="F65" s="41"/>
      <c r="G65" s="59">
        <f>SUMIF($I$4:$I$53,"=2004",$K$4:$K$53)</f>
        <v>1</v>
      </c>
      <c r="H65" s="24">
        <v>2004</v>
      </c>
      <c r="I65" s="54">
        <f t="shared" si="0"/>
        <v>2.1739130434782608</v>
      </c>
      <c r="J65" s="54">
        <f t="shared" si="1"/>
        <v>95.65217391304348</v>
      </c>
    </row>
    <row r="66" spans="1:10" ht="12.75">
      <c r="A66" s="5"/>
      <c r="B66" s="5"/>
      <c r="C66" s="6"/>
      <c r="D66" s="6"/>
      <c r="E66" s="6"/>
      <c r="F66" s="41"/>
      <c r="G66" s="59">
        <f>SUMIF($I$4:$I$53,"=2003",$K$4:$K$53)</f>
        <v>0</v>
      </c>
      <c r="H66" s="24">
        <v>2003</v>
      </c>
      <c r="I66" s="54">
        <f t="shared" si="0"/>
        <v>0</v>
      </c>
      <c r="J66" s="54">
        <f t="shared" si="1"/>
        <v>95.65217391304348</v>
      </c>
    </row>
    <row r="67" spans="1:10" ht="12.75">
      <c r="A67" s="5"/>
      <c r="B67" s="5"/>
      <c r="C67" s="6"/>
      <c r="D67" s="6"/>
      <c r="E67" s="6"/>
      <c r="F67" s="41"/>
      <c r="G67" s="59">
        <f>SUMIF($I$4:$I$53,"=2002",$K$4:$K$53)</f>
        <v>2</v>
      </c>
      <c r="H67" s="24">
        <v>2002</v>
      </c>
      <c r="I67" s="54">
        <f t="shared" si="0"/>
        <v>4.3478260869565215</v>
      </c>
      <c r="J67" s="54">
        <f t="shared" si="1"/>
        <v>100</v>
      </c>
    </row>
    <row r="68" spans="1:10" ht="12.75">
      <c r="A68" s="5"/>
      <c r="B68" s="5"/>
      <c r="C68" s="6"/>
      <c r="D68" s="6"/>
      <c r="E68" s="6"/>
      <c r="F68" s="41"/>
      <c r="G68" s="59">
        <f>SUMIF($I$4:$I$53,"=2001",$K$4:$K$53)</f>
        <v>0</v>
      </c>
      <c r="H68" s="24">
        <v>2001</v>
      </c>
      <c r="I68" s="54">
        <f t="shared" si="0"/>
        <v>0</v>
      </c>
      <c r="J68" s="54">
        <f t="shared" si="1"/>
        <v>100</v>
      </c>
    </row>
    <row r="69" spans="1:10" ht="12.75">
      <c r="A69" s="5"/>
      <c r="B69" s="5"/>
      <c r="C69" s="6"/>
      <c r="D69" s="6"/>
      <c r="E69" s="6"/>
      <c r="F69" s="41"/>
      <c r="G69" s="60">
        <f>SUMIF($I$4:$I$53,"=2000",$K$4:$K$53)</f>
        <v>0</v>
      </c>
      <c r="H69" s="26">
        <v>2000</v>
      </c>
      <c r="I69" s="55">
        <f t="shared" si="0"/>
        <v>0</v>
      </c>
      <c r="J69" s="55">
        <f t="shared" si="1"/>
        <v>100</v>
      </c>
    </row>
    <row r="70" spans="1:10" ht="12.75">
      <c r="A70" s="5"/>
      <c r="B70" s="5"/>
      <c r="C70" s="6"/>
      <c r="D70" s="6"/>
      <c r="E70" s="6"/>
      <c r="F70" s="41"/>
      <c r="G70" s="56">
        <f>SUM(G57:G69)</f>
        <v>46</v>
      </c>
      <c r="H70" s="57"/>
      <c r="I70" s="56">
        <f>SUM(I57:I69)</f>
        <v>100</v>
      </c>
      <c r="J70" s="57"/>
    </row>
    <row r="71" spans="1:9" ht="12.75">
      <c r="A71" s="5"/>
      <c r="B71" s="5"/>
      <c r="C71" s="6"/>
      <c r="D71" s="6"/>
      <c r="E71" s="6"/>
      <c r="F71" s="41"/>
      <c r="I71" s="1"/>
    </row>
    <row r="72" spans="1:9" ht="12.75">
      <c r="A72" s="5"/>
      <c r="B72" s="5"/>
      <c r="C72" s="6"/>
      <c r="D72" s="6"/>
      <c r="E72" s="6"/>
      <c r="F72" s="41"/>
      <c r="G72" s="40"/>
      <c r="H72" s="40"/>
      <c r="I72" s="20"/>
    </row>
    <row r="73" spans="1:9" ht="12.75">
      <c r="A73" s="5"/>
      <c r="B73" s="5"/>
      <c r="C73" s="6"/>
      <c r="D73" s="6"/>
      <c r="E73" s="6"/>
      <c r="F73" s="41"/>
      <c r="G73" s="40"/>
      <c r="H73" s="40"/>
      <c r="I73" s="20"/>
    </row>
    <row r="74" spans="1:9" ht="12.75">
      <c r="A74" s="5"/>
      <c r="B74" s="5"/>
      <c r="C74" s="6"/>
      <c r="D74" s="6"/>
      <c r="E74" s="6"/>
      <c r="F74" s="41"/>
      <c r="G74" s="40"/>
      <c r="H74" s="40"/>
      <c r="I74" s="20"/>
    </row>
    <row r="75" spans="1:9" ht="12.75">
      <c r="A75" s="5"/>
      <c r="B75" s="5"/>
      <c r="C75" s="6"/>
      <c r="D75" s="6"/>
      <c r="E75" s="6"/>
      <c r="F75" s="41"/>
      <c r="G75" s="40"/>
      <c r="H75" s="40"/>
      <c r="I75" s="20"/>
    </row>
    <row r="76" spans="1:9" ht="12.75">
      <c r="A76" s="5"/>
      <c r="B76" s="5"/>
      <c r="C76" s="6"/>
      <c r="D76" s="6"/>
      <c r="E76" s="6"/>
      <c r="F76" s="41"/>
      <c r="G76" s="40"/>
      <c r="H76" s="40"/>
      <c r="I76" s="20"/>
    </row>
    <row r="77" spans="1:9" ht="12.75">
      <c r="A77" s="5"/>
      <c r="B77" s="5"/>
      <c r="C77" s="6"/>
      <c r="D77" s="6"/>
      <c r="E77" s="6"/>
      <c r="F77" s="41"/>
      <c r="G77" s="40"/>
      <c r="H77" s="40"/>
      <c r="I77" s="20"/>
    </row>
    <row r="78" spans="1:9" ht="12.75">
      <c r="A78" s="5"/>
      <c r="B78" s="5"/>
      <c r="C78" s="6"/>
      <c r="D78" s="6"/>
      <c r="E78" s="6"/>
      <c r="F78" s="41"/>
      <c r="G78" s="40"/>
      <c r="H78" s="40"/>
      <c r="I78" s="20"/>
    </row>
    <row r="79" spans="1:9" ht="12.75">
      <c r="A79" s="5"/>
      <c r="B79" s="5"/>
      <c r="C79" s="6"/>
      <c r="D79" s="6"/>
      <c r="E79" s="6"/>
      <c r="F79" s="41"/>
      <c r="G79" s="40"/>
      <c r="H79" s="40"/>
      <c r="I79" s="20"/>
    </row>
    <row r="80" spans="1:9" ht="12.75">
      <c r="A80" s="5"/>
      <c r="B80" s="5"/>
      <c r="C80" s="6"/>
      <c r="D80" s="6"/>
      <c r="E80" s="6"/>
      <c r="F80" s="41"/>
      <c r="G80" s="40"/>
      <c r="H80" s="40"/>
      <c r="I80" s="20"/>
    </row>
    <row r="81" spans="1:9" ht="12.75">
      <c r="A81" s="5"/>
      <c r="B81" s="5"/>
      <c r="C81" s="6"/>
      <c r="D81" s="6"/>
      <c r="E81" s="6"/>
      <c r="F81" s="41"/>
      <c r="G81" s="40"/>
      <c r="H81" s="40"/>
      <c r="I81" s="20"/>
    </row>
    <row r="82" spans="1:9" ht="12.75">
      <c r="A82" s="5"/>
      <c r="B82" s="5"/>
      <c r="C82" s="6"/>
      <c r="D82" s="6"/>
      <c r="E82" s="6"/>
      <c r="F82" s="41"/>
      <c r="G82" s="40"/>
      <c r="H82" s="40"/>
      <c r="I82" s="20"/>
    </row>
    <row r="83" spans="1:9" ht="12.75">
      <c r="A83" s="5"/>
      <c r="B83" s="5"/>
      <c r="C83" s="6"/>
      <c r="D83" s="6"/>
      <c r="E83" s="6"/>
      <c r="F83" s="41"/>
      <c r="G83" s="40"/>
      <c r="H83" s="40"/>
      <c r="I83" s="20"/>
    </row>
    <row r="84" spans="1:9" ht="12.75">
      <c r="A84" s="5"/>
      <c r="B84" s="5"/>
      <c r="C84" s="6"/>
      <c r="D84" s="6"/>
      <c r="E84" s="6"/>
      <c r="F84" s="41"/>
      <c r="G84" s="40"/>
      <c r="H84" s="40"/>
      <c r="I84" s="20"/>
    </row>
    <row r="85" spans="1:9" ht="12.75">
      <c r="A85" s="5"/>
      <c r="B85" s="5"/>
      <c r="C85" s="6"/>
      <c r="D85" s="6"/>
      <c r="E85" s="6"/>
      <c r="F85" s="41"/>
      <c r="G85" s="40"/>
      <c r="H85" s="40"/>
      <c r="I85" s="20"/>
    </row>
    <row r="86" spans="1:9" ht="12.75">
      <c r="A86" s="5"/>
      <c r="B86" s="5"/>
      <c r="C86" s="6"/>
      <c r="D86" s="6"/>
      <c r="E86" s="6"/>
      <c r="F86" s="41"/>
      <c r="G86" s="40"/>
      <c r="H86" s="40"/>
      <c r="I86" s="20"/>
    </row>
    <row r="87" spans="1:9" ht="12.75">
      <c r="A87" s="5"/>
      <c r="B87" s="5"/>
      <c r="C87" s="6"/>
      <c r="D87" s="6"/>
      <c r="E87" s="6"/>
      <c r="F87" s="41"/>
      <c r="G87" s="40"/>
      <c r="H87" s="40"/>
      <c r="I87" s="20"/>
    </row>
  </sheetData>
  <mergeCells count="3">
    <mergeCell ref="A54:I54"/>
    <mergeCell ref="A53:I53"/>
    <mergeCell ref="A1:I1"/>
  </mergeCells>
  <printOptions/>
  <pageMargins left="0.36" right="0.45" top="0.7480314960629921" bottom="0.7480314960629921" header="0.31496062992125984" footer="0.3149606299212598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C84"/>
  <sheetViews>
    <sheetView workbookViewId="0" topLeftCell="A1">
      <selection activeCell="D5" sqref="D5"/>
    </sheetView>
  </sheetViews>
  <sheetFormatPr defaultColWidth="0" defaultRowHeight="12.75" zeroHeight="1"/>
  <cols>
    <col min="1" max="1" width="5.8515625" style="12" customWidth="1"/>
    <col min="2" max="2" width="22.28125" style="12" customWidth="1"/>
    <col min="3" max="3" width="85.00390625" style="7" customWidth="1"/>
    <col min="4" max="4" width="11.421875" style="12" customWidth="1"/>
    <col min="5" max="16384" width="11.421875" style="12" hidden="1" customWidth="1"/>
  </cols>
  <sheetData>
    <row r="1" spans="1:3" ht="15">
      <c r="A1" s="17" t="s">
        <v>69</v>
      </c>
      <c r="B1" s="17"/>
      <c r="C1" s="18"/>
    </row>
    <row r="2" ht="12.75"/>
    <row r="3" ht="12.75"/>
    <row r="4" spans="1:3" ht="14.25">
      <c r="A4" s="16" t="s">
        <v>45</v>
      </c>
      <c r="B4" s="21"/>
      <c r="C4" s="22"/>
    </row>
    <row r="5" spans="1:3" ht="60">
      <c r="A5" s="12">
        <v>1</v>
      </c>
      <c r="B5" s="50" t="s">
        <v>4</v>
      </c>
      <c r="C5" s="51" t="s">
        <v>101</v>
      </c>
    </row>
    <row r="6" spans="1:3" ht="24">
      <c r="A6" s="12">
        <v>1</v>
      </c>
      <c r="B6" s="50" t="s">
        <v>54</v>
      </c>
      <c r="C6" s="51" t="s">
        <v>116</v>
      </c>
    </row>
    <row r="7" spans="1:3" ht="15">
      <c r="A7" s="12">
        <v>1</v>
      </c>
      <c r="B7" s="50" t="s">
        <v>5</v>
      </c>
      <c r="C7" s="51" t="s">
        <v>71</v>
      </c>
    </row>
    <row r="8" spans="2:3" ht="15">
      <c r="B8" s="50" t="s">
        <v>6</v>
      </c>
      <c r="C8" s="51" t="s">
        <v>72</v>
      </c>
    </row>
    <row r="9" spans="1:3" ht="15">
      <c r="A9" s="12">
        <v>1</v>
      </c>
      <c r="B9" s="50" t="s">
        <v>58</v>
      </c>
      <c r="C9" s="51" t="s">
        <v>73</v>
      </c>
    </row>
    <row r="10" spans="2:3" ht="36">
      <c r="B10" s="50" t="s">
        <v>7</v>
      </c>
      <c r="C10" s="51" t="s">
        <v>85</v>
      </c>
    </row>
    <row r="11" spans="1:3" ht="15">
      <c r="A11" s="12">
        <v>1</v>
      </c>
      <c r="B11" s="50" t="s">
        <v>18</v>
      </c>
      <c r="C11" s="51" t="s">
        <v>74</v>
      </c>
    </row>
    <row r="12" spans="2:3" ht="36">
      <c r="B12" s="50" t="s">
        <v>75</v>
      </c>
      <c r="C12" s="51" t="s">
        <v>105</v>
      </c>
    </row>
    <row r="13" spans="2:3" ht="90.75">
      <c r="B13" s="50" t="s">
        <v>9</v>
      </c>
      <c r="C13" s="51" t="s">
        <v>94</v>
      </c>
    </row>
    <row r="14" spans="2:3" ht="24">
      <c r="B14" s="50" t="s">
        <v>10</v>
      </c>
      <c r="C14" s="51" t="s">
        <v>86</v>
      </c>
    </row>
    <row r="15" spans="2:3" ht="36">
      <c r="B15" s="50" t="s">
        <v>11</v>
      </c>
      <c r="C15" s="51" t="s">
        <v>114</v>
      </c>
    </row>
    <row r="16" spans="2:3" ht="30">
      <c r="B16" s="50" t="s">
        <v>12</v>
      </c>
      <c r="C16" s="51" t="s">
        <v>115</v>
      </c>
    </row>
    <row r="17" spans="2:3" ht="48">
      <c r="B17" s="50" t="s">
        <v>13</v>
      </c>
      <c r="C17" s="51" t="s">
        <v>87</v>
      </c>
    </row>
    <row r="18" spans="2:3" ht="15">
      <c r="B18" s="50" t="s">
        <v>14</v>
      </c>
      <c r="C18" s="51" t="s">
        <v>72</v>
      </c>
    </row>
    <row r="19" spans="2:3" ht="15">
      <c r="B19" s="50" t="s">
        <v>15</v>
      </c>
      <c r="C19" s="51" t="s">
        <v>44</v>
      </c>
    </row>
    <row r="20" spans="2:3" ht="36">
      <c r="B20" s="50" t="s">
        <v>95</v>
      </c>
      <c r="C20" s="51" t="s">
        <v>96</v>
      </c>
    </row>
    <row r="21" spans="2:3" ht="36">
      <c r="B21" s="50" t="s">
        <v>102</v>
      </c>
      <c r="C21" s="51" t="s">
        <v>103</v>
      </c>
    </row>
    <row r="22" spans="2:3" ht="15">
      <c r="B22" s="50" t="s">
        <v>16</v>
      </c>
      <c r="C22" s="51" t="s">
        <v>72</v>
      </c>
    </row>
    <row r="23" spans="2:3" ht="36">
      <c r="B23" s="50" t="s">
        <v>17</v>
      </c>
      <c r="C23" s="51" t="s">
        <v>106</v>
      </c>
    </row>
    <row r="24" spans="2:3" ht="15">
      <c r="B24" s="50" t="s">
        <v>18</v>
      </c>
      <c r="C24" s="51" t="s">
        <v>74</v>
      </c>
    </row>
    <row r="25" spans="2:3" ht="24">
      <c r="B25" s="50" t="s">
        <v>19</v>
      </c>
      <c r="C25" s="51" t="s">
        <v>88</v>
      </c>
    </row>
    <row r="26" spans="1:3" ht="36">
      <c r="A26" s="12">
        <v>1</v>
      </c>
      <c r="B26" s="50" t="s">
        <v>20</v>
      </c>
      <c r="C26" s="51" t="s">
        <v>76</v>
      </c>
    </row>
    <row r="27" spans="2:3" ht="15">
      <c r="B27" s="50" t="s">
        <v>21</v>
      </c>
      <c r="C27" s="51" t="s">
        <v>72</v>
      </c>
    </row>
    <row r="28" spans="2:3" ht="15">
      <c r="B28" s="50" t="s">
        <v>22</v>
      </c>
      <c r="C28" s="51" t="s">
        <v>44</v>
      </c>
    </row>
    <row r="29" spans="1:3" ht="24">
      <c r="A29" s="12">
        <v>1</v>
      </c>
      <c r="B29" s="50" t="s">
        <v>53</v>
      </c>
      <c r="C29" s="51" t="s">
        <v>112</v>
      </c>
    </row>
    <row r="30" spans="2:3" ht="24">
      <c r="B30" s="50" t="s">
        <v>23</v>
      </c>
      <c r="C30" s="51" t="s">
        <v>97</v>
      </c>
    </row>
    <row r="31" spans="2:3" ht="15">
      <c r="B31" s="50" t="s">
        <v>24</v>
      </c>
      <c r="C31" s="51" t="s">
        <v>72</v>
      </c>
    </row>
    <row r="32" spans="2:3" ht="15">
      <c r="B32" s="50" t="s">
        <v>25</v>
      </c>
      <c r="C32" s="51" t="s">
        <v>77</v>
      </c>
    </row>
    <row r="33" spans="1:3" ht="24">
      <c r="A33" s="12">
        <v>1</v>
      </c>
      <c r="B33" s="50" t="s">
        <v>26</v>
      </c>
      <c r="C33" s="51" t="s">
        <v>78</v>
      </c>
    </row>
    <row r="34" spans="2:3" ht="24">
      <c r="B34" s="50" t="s">
        <v>27</v>
      </c>
      <c r="C34" s="51" t="s">
        <v>79</v>
      </c>
    </row>
    <row r="35" spans="2:3" ht="15">
      <c r="B35" s="50" t="s">
        <v>28</v>
      </c>
      <c r="C35" s="51" t="s">
        <v>72</v>
      </c>
    </row>
    <row r="36" spans="2:3" ht="15">
      <c r="B36" s="50" t="s">
        <v>29</v>
      </c>
      <c r="C36" s="51" t="s">
        <v>72</v>
      </c>
    </row>
    <row r="37" spans="2:3" ht="15">
      <c r="B37" s="50" t="s">
        <v>30</v>
      </c>
      <c r="C37" s="51" t="s">
        <v>44</v>
      </c>
    </row>
    <row r="38" spans="2:3" ht="15">
      <c r="B38" s="50" t="s">
        <v>31</v>
      </c>
      <c r="C38" s="51" t="s">
        <v>72</v>
      </c>
    </row>
    <row r="39" spans="2:3" ht="15">
      <c r="B39" s="50" t="s">
        <v>56</v>
      </c>
      <c r="C39" s="51" t="s">
        <v>72</v>
      </c>
    </row>
    <row r="40" spans="2:3" ht="15">
      <c r="B40" s="50" t="s">
        <v>32</v>
      </c>
      <c r="C40" s="51" t="s">
        <v>72</v>
      </c>
    </row>
    <row r="41" spans="1:3" ht="24">
      <c r="A41" s="12">
        <v>1</v>
      </c>
      <c r="B41" s="50" t="s">
        <v>57</v>
      </c>
      <c r="C41" s="51" t="s">
        <v>80</v>
      </c>
    </row>
    <row r="42" spans="1:3" ht="15">
      <c r="A42" s="12">
        <v>1</v>
      </c>
      <c r="B42" s="50" t="s">
        <v>33</v>
      </c>
      <c r="C42" s="51" t="s">
        <v>81</v>
      </c>
    </row>
    <row r="43" spans="2:3" ht="24">
      <c r="B43" s="50" t="s">
        <v>34</v>
      </c>
      <c r="C43" s="51" t="s">
        <v>82</v>
      </c>
    </row>
    <row r="44" spans="2:3" ht="24">
      <c r="B44" s="50" t="s">
        <v>35</v>
      </c>
      <c r="C44" s="51" t="s">
        <v>83</v>
      </c>
    </row>
    <row r="45" spans="2:3" ht="15">
      <c r="B45" s="50" t="s">
        <v>68</v>
      </c>
      <c r="C45" s="51" t="s">
        <v>72</v>
      </c>
    </row>
    <row r="46" spans="2:3" ht="15" customHeight="1">
      <c r="B46" s="50" t="s">
        <v>36</v>
      </c>
      <c r="C46" s="51" t="s">
        <v>72</v>
      </c>
    </row>
    <row r="47" spans="2:3" ht="15">
      <c r="B47" s="50" t="s">
        <v>37</v>
      </c>
      <c r="C47" s="51" t="s">
        <v>72</v>
      </c>
    </row>
    <row r="48" spans="2:3" ht="36">
      <c r="B48" s="50" t="s">
        <v>38</v>
      </c>
      <c r="C48" s="51" t="s">
        <v>113</v>
      </c>
    </row>
    <row r="49" spans="2:3" ht="15">
      <c r="B49" s="50" t="s">
        <v>39</v>
      </c>
      <c r="C49" s="51" t="s">
        <v>84</v>
      </c>
    </row>
    <row r="50" spans="2:3" ht="15">
      <c r="B50" s="50" t="s">
        <v>40</v>
      </c>
      <c r="C50" s="51" t="s">
        <v>72</v>
      </c>
    </row>
    <row r="51" spans="2:3" ht="15">
      <c r="B51" s="50" t="s">
        <v>41</v>
      </c>
      <c r="C51" s="51" t="s">
        <v>72</v>
      </c>
    </row>
    <row r="52" ht="12.75"/>
    <row r="53" ht="12.75"/>
    <row r="54" spans="1:3" ht="12.75">
      <c r="A54" s="70" t="s">
        <v>48</v>
      </c>
      <c r="B54" s="71"/>
      <c r="C54" s="71"/>
    </row>
    <row r="55" spans="1:3" ht="12.75">
      <c r="A55" s="72" t="s">
        <v>47</v>
      </c>
      <c r="B55" s="72"/>
      <c r="C55" s="72"/>
    </row>
    <row r="56" spans="1:3" ht="12.75">
      <c r="A56" s="72" t="s">
        <v>46</v>
      </c>
      <c r="B56" s="72"/>
      <c r="C56" s="72"/>
    </row>
    <row r="57" spans="1:3" ht="12.75">
      <c r="A57" s="4"/>
      <c r="B57" s="13"/>
      <c r="C57" s="14"/>
    </row>
    <row r="58" spans="1:3" ht="12.75">
      <c r="A58" s="74" t="s">
        <v>0</v>
      </c>
      <c r="B58" s="69"/>
      <c r="C58" s="69"/>
    </row>
    <row r="59" spans="1:3" ht="102" customHeight="1">
      <c r="A59" s="68" t="s">
        <v>1</v>
      </c>
      <c r="B59" s="69"/>
      <c r="C59" s="69"/>
    </row>
    <row r="60" spans="1:3" ht="23.25" customHeight="1">
      <c r="A60" s="73" t="s">
        <v>50</v>
      </c>
      <c r="B60" s="69"/>
      <c r="C60" s="69"/>
    </row>
    <row r="61" spans="1:3" ht="12.75">
      <c r="A61" s="75" t="s">
        <v>49</v>
      </c>
      <c r="B61" s="69"/>
      <c r="C61" s="69"/>
    </row>
    <row r="62" spans="1:3" ht="140.25" customHeight="1">
      <c r="A62" s="68" t="s">
        <v>2</v>
      </c>
      <c r="B62" s="69"/>
      <c r="C62" s="69"/>
    </row>
    <row r="63" spans="1:3" ht="12.75">
      <c r="A63" s="4"/>
      <c r="B63" s="13"/>
      <c r="C63" s="14"/>
    </row>
    <row r="64" spans="1:3" ht="202.5" customHeight="1">
      <c r="A64" s="68" t="s">
        <v>3</v>
      </c>
      <c r="B64" s="69"/>
      <c r="C64" s="69"/>
    </row>
    <row r="65" spans="1:3" ht="12.75">
      <c r="A65" s="19"/>
      <c r="B65" s="13"/>
      <c r="C65" s="14"/>
    </row>
    <row r="66" spans="1:3" ht="12.75" hidden="1">
      <c r="A66" s="15"/>
      <c r="B66" s="3"/>
      <c r="C66" s="3"/>
    </row>
    <row r="67" spans="1:3" ht="12.75" hidden="1">
      <c r="A67" s="15"/>
      <c r="B67" s="3"/>
      <c r="C67" s="3"/>
    </row>
    <row r="68" spans="1:3" ht="12.75" hidden="1">
      <c r="A68" s="15"/>
      <c r="B68" s="3"/>
      <c r="C68" s="3"/>
    </row>
    <row r="69" spans="1:3" ht="12.75" hidden="1">
      <c r="A69" s="15"/>
      <c r="B69" s="3"/>
      <c r="C69" s="3"/>
    </row>
    <row r="70" spans="1:3" ht="12.75" hidden="1">
      <c r="A70" s="15"/>
      <c r="B70" s="3"/>
      <c r="C70" s="3"/>
    </row>
    <row r="71" spans="1:3" ht="12.75" hidden="1">
      <c r="A71" s="15"/>
      <c r="B71" s="3"/>
      <c r="C71" s="3"/>
    </row>
    <row r="72" spans="1:3" ht="12.75" hidden="1">
      <c r="A72" s="15"/>
      <c r="B72" s="3"/>
      <c r="C72" s="3"/>
    </row>
    <row r="73" spans="1:3" ht="12.75" hidden="1">
      <c r="A73" s="15"/>
      <c r="B73" s="3"/>
      <c r="C73" s="3"/>
    </row>
    <row r="74" spans="1:3" ht="12.75" hidden="1">
      <c r="A74" s="15"/>
      <c r="B74" s="3"/>
      <c r="C74" s="3"/>
    </row>
    <row r="75" spans="1:3" ht="12.75" hidden="1">
      <c r="A75" s="15"/>
      <c r="B75" s="3"/>
      <c r="C75" s="3"/>
    </row>
    <row r="76" spans="1:3" ht="12.75" hidden="1">
      <c r="A76" s="15"/>
      <c r="B76" s="3"/>
      <c r="C76" s="3"/>
    </row>
    <row r="77" spans="1:3" ht="12.75" hidden="1">
      <c r="A77" s="15"/>
      <c r="B77" s="3"/>
      <c r="C77" s="3"/>
    </row>
    <row r="78" spans="1:3" ht="12.75" hidden="1">
      <c r="A78" s="15"/>
      <c r="B78" s="3"/>
      <c r="C78" s="3"/>
    </row>
    <row r="79" spans="1:3" ht="12.75" hidden="1">
      <c r="A79" s="15"/>
      <c r="B79" s="3"/>
      <c r="C79" s="3"/>
    </row>
    <row r="80" spans="1:3" ht="12.75" hidden="1">
      <c r="A80" s="15"/>
      <c r="B80" s="3"/>
      <c r="C80" s="3"/>
    </row>
    <row r="81" spans="1:3" ht="12.75" hidden="1">
      <c r="A81" s="15"/>
      <c r="B81" s="3"/>
      <c r="C81" s="3"/>
    </row>
    <row r="82" spans="1:3" ht="12.75" hidden="1">
      <c r="A82" s="15"/>
      <c r="B82" s="3"/>
      <c r="C82" s="3"/>
    </row>
    <row r="83" spans="1:3" ht="12.75" hidden="1">
      <c r="A83" s="15"/>
      <c r="B83" s="3"/>
      <c r="C83" s="3"/>
    </row>
    <row r="84" spans="1:3" ht="12.75" hidden="1">
      <c r="A84" s="15"/>
      <c r="B84" s="3"/>
      <c r="C84" s="3"/>
    </row>
  </sheetData>
  <mergeCells count="9">
    <mergeCell ref="A64:C64"/>
    <mergeCell ref="A54:C54"/>
    <mergeCell ref="A55:C55"/>
    <mergeCell ref="A56:C56"/>
    <mergeCell ref="A59:C59"/>
    <mergeCell ref="A60:C60"/>
    <mergeCell ref="A58:C58"/>
    <mergeCell ref="A61:C61"/>
    <mergeCell ref="A62:C62"/>
  </mergeCells>
  <hyperlinks>
    <hyperlink ref="C14" r:id="rId1" display="http://www.ohchr.org/Documents/Issues/EPoverty/older/Chad.pdf"/>
  </hyperlinks>
  <printOptions/>
  <pageMargins left="0.53" right="0.5" top="0.57" bottom="0.58" header="0.31496062992125984" footer="0.31496062992125984"/>
  <pageSetup horizontalDpi="1200" verticalDpi="1200" orientation="portrait" paperSize="9" scale="8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dc:creator>
  <cp:keywords/>
  <dc:description/>
  <cp:lastModifiedBy>Flo</cp:lastModifiedBy>
  <cp:lastPrinted>2012-08-09T08:37:39Z</cp:lastPrinted>
  <dcterms:created xsi:type="dcterms:W3CDTF">2009-11-13T08:27:05Z</dcterms:created>
  <dcterms:modified xsi:type="dcterms:W3CDTF">2013-04-27T20:39:50Z</dcterms:modified>
  <cp:category/>
  <cp:version/>
  <cp:contentType/>
  <cp:contentStatus/>
</cp:coreProperties>
</file>