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90" windowWidth="12240" windowHeight="9240" firstSheet="2" activeTab="2"/>
  </bookViews>
  <sheets>
    <sheet name="Wage" sheetId="20" r:id="rId1"/>
    <sheet name="Gov NESDB" sheetId="15" r:id="rId2"/>
    <sheet name="Gov NESDB2" sheetId="16" r:id="rId3"/>
    <sheet name="GDP &amp; Gov" sheetId="4" r:id="rId4"/>
    <sheet name="Urban HH" sheetId="10" r:id="rId5"/>
    <sheet name="CPI" sheetId="11" r:id="rId6"/>
    <sheet name="Prices" sheetId="12" r:id="rId7"/>
    <sheet name="WTI Oil Price" sheetId="17" r:id="rId8"/>
    <sheet name="World CPI" sheetId="18" r:id="rId9"/>
  </sheets>
  <definedNames>
    <definedName name="_xlnm.Print_Area" localSheetId="2">'Gov NESDB2'!$A$1:$R$38</definedName>
  </definedNames>
  <calcPr calcId="144525"/>
</workbook>
</file>

<file path=xl/comments2.xml><?xml version="1.0" encoding="utf-8"?>
<comments xmlns="http://schemas.openxmlformats.org/spreadsheetml/2006/main">
  <authors>
    <author>MyNote</author>
  </authors>
  <commentList>
    <comment ref="N38" authorId="0">
      <text>
        <r>
          <rPr>
            <b/>
            <sz val="9"/>
            <rFont val="Tahoma"/>
            <family val="2"/>
          </rPr>
          <t>MyNote:</t>
        </r>
        <r>
          <rPr>
            <sz val="9"/>
            <rFont val="Tahoma"/>
            <family val="2"/>
          </rPr>
          <t xml:space="preserve">
Growth of เงินสดจ่ายออก from BOT table
</t>
        </r>
      </text>
    </comment>
  </commentList>
</comments>
</file>

<file path=xl/comments7.xml><?xml version="1.0" encoding="utf-8"?>
<comments xmlns="http://schemas.openxmlformats.org/spreadsheetml/2006/main">
  <authors>
    <author>MyNote</author>
  </authors>
  <commentList>
    <comment ref="N1" authorId="0">
      <text>
        <r>
          <rPr>
            <b/>
            <sz val="9"/>
            <rFont val="Tahoma"/>
            <family val="2"/>
          </rPr>
          <t>MyNote:</t>
        </r>
        <r>
          <rPr>
            <sz val="9"/>
            <rFont val="Tahoma"/>
            <family val="2"/>
          </rPr>
          <t xml:space="preserve">
WDI web
</t>
        </r>
      </text>
    </comment>
  </commentList>
</comments>
</file>

<file path=xl/sharedStrings.xml><?xml version="1.0" encoding="utf-8"?>
<sst xmlns="http://schemas.openxmlformats.org/spreadsheetml/2006/main" count="833" uniqueCount="749">
  <si>
    <t>GDP</t>
  </si>
  <si>
    <t>Government Revenue</t>
  </si>
  <si>
    <t>obs</t>
  </si>
  <si>
    <t>กรณี 2.5</t>
  </si>
  <si>
    <t>กรณี 3.0</t>
  </si>
  <si>
    <t>กรณีต่ำ</t>
  </si>
  <si>
    <t>กรณีฐาน</t>
  </si>
  <si>
    <t>กรณีสูง</t>
  </si>
  <si>
    <t>บริโภครวม</t>
  </si>
  <si>
    <t>บริโภครัฐ</t>
  </si>
  <si>
    <t>บริโภคเอกชน</t>
  </si>
  <si>
    <t>ลงทุนรวม</t>
  </si>
  <si>
    <t>ลงทุนรัฐ</t>
  </si>
  <si>
    <t>ลงทุนเอกชน</t>
  </si>
  <si>
    <t>Chg.Stock</t>
  </si>
  <si>
    <t>ส่งออก</t>
  </si>
  <si>
    <t>นำเข้า</t>
  </si>
  <si>
    <t>Stat Disc</t>
  </si>
  <si>
    <t>GDPPERCAP_NO</t>
  </si>
  <si>
    <t>GDP_RE</t>
  </si>
  <si>
    <t>GDPPERCAP_RE</t>
  </si>
  <si>
    <t>GOV_CASHBALANCE</t>
  </si>
  <si>
    <t>GOV_DEBT_DOM</t>
  </si>
  <si>
    <t>GOV_DEBT_DOM_CEN</t>
  </si>
  <si>
    <t>GOV_DEBT_DOM_LOC</t>
  </si>
  <si>
    <t>GOV_DEBT_EXT</t>
  </si>
  <si>
    <t>GOV_DEBT_TOTAL</t>
  </si>
  <si>
    <t>GOV_EXPEND</t>
  </si>
  <si>
    <t>GOV_NONBUDG_SURPLS</t>
  </si>
  <si>
    <t>GOV_REVENUE</t>
  </si>
  <si>
    <t>GOV_SURPLUS</t>
  </si>
  <si>
    <t>_CPI</t>
  </si>
  <si>
    <t>_GDPDEFLATOR</t>
  </si>
  <si>
    <t>_PPI</t>
  </si>
  <si>
    <t>Real GDP Growth</t>
  </si>
  <si>
    <t>Inflation</t>
  </si>
  <si>
    <t>Nominal GDP Growth</t>
  </si>
  <si>
    <t>Gov./GDP (%)</t>
  </si>
  <si>
    <t>NESDB</t>
  </si>
  <si>
    <t>FPO</t>
  </si>
  <si>
    <t>BOT Growth</t>
  </si>
  <si>
    <t>Source:  Bureau of Trade and Economic Indices</t>
  </si>
  <si>
    <t>Consumer Price Index for Whole Kingdom by Regions</t>
  </si>
  <si>
    <t>Year</t>
  </si>
  <si>
    <t>= 100</t>
  </si>
  <si>
    <t>Whole</t>
  </si>
  <si>
    <t>Bangkok</t>
  </si>
  <si>
    <t>Central &amp;</t>
  </si>
  <si>
    <t>Kingdom</t>
  </si>
  <si>
    <t>Metropolis</t>
  </si>
  <si>
    <t>East</t>
  </si>
  <si>
    <t>North</t>
  </si>
  <si>
    <t>North-East</t>
  </si>
  <si>
    <t>South</t>
  </si>
  <si>
    <t>Impled Inflation</t>
  </si>
  <si>
    <t>Real GDP</t>
  </si>
  <si>
    <t>GDP Deflator</t>
  </si>
  <si>
    <t>PPI</t>
  </si>
  <si>
    <t>Deflator</t>
  </si>
  <si>
    <t>diff1</t>
  </si>
  <si>
    <t>diff2</t>
  </si>
  <si>
    <t>Urban_HHf2</t>
  </si>
  <si>
    <t>BOT</t>
  </si>
  <si>
    <t>NESDB (no SS)</t>
  </si>
  <si>
    <t>Table 21  Average Private Employee Wage per Month</t>
  </si>
  <si>
    <t>Kang</t>
  </si>
  <si>
    <t>(unit: baht)</t>
  </si>
  <si>
    <t>AGRICULTURE</t>
  </si>
  <si>
    <t>INDUSTRY</t>
  </si>
  <si>
    <t>SERVICES</t>
  </si>
  <si>
    <t>TOTAL</t>
  </si>
  <si>
    <t>Nominal Wage</t>
  </si>
  <si>
    <t>WHOLE KINGDOM</t>
  </si>
  <si>
    <r>
      <t>Source:</t>
    </r>
    <r>
      <rPr>
        <sz val="8"/>
        <rFont val="Century Gothic"/>
        <family val="2"/>
      </rPr>
      <t xml:space="preserve"> National Statistical Office, Labor Force Surveys.</t>
    </r>
  </si>
  <si>
    <t>Total</t>
  </si>
  <si>
    <t>Average</t>
  </si>
  <si>
    <t>Account 5.  General Government</t>
  </si>
  <si>
    <t>(Millions of Baht)</t>
  </si>
  <si>
    <t>Consumption</t>
  </si>
  <si>
    <t>Social</t>
  </si>
  <si>
    <t>Subsidies</t>
  </si>
  <si>
    <t>Current</t>
  </si>
  <si>
    <t>Savings</t>
  </si>
  <si>
    <t>Disposal</t>
  </si>
  <si>
    <t>Income from</t>
  </si>
  <si>
    <t>Less :</t>
  </si>
  <si>
    <t>Expenditure</t>
  </si>
  <si>
    <t>Security</t>
  </si>
  <si>
    <t>Transfers to</t>
  </si>
  <si>
    <t>of</t>
  </si>
  <si>
    <t>Property</t>
  </si>
  <si>
    <t>Interest on</t>
  </si>
  <si>
    <t>Benefit</t>
  </si>
  <si>
    <t>Households</t>
  </si>
  <si>
    <t>the Rest of</t>
  </si>
  <si>
    <t>and</t>
  </si>
  <si>
    <t xml:space="preserve"> the Public</t>
  </si>
  <si>
    <t>the World</t>
  </si>
  <si>
    <t>Revenue</t>
  </si>
  <si>
    <t>Entrepreneurship</t>
  </si>
  <si>
    <t>Debt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</si>
  <si>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</si>
  <si>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</si>
  <si>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</si>
  <si>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</si>
  <si>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</si>
  <si>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</si>
  <si>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</si>
  <si>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</si>
  <si>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</si>
  <si>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2001p</t>
  </si>
  <si>
    <t>Account 5.  General Government (Continued)</t>
  </si>
  <si>
    <t>Indirect</t>
  </si>
  <si>
    <t>Direct</t>
  </si>
  <si>
    <t xml:space="preserve">Less : </t>
  </si>
  <si>
    <t>Other Current</t>
  </si>
  <si>
    <t>Taxes</t>
  </si>
  <si>
    <t>Contributions</t>
  </si>
  <si>
    <t>Social Security</t>
  </si>
  <si>
    <t>Transfers</t>
  </si>
  <si>
    <t>on</t>
  </si>
  <si>
    <t xml:space="preserve"> to Social</t>
  </si>
  <si>
    <t>Contributed by</t>
  </si>
  <si>
    <t>from</t>
  </si>
  <si>
    <t>from the Rest</t>
  </si>
  <si>
    <t>Corporations</t>
  </si>
  <si>
    <t>Government</t>
  </si>
  <si>
    <t>of the World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</si>
  <si>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</si>
  <si>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</si>
  <si>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</si>
  <si>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</si>
  <si>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</si>
  <si>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</si>
  <si>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</si>
  <si>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</si>
  <si>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</si>
  <si>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2006r</t>
  </si>
  <si>
    <t>2007r</t>
  </si>
  <si>
    <t>2008r</t>
  </si>
  <si>
    <t>2009p</t>
  </si>
  <si>
    <t>Consumption Expenditure</t>
  </si>
  <si>
    <t>Social Security Benefit</t>
  </si>
  <si>
    <t>Current Transfers to Households</t>
  </si>
  <si>
    <t>Current Transfers to the Rest of the World</t>
  </si>
  <si>
    <t>Disposal of Current Revenue</t>
  </si>
  <si>
    <t>Expeniture</t>
  </si>
  <si>
    <t>Income from Property and Entrepreneurship</t>
  </si>
  <si>
    <t>Less : Interest on the Public Debt</t>
  </si>
  <si>
    <t>Indirect Taxes</t>
  </si>
  <si>
    <t>Direct Taxes on Corporations</t>
  </si>
  <si>
    <t>Direct Taxes on Households</t>
  </si>
  <si>
    <t>Total Contributions to Social Security</t>
  </si>
  <si>
    <t>Less : Social Security Contributed by Government</t>
  </si>
  <si>
    <t>Current Transfers from Corporations</t>
  </si>
  <si>
    <t>Other Current Transfers from Households</t>
  </si>
  <si>
    <t>Current Transfers from the Rest of the World</t>
  </si>
  <si>
    <t>Current Revenue</t>
  </si>
  <si>
    <t>Account 6.  External Transaction (The Rest of the World)</t>
  </si>
  <si>
    <t>Exports of Goods and Services</t>
  </si>
  <si>
    <t xml:space="preserve">Net Factor Income Payment from the Rest of the World  </t>
  </si>
  <si>
    <t>Current Receipts</t>
  </si>
  <si>
    <t>Imports of Goods and Services</t>
  </si>
  <si>
    <t>Surplus of the Nation on Current Account</t>
  </si>
  <si>
    <t>Disposal of Current Receipts</t>
  </si>
  <si>
    <t>Gov. Exp (inc SS)</t>
  </si>
  <si>
    <t>Gov. Exp (exc SS)</t>
  </si>
  <si>
    <t>Off Budget</t>
  </si>
  <si>
    <t>Scenario1</t>
  </si>
  <si>
    <t>Scenario2</t>
  </si>
  <si>
    <t>Scenario3</t>
  </si>
  <si>
    <t>51,2</t>
  </si>
  <si>
    <t>Title:</t>
  </si>
  <si>
    <t>Spot Oil Price: West Texas Intermediate</t>
  </si>
  <si>
    <t>Series ID:</t>
  </si>
  <si>
    <t>OILPRICE</t>
  </si>
  <si>
    <t>Source:</t>
  </si>
  <si>
    <t>Dow Jones &amp; Company</t>
  </si>
  <si>
    <t>Release:</t>
  </si>
  <si>
    <t>Wall Street Journal</t>
  </si>
  <si>
    <t>Seasonal Adjustment:</t>
  </si>
  <si>
    <t>Not Applicable</t>
  </si>
  <si>
    <t>Frequency:</t>
  </si>
  <si>
    <t>Annual</t>
  </si>
  <si>
    <t>Aggregation Method:</t>
  </si>
  <si>
    <t>Units:</t>
  </si>
  <si>
    <t>Dollars per Barrel</t>
  </si>
  <si>
    <t>Date Range:</t>
  </si>
  <si>
    <t>1946-01-01 to 2012-03-01</t>
  </si>
  <si>
    <t>Last Updated:</t>
  </si>
  <si>
    <t>2012-04-02 8:18 AM CDT</t>
  </si>
  <si>
    <t>Notes:</t>
  </si>
  <si>
    <t>Prior to 1982 equals the posted price.</t>
  </si>
  <si>
    <t>DATE</t>
  </si>
  <si>
    <t>VALUE</t>
  </si>
  <si>
    <t>WTI Oil</t>
  </si>
  <si>
    <t>Source: EIA, Feb 2012</t>
  </si>
  <si>
    <t>high</t>
  </si>
  <si>
    <t>low</t>
  </si>
  <si>
    <t>current</t>
  </si>
  <si>
    <t>Country Name</t>
  </si>
  <si>
    <t>Country Code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</si>
  <si>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</si>
  <si>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</si>
  <si>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</si>
  <si>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</si>
  <si>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</si>
  <si>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</si>
  <si>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</si>
  <si>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</si>
  <si>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</si>
  <si>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</si>
  <si>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</si>
  <si>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</si>
  <si>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</si>
  <si>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</si>
  <si>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</si>
  <si>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</si>
  <si>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</si>
  <si>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</si>
  <si>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</si>
  <si>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</si>
  <si>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</si>
  <si>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</si>
  <si>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</si>
  <si>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</si>
  <si>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</si>
  <si>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</si>
  <si>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</si>
  <si>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</si>
  <si>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</si>
  <si>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</si>
  <si>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</si>
  <si>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</si>
  <si>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</si>
  <si>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</si>
  <si>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</si>
  <si>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</si>
  <si>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</si>
  <si>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</si>
  <si>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</si>
  <si>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</si>
  <si>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</si>
  <si>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</si>
  <si>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</si>
  <si>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</si>
  <si>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</si>
  <si>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</si>
  <si>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</si>
  <si>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</si>
  <si>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</si>
  <si>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</si>
  <si>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</si>
  <si>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</si>
  <si>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Arab World</t>
  </si>
  <si>
    <t>ARB</t>
  </si>
  <si>
    <t>East Asia &amp; Pacific (all income levels)</t>
  </si>
  <si>
    <t>EAS</t>
  </si>
  <si>
    <t>East Asia &amp; Pacific (developing only)</t>
  </si>
  <si>
    <t>EAP</t>
  </si>
  <si>
    <t>Euro area</t>
  </si>
  <si>
    <t>EMU</t>
  </si>
  <si>
    <t>Europe &amp; Central Asia (all income levels)</t>
  </si>
  <si>
    <t>ECS</t>
  </si>
  <si>
    <t>Europe &amp; Central Asia (developing only)</t>
  </si>
  <si>
    <t>ECA</t>
  </si>
  <si>
    <t>European Union</t>
  </si>
  <si>
    <t>EUU</t>
  </si>
  <si>
    <t>Heavily indebted poor countries (HIPC)</t>
  </si>
  <si>
    <t>HPC</t>
  </si>
  <si>
    <t>High income</t>
  </si>
  <si>
    <t>HIC</t>
  </si>
  <si>
    <t>High income: nonOECD</t>
  </si>
  <si>
    <t>NOC</t>
  </si>
  <si>
    <t>High income: OECD</t>
  </si>
  <si>
    <t>OEC</t>
  </si>
  <si>
    <t>Latin America &amp; Caribbean (all income levels)</t>
  </si>
  <si>
    <t>LCN</t>
  </si>
  <si>
    <t>Latin America &amp; Caribbean (developing only)</t>
  </si>
  <si>
    <t>LAC</t>
  </si>
  <si>
    <t>Least developed countries: UN classification</t>
  </si>
  <si>
    <t>LDC</t>
  </si>
  <si>
    <t>Low &amp; middle income</t>
  </si>
  <si>
    <t>LMY</t>
  </si>
  <si>
    <t>Low income</t>
  </si>
  <si>
    <t>LIC</t>
  </si>
  <si>
    <t>Lower middle income</t>
  </si>
  <si>
    <t>LMC</t>
  </si>
  <si>
    <t>Middle East &amp; North Africa (all income levels)</t>
  </si>
  <si>
    <t>MEA</t>
  </si>
  <si>
    <t>Middle East &amp; North Africa (developing only)</t>
  </si>
  <si>
    <t>MNA</t>
  </si>
  <si>
    <t>Middle income</t>
  </si>
  <si>
    <t>MIC</t>
  </si>
  <si>
    <t>North America</t>
  </si>
  <si>
    <t>NAC</t>
  </si>
  <si>
    <t>Not classified</t>
  </si>
  <si>
    <t>INX</t>
  </si>
  <si>
    <t>OECD members</t>
  </si>
  <si>
    <t>OED</t>
  </si>
  <si>
    <t>South Asia</t>
  </si>
  <si>
    <t>SAS</t>
  </si>
  <si>
    <t>Sub-Saharan Africa (all income levels)</t>
  </si>
  <si>
    <t>SSF</t>
  </si>
  <si>
    <t>Sub-Saharan Africa (developing only)</t>
  </si>
  <si>
    <t>SSA</t>
  </si>
  <si>
    <t>Upper middle income</t>
  </si>
  <si>
    <t>UMC</t>
  </si>
  <si>
    <t>World</t>
  </si>
  <si>
    <t>WLD</t>
  </si>
  <si>
    <t>Afghanistan</t>
  </si>
  <si>
    <t>AFG</t>
  </si>
  <si>
    <t>Albania</t>
  </si>
  <si>
    <t>ALB</t>
  </si>
  <si>
    <t>Algeria</t>
  </si>
  <si>
    <t>DZA</t>
  </si>
  <si>
    <t>American Samoa</t>
  </si>
  <si>
    <t>ASM</t>
  </si>
  <si>
    <t>Andorra</t>
  </si>
  <si>
    <t>AND</t>
  </si>
  <si>
    <t>Angola</t>
  </si>
  <si>
    <t>AGO</t>
  </si>
  <si>
    <t>Antigua and Barbuda</t>
  </si>
  <si>
    <t>ATG</t>
  </si>
  <si>
    <t>Argentina</t>
  </si>
  <si>
    <t>ARG</t>
  </si>
  <si>
    <t>Armenia</t>
  </si>
  <si>
    <t>ARM</t>
  </si>
  <si>
    <t>Aruba</t>
  </si>
  <si>
    <t>ABW</t>
  </si>
  <si>
    <t>Australia</t>
  </si>
  <si>
    <t>AUS</t>
  </si>
  <si>
    <t>Austria</t>
  </si>
  <si>
    <t>AUT</t>
  </si>
  <si>
    <t>Azerbaijan</t>
  </si>
  <si>
    <t>AZE</t>
  </si>
  <si>
    <t>Bahamas, The</t>
  </si>
  <si>
    <t>BHS</t>
  </si>
  <si>
    <t>Bahrain</t>
  </si>
  <si>
    <t>BHR</t>
  </si>
  <si>
    <t>Bangladesh</t>
  </si>
  <si>
    <t>BGD</t>
  </si>
  <si>
    <t>Barbados</t>
  </si>
  <si>
    <t>BRB</t>
  </si>
  <si>
    <t>Belarus</t>
  </si>
  <si>
    <t>BLR</t>
  </si>
  <si>
    <t>Belgium</t>
  </si>
  <si>
    <t>BEL</t>
  </si>
  <si>
    <t>Belize</t>
  </si>
  <si>
    <t>BLZ</t>
  </si>
  <si>
    <t>Benin</t>
  </si>
  <si>
    <t>BEN</t>
  </si>
  <si>
    <t>Bermuda</t>
  </si>
  <si>
    <t>BMU</t>
  </si>
  <si>
    <t>Bhutan</t>
  </si>
  <si>
    <t>BTN</t>
  </si>
  <si>
    <t>Bolivia</t>
  </si>
  <si>
    <t>BOL</t>
  </si>
  <si>
    <t>Bosnia and Herzegovina</t>
  </si>
  <si>
    <t>BIH</t>
  </si>
  <si>
    <t>Botswana</t>
  </si>
  <si>
    <t>BWA</t>
  </si>
  <si>
    <t>Brazil</t>
  </si>
  <si>
    <t>BRA</t>
  </si>
  <si>
    <t>Brunei Darussalam</t>
  </si>
  <si>
    <t>BRN</t>
  </si>
  <si>
    <t>Bulgaria</t>
  </si>
  <si>
    <t>BGR</t>
  </si>
  <si>
    <t>Burkina Faso</t>
  </si>
  <si>
    <t>BFA</t>
  </si>
  <si>
    <t>Burundi</t>
  </si>
  <si>
    <t>BDI</t>
  </si>
  <si>
    <t>Cambodia</t>
  </si>
  <si>
    <t>KHM</t>
  </si>
  <si>
    <t>Cameroon</t>
  </si>
  <si>
    <t>CMR</t>
  </si>
  <si>
    <t>Canada</t>
  </si>
  <si>
    <t>CAN</t>
  </si>
  <si>
    <t>Cape Verde</t>
  </si>
  <si>
    <t>CPV</t>
  </si>
  <si>
    <t>Cayman Islands</t>
  </si>
  <si>
    <t>CYM</t>
  </si>
  <si>
    <t>Central African Republic</t>
  </si>
  <si>
    <t>CAF</t>
  </si>
  <si>
    <t>Chad</t>
  </si>
  <si>
    <t>TCD</t>
  </si>
  <si>
    <t>Channel Islands</t>
  </si>
  <si>
    <t>CHI</t>
  </si>
  <si>
    <t>Chile</t>
  </si>
  <si>
    <t>CHL</t>
  </si>
  <si>
    <t>China</t>
  </si>
  <si>
    <t>CHN</t>
  </si>
  <si>
    <t>Colombia</t>
  </si>
  <si>
    <t>COL</t>
  </si>
  <si>
    <t>Comoros</t>
  </si>
  <si>
    <t>COM</t>
  </si>
  <si>
    <t>Congo, Dem. Rep.</t>
  </si>
  <si>
    <t>COD</t>
  </si>
  <si>
    <t>Congo, Rep.</t>
  </si>
  <si>
    <t>COG</t>
  </si>
  <si>
    <t>Costa Rica</t>
  </si>
  <si>
    <t>CRI</t>
  </si>
  <si>
    <t>Cote d'Ivoire</t>
  </si>
  <si>
    <t>CIV</t>
  </si>
  <si>
    <t>Croatia</t>
  </si>
  <si>
    <t>HRV</t>
  </si>
  <si>
    <t>Cuba</t>
  </si>
  <si>
    <t>CUB</t>
  </si>
  <si>
    <t>Curacao</t>
  </si>
  <si>
    <t>CUW</t>
  </si>
  <si>
    <t>Cyprus</t>
  </si>
  <si>
    <t>CYP</t>
  </si>
  <si>
    <t>Czech Republic</t>
  </si>
  <si>
    <t>CZE</t>
  </si>
  <si>
    <t>Denmark</t>
  </si>
  <si>
    <t>DNK</t>
  </si>
  <si>
    <t>Djibouti</t>
  </si>
  <si>
    <t>DJI</t>
  </si>
  <si>
    <t>Dominica</t>
  </si>
  <si>
    <t>DMA</t>
  </si>
  <si>
    <t>Dominican Republic</t>
  </si>
  <si>
    <t>DOM</t>
  </si>
  <si>
    <t>Ecuador</t>
  </si>
  <si>
    <t>ECU</t>
  </si>
  <si>
    <t>Egypt, Arab Rep.</t>
  </si>
  <si>
    <t>EGY</t>
  </si>
  <si>
    <t>El Salvador</t>
  </si>
  <si>
    <t>SLV</t>
  </si>
  <si>
    <t>Equatorial Guinea</t>
  </si>
  <si>
    <t>GNQ</t>
  </si>
  <si>
    <t>Eritrea</t>
  </si>
  <si>
    <t>ERI</t>
  </si>
  <si>
    <t>Estonia</t>
  </si>
  <si>
    <t>EST</t>
  </si>
  <si>
    <t>Ethiopia</t>
  </si>
  <si>
    <t>ETH</t>
  </si>
  <si>
    <t>Faeroe Islands</t>
  </si>
  <si>
    <t>FRO</t>
  </si>
  <si>
    <t>Fiji</t>
  </si>
  <si>
    <t>FJI</t>
  </si>
  <si>
    <t>Finland</t>
  </si>
  <si>
    <t>FIN</t>
  </si>
  <si>
    <t>France</t>
  </si>
  <si>
    <t>FRA</t>
  </si>
  <si>
    <t>French Polynesia</t>
  </si>
  <si>
    <t>PYF</t>
  </si>
  <si>
    <t>Gabon</t>
  </si>
  <si>
    <t>GAB</t>
  </si>
  <si>
    <t>Gambia, The</t>
  </si>
  <si>
    <t>GMB</t>
  </si>
  <si>
    <t>Georgia</t>
  </si>
  <si>
    <t>GEO</t>
  </si>
  <si>
    <t>Germany</t>
  </si>
  <si>
    <t>DEU</t>
  </si>
  <si>
    <t>Ghana</t>
  </si>
  <si>
    <t>GHA</t>
  </si>
  <si>
    <t>Gibraltar</t>
  </si>
  <si>
    <t>GIB</t>
  </si>
  <si>
    <t>Greece</t>
  </si>
  <si>
    <t>GRC</t>
  </si>
  <si>
    <t>Greenland</t>
  </si>
  <si>
    <t>GRL</t>
  </si>
  <si>
    <t>Grenada</t>
  </si>
  <si>
    <t>GRD</t>
  </si>
  <si>
    <t>Guam</t>
  </si>
  <si>
    <t>GUM</t>
  </si>
  <si>
    <t>Guatemala</t>
  </si>
  <si>
    <t>GTM</t>
  </si>
  <si>
    <t>Guinea</t>
  </si>
  <si>
    <t>GIN</t>
  </si>
  <si>
    <t>Guinea-Bissau</t>
  </si>
  <si>
    <t>GNB</t>
  </si>
  <si>
    <t>Guyana</t>
  </si>
  <si>
    <t>GUY</t>
  </si>
  <si>
    <t>Haiti</t>
  </si>
  <si>
    <t>HTI</t>
  </si>
  <si>
    <t>Honduras</t>
  </si>
  <si>
    <t>HND</t>
  </si>
  <si>
    <t>Hong Kong SAR, China</t>
  </si>
  <si>
    <t>HKG</t>
  </si>
  <si>
    <t>Hungary</t>
  </si>
  <si>
    <t>HUN</t>
  </si>
  <si>
    <t>Iceland</t>
  </si>
  <si>
    <t>ISL</t>
  </si>
  <si>
    <t>India</t>
  </si>
  <si>
    <t>IND</t>
  </si>
  <si>
    <t>Indonesia</t>
  </si>
  <si>
    <t>IDN</t>
  </si>
  <si>
    <t>Iran, Islamic Rep.</t>
  </si>
  <si>
    <t>IRN</t>
  </si>
  <si>
    <t>Iraq</t>
  </si>
  <si>
    <t>IRQ</t>
  </si>
  <si>
    <t>Ireland</t>
  </si>
  <si>
    <t>IRL</t>
  </si>
  <si>
    <t>Isle of Man</t>
  </si>
  <si>
    <t>IMN</t>
  </si>
  <si>
    <t>Israel</t>
  </si>
  <si>
    <t>ISR</t>
  </si>
  <si>
    <t>Italy</t>
  </si>
  <si>
    <t>ITA</t>
  </si>
  <si>
    <t>Jamaica</t>
  </si>
  <si>
    <t>JAM</t>
  </si>
  <si>
    <t>Japan</t>
  </si>
  <si>
    <t>JPN</t>
  </si>
  <si>
    <t>Jordan</t>
  </si>
  <si>
    <t>JOR</t>
  </si>
  <si>
    <t>Kazakhstan</t>
  </si>
  <si>
    <t>KAZ</t>
  </si>
  <si>
    <t>Kenya</t>
  </si>
  <si>
    <t>KEN</t>
  </si>
  <si>
    <t>Kiribati</t>
  </si>
  <si>
    <t>KIR</t>
  </si>
  <si>
    <t>Korea, Dem. Rep.</t>
  </si>
  <si>
    <t>PRK</t>
  </si>
  <si>
    <t>Korea, Rep.</t>
  </si>
  <si>
    <t>KOR</t>
  </si>
  <si>
    <t>Kosovo</t>
  </si>
  <si>
    <t>KSV</t>
  </si>
  <si>
    <t>Kuwait</t>
  </si>
  <si>
    <t>KWT</t>
  </si>
  <si>
    <t>Kyrgyz Republic</t>
  </si>
  <si>
    <t>KGZ</t>
  </si>
  <si>
    <t>Lao PDR</t>
  </si>
  <si>
    <t>LAO</t>
  </si>
  <si>
    <t>Latvia</t>
  </si>
  <si>
    <t>LVA</t>
  </si>
  <si>
    <t>Lebanon</t>
  </si>
  <si>
    <t>LBN</t>
  </si>
  <si>
    <t>Lesotho</t>
  </si>
  <si>
    <t>LSO</t>
  </si>
  <si>
    <t>Liberia</t>
  </si>
  <si>
    <t>LBR</t>
  </si>
  <si>
    <t>Libya</t>
  </si>
  <si>
    <t>LBY</t>
  </si>
  <si>
    <t>Liechtenstein</t>
  </si>
  <si>
    <t>LIE</t>
  </si>
  <si>
    <t>Lithuania</t>
  </si>
  <si>
    <t>LTU</t>
  </si>
  <si>
    <t>Luxembourg</t>
  </si>
  <si>
    <t>LUX</t>
  </si>
  <si>
    <t>Macao SAR, China</t>
  </si>
  <si>
    <t>MAC</t>
  </si>
  <si>
    <t>Macedonia, FYR</t>
  </si>
  <si>
    <t>MKD</t>
  </si>
  <si>
    <t>Madagascar</t>
  </si>
  <si>
    <t>MDG</t>
  </si>
  <si>
    <t>Malawi</t>
  </si>
  <si>
    <t>MWI</t>
  </si>
  <si>
    <t>Malaysia</t>
  </si>
  <si>
    <t>MYS</t>
  </si>
  <si>
    <t>Maldives</t>
  </si>
  <si>
    <t>MDV</t>
  </si>
  <si>
    <t>Mali</t>
  </si>
  <si>
    <t>MLI</t>
  </si>
  <si>
    <t>Malta</t>
  </si>
  <si>
    <t>MLT</t>
  </si>
  <si>
    <t>Marshall Islands</t>
  </si>
  <si>
    <t>MHL</t>
  </si>
  <si>
    <t>Mauritania</t>
  </si>
  <si>
    <t>MRT</t>
  </si>
  <si>
    <t>Mauritius</t>
  </si>
  <si>
    <t>MUS</t>
  </si>
  <si>
    <t>Mayotte</t>
  </si>
  <si>
    <t>MYT</t>
  </si>
  <si>
    <t>Mexico</t>
  </si>
  <si>
    <t>MEX</t>
  </si>
  <si>
    <t>Micronesia, Fed. Sts.</t>
  </si>
  <si>
    <t>FSM</t>
  </si>
  <si>
    <t>Moldova</t>
  </si>
  <si>
    <t>MDA</t>
  </si>
  <si>
    <t>Monaco</t>
  </si>
  <si>
    <t>MCO</t>
  </si>
  <si>
    <t>Mongolia</t>
  </si>
  <si>
    <t>MNG</t>
  </si>
  <si>
    <t>Montenegro</t>
  </si>
  <si>
    <t>MNE</t>
  </si>
  <si>
    <t>Morocco</t>
  </si>
  <si>
    <t>MAR</t>
  </si>
  <si>
    <t>Mozambique</t>
  </si>
  <si>
    <t>MOZ</t>
  </si>
  <si>
    <t>Myanmar</t>
  </si>
  <si>
    <t>MMR</t>
  </si>
  <si>
    <t>Namibia</t>
  </si>
  <si>
    <t>NAM</t>
  </si>
  <si>
    <t>Nepal</t>
  </si>
  <si>
    <t>NPL</t>
  </si>
  <si>
    <t>Netherlands</t>
  </si>
  <si>
    <t>NLD</t>
  </si>
  <si>
    <t>New Caledonia</t>
  </si>
  <si>
    <t>NCL</t>
  </si>
  <si>
    <t>New Zealand</t>
  </si>
  <si>
    <t>NZL</t>
  </si>
  <si>
    <t>Nicaragua</t>
  </si>
  <si>
    <t>NIC</t>
  </si>
  <si>
    <t>Niger</t>
  </si>
  <si>
    <t>NER</t>
  </si>
  <si>
    <t>Nigeria</t>
  </si>
  <si>
    <t>NGA</t>
  </si>
  <si>
    <t>Northern Mariana Islands</t>
  </si>
  <si>
    <t>MNP</t>
  </si>
  <si>
    <t>Norway</t>
  </si>
  <si>
    <t>NOR</t>
  </si>
  <si>
    <t>Oman</t>
  </si>
  <si>
    <t>OMN</t>
  </si>
  <si>
    <t>Pakistan</t>
  </si>
  <si>
    <t>PAK</t>
  </si>
  <si>
    <t>Palau</t>
  </si>
  <si>
    <t>PLW</t>
  </si>
  <si>
    <t>Panama</t>
  </si>
  <si>
    <t>PAN</t>
  </si>
  <si>
    <t>Papua New Guinea</t>
  </si>
  <si>
    <t>PNG</t>
  </si>
  <si>
    <t>Paraguay</t>
  </si>
  <si>
    <t>PRY</t>
  </si>
  <si>
    <t>Peru</t>
  </si>
  <si>
    <t>PER</t>
  </si>
  <si>
    <t>Philippines</t>
  </si>
  <si>
    <t>PHL</t>
  </si>
  <si>
    <t>Poland</t>
  </si>
  <si>
    <t>POL</t>
  </si>
  <si>
    <t>Portugal</t>
  </si>
  <si>
    <t>PRT</t>
  </si>
  <si>
    <t>Puerto Rico</t>
  </si>
  <si>
    <t>PRI</t>
  </si>
  <si>
    <t>Qatar</t>
  </si>
  <si>
    <t>QAT</t>
  </si>
  <si>
    <t>Romania</t>
  </si>
  <si>
    <t>ROU</t>
  </si>
  <si>
    <t>Russian Federation</t>
  </si>
  <si>
    <t>RUS</t>
  </si>
  <si>
    <t>Rwanda</t>
  </si>
  <si>
    <t>RWA</t>
  </si>
  <si>
    <t>Samoa</t>
  </si>
  <si>
    <t>WSM</t>
  </si>
  <si>
    <t>San Marino</t>
  </si>
  <si>
    <t>SMR</t>
  </si>
  <si>
    <t>Sao Tome and Principe</t>
  </si>
  <si>
    <t>STP</t>
  </si>
  <si>
    <t>Saudi Arabia</t>
  </si>
  <si>
    <t>SAU</t>
  </si>
  <si>
    <t>Senegal</t>
  </si>
  <si>
    <t>SEN</t>
  </si>
  <si>
    <t>Serbia</t>
  </si>
  <si>
    <t>SRB</t>
  </si>
  <si>
    <t>Seychelles</t>
  </si>
  <si>
    <t>SYC</t>
  </si>
  <si>
    <t>Sierra Leone</t>
  </si>
  <si>
    <t>SLE</t>
  </si>
  <si>
    <t>Singapore</t>
  </si>
  <si>
    <t>SGP</t>
  </si>
  <si>
    <t>Sint Maarten (Dutch part)</t>
  </si>
  <si>
    <t>SXM</t>
  </si>
  <si>
    <t>Slovak Republic</t>
  </si>
  <si>
    <t>SVK</t>
  </si>
  <si>
    <t>Slovenia</t>
  </si>
  <si>
    <t>SVN</t>
  </si>
  <si>
    <t>Solomon Islands</t>
  </si>
  <si>
    <t>SLB</t>
  </si>
  <si>
    <t>Somalia</t>
  </si>
  <si>
    <t>SOM</t>
  </si>
  <si>
    <t>South Africa</t>
  </si>
  <si>
    <t>ZAF</t>
  </si>
  <si>
    <t>South Sudan</t>
  </si>
  <si>
    <t>SSD</t>
  </si>
  <si>
    <t>Spain</t>
  </si>
  <si>
    <t>ESP</t>
  </si>
  <si>
    <t>Sri Lanka</t>
  </si>
  <si>
    <t>LKA</t>
  </si>
  <si>
    <t>St. Kitts and Nevis</t>
  </si>
  <si>
    <t>KNA</t>
  </si>
  <si>
    <t>St. Lucia</t>
  </si>
  <si>
    <t>LCA</t>
  </si>
  <si>
    <t>St. Martin (French part)</t>
  </si>
  <si>
    <t>MAF</t>
  </si>
  <si>
    <t>St. Vincent and the Grenadines</t>
  </si>
  <si>
    <t>VCT</t>
  </si>
  <si>
    <t>Sudan</t>
  </si>
  <si>
    <t>SDN</t>
  </si>
  <si>
    <t>Suriname</t>
  </si>
  <si>
    <t>SUR</t>
  </si>
  <si>
    <t>Swaziland</t>
  </si>
  <si>
    <t>SWZ</t>
  </si>
  <si>
    <t>Sweden</t>
  </si>
  <si>
    <t>SWE</t>
  </si>
  <si>
    <t>Switzerland</t>
  </si>
  <si>
    <t>CHE</t>
  </si>
  <si>
    <t>Syrian Arab Republic</t>
  </si>
  <si>
    <t>SYR</t>
  </si>
  <si>
    <t>Tajikistan</t>
  </si>
  <si>
    <t>TJK</t>
  </si>
  <si>
    <t>Tanzania</t>
  </si>
  <si>
    <t>TZA</t>
  </si>
  <si>
    <t>Thailand</t>
  </si>
  <si>
    <t>THA</t>
  </si>
  <si>
    <t>Timor-Leste</t>
  </si>
  <si>
    <t>TLS</t>
  </si>
  <si>
    <t>Togo</t>
  </si>
  <si>
    <t>TGO</t>
  </si>
  <si>
    <t>Tonga</t>
  </si>
  <si>
    <t>TON</t>
  </si>
  <si>
    <t>Trinidad and Tobago</t>
  </si>
  <si>
    <t>TTO</t>
  </si>
  <si>
    <t>Tunisia</t>
  </si>
  <si>
    <t>TUN</t>
  </si>
  <si>
    <t>Turkey</t>
  </si>
  <si>
    <t>TUR</t>
  </si>
  <si>
    <t>Turkmenistan</t>
  </si>
  <si>
    <t>TKM</t>
  </si>
  <si>
    <t>Turks and Caicos Islands</t>
  </si>
  <si>
    <t>TCA</t>
  </si>
  <si>
    <t>Tuvalu</t>
  </si>
  <si>
    <t>TUV</t>
  </si>
  <si>
    <t>Uganda</t>
  </si>
  <si>
    <t>UGA</t>
  </si>
  <si>
    <t>Ukraine</t>
  </si>
  <si>
    <t>UKR</t>
  </si>
  <si>
    <t>United Arab Emirates</t>
  </si>
  <si>
    <t>ARE</t>
  </si>
  <si>
    <t>United Kingdom</t>
  </si>
  <si>
    <t>GBR</t>
  </si>
  <si>
    <t>United States</t>
  </si>
  <si>
    <t>USA</t>
  </si>
  <si>
    <t>Uruguay</t>
  </si>
  <si>
    <t>URY</t>
  </si>
  <si>
    <t>Uzbekistan</t>
  </si>
  <si>
    <t>UZB</t>
  </si>
  <si>
    <t>Vanuatu</t>
  </si>
  <si>
    <t>VUT</t>
  </si>
  <si>
    <t>Venezuela, RB</t>
  </si>
  <si>
    <t>VEN</t>
  </si>
  <si>
    <t>Vietnam</t>
  </si>
  <si>
    <t>VNM</t>
  </si>
  <si>
    <t>Virgin Islands (U.S.)</t>
  </si>
  <si>
    <t>VIR</t>
  </si>
  <si>
    <t>West Bank and Gaza</t>
  </si>
  <si>
    <t>PSE</t>
  </si>
  <si>
    <t>Yemen, Rep.</t>
  </si>
  <si>
    <t>YEM</t>
  </si>
  <si>
    <t>Zambia</t>
  </si>
  <si>
    <t>ZMB</t>
  </si>
  <si>
    <t>Zimbabwe</t>
  </si>
  <si>
    <t>ZWE</t>
  </si>
  <si>
    <t>World CPI</t>
  </si>
  <si>
    <t>CPI_base</t>
  </si>
  <si>
    <t>CPI_high</t>
  </si>
  <si>
    <t>CPI_low</t>
  </si>
  <si>
    <t>Inflation_base</t>
  </si>
  <si>
    <t>Inflation_high</t>
  </si>
  <si>
    <t>Inflation_low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</si>
</sst>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%"/>
    <numFmt numFmtId="168" formatCode="0.0"/>
    <numFmt numFmtId="169" formatCode="#,##0.0_ ;[Red]\-#,##0.0\ "/>
    <numFmt numFmtId="170" formatCode="_(* #,##0_);_(* \(#,##0\);_(* &quot;-&quot;??_);_(@_)"/>
    <numFmt numFmtId="171" formatCode="0.000"/>
    <numFmt numFmtId="172" formatCode="_-* #,##0.000_-;\-* #,##0.000_-;_-* &quot;-&quot;??_-;_-@_-"/>
    <numFmt numFmtId="173" formatCode="0.0000"/>
    <numFmt numFmtId="174" formatCode="#,##0_ ;\-#,##0\ "/>
    <numFmt numFmtId="175" formatCode="#,##0.000_ ;\-#,##0.000\ "/>
    <numFmt numFmtId="176" formatCode="_(* #,##0.000_);_(* \(#,##0.000\);_(* &quot;-&quot;??_);_(@_)"/>
    <numFmt numFmtId="177" formatCode="#,##0\ ;\-#,##0\ ;"/>
    <numFmt numFmtId="178" formatCode="yyyy\-mm\-dd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BrowalliaUPC"/>
      <family val="2"/>
    </font>
    <font>
      <b/>
      <sz val="14"/>
      <name val="BrowalliaUPC"/>
      <family val="2"/>
    </font>
    <font>
      <sz val="12"/>
      <color indexed="12"/>
      <name val="BrowalliaUPC"/>
      <family val="2"/>
    </font>
    <font>
      <sz val="12"/>
      <color indexed="10"/>
      <name val="BrowalliaUPC"/>
      <family val="2"/>
    </font>
    <font>
      <sz val="14"/>
      <name val="Cordia New"/>
      <family val="2"/>
    </font>
    <font>
      <sz val="10"/>
      <name val="Calibri"/>
      <family val="2"/>
      <scheme val="minor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1"/>
      <name val="Calibri"/>
      <family val="2"/>
      <scheme val="minor"/>
    </font>
    <font>
      <b/>
      <sz val="10"/>
      <color indexed="62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i/>
      <sz val="8"/>
      <name val="Century Gothic"/>
      <family val="2"/>
    </font>
    <font>
      <b/>
      <sz val="8"/>
      <name val="Arial Narrow"/>
      <family val="2"/>
    </font>
    <font>
      <sz val="7"/>
      <name val="Arial Narrow"/>
      <family val="2"/>
    </font>
    <font>
      <b/>
      <sz val="7"/>
      <name val="Arial Narrow"/>
      <family val="2"/>
    </font>
    <font>
      <sz val="14"/>
      <name val="AngsanaUPC"/>
      <family val="1"/>
    </font>
    <font>
      <b/>
      <sz val="10"/>
      <name val="Arial Narrow"/>
      <family val="2"/>
    </font>
    <font>
      <sz val="8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rgb="FFFF0000"/>
      <name val="Calibri"/>
      <family val="2"/>
      <scheme val="minor"/>
    </font>
    <font>
      <b/>
      <sz val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hair"/>
      <top style="thin"/>
      <bottom style="thin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/>
    </border>
    <border>
      <left/>
      <right/>
      <top/>
      <bottom style="dashed"/>
    </border>
    <border>
      <left/>
      <right style="thin"/>
      <top/>
      <bottom style="dashed"/>
    </border>
    <border>
      <left style="thin"/>
      <right/>
      <top/>
      <bottom style="thin"/>
    </border>
  </borders>
  <cellStyleXfs count="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10" fillId="0" borderId="0">
      <alignment/>
      <protection/>
    </xf>
    <xf numFmtId="164" fontId="10" fillId="0" borderId="0" applyFont="0" applyFill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164" fontId="10" fillId="0" borderId="0" applyFont="0" applyFill="0" applyBorder="0" applyAlignment="0" applyProtection="0"/>
    <xf numFmtId="3" fontId="23" fillId="0" borderId="0">
      <alignment vertical="center"/>
      <protection/>
    </xf>
    <xf numFmtId="164" fontId="1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147">
    <xf numFmtId="0" fontId="0" fillId="0" borderId="0" xfId="0"/>
    <xf numFmtId="0" fontId="1" fillId="0" borderId="0" xfId="20">
      <alignment/>
      <protection/>
    </xf>
    <xf numFmtId="0" fontId="1" fillId="0" borderId="0" xfId="20" applyFont="1" applyBorder="1" applyAlignment="1">
      <alignment horizontal="center"/>
      <protection/>
    </xf>
    <xf numFmtId="0" fontId="1" fillId="2" borderId="0" xfId="20" applyFill="1">
      <alignment/>
      <protection/>
    </xf>
    <xf numFmtId="0" fontId="1" fillId="0" borderId="1" xfId="20" applyFont="1" applyBorder="1" applyAlignment="1">
      <alignment horizontal="right"/>
      <protection/>
    </xf>
    <xf numFmtId="0" fontId="1" fillId="0" borderId="1" xfId="20" applyBorder="1" applyAlignment="1">
      <alignment horizontal="right"/>
      <protection/>
    </xf>
    <xf numFmtId="0" fontId="1" fillId="0" borderId="0" xfId="20" applyBorder="1" applyAlignment="1">
      <alignment horizontal="right"/>
      <protection/>
    </xf>
    <xf numFmtId="0" fontId="2" fillId="0" borderId="0" xfId="20" applyFont="1">
      <alignment/>
      <protection/>
    </xf>
    <xf numFmtId="165" fontId="0" fillId="0" borderId="0" xfId="21" applyNumberFormat="1" applyFont="1"/>
    <xf numFmtId="166" fontId="0" fillId="0" borderId="0" xfId="21" applyNumberFormat="1" applyFont="1"/>
    <xf numFmtId="167" fontId="0" fillId="0" borderId="0" xfId="22" applyNumberFormat="1" applyFont="1"/>
    <xf numFmtId="0" fontId="1" fillId="0" borderId="1" xfId="20" applyBorder="1">
      <alignment/>
      <protection/>
    </xf>
    <xf numFmtId="165" fontId="3" fillId="3" borderId="1" xfId="21" applyNumberFormat="1" applyFont="1" applyFill="1" applyBorder="1"/>
    <xf numFmtId="165" fontId="3" fillId="3" borderId="0" xfId="21" applyNumberFormat="1" applyFont="1" applyFill="1"/>
    <xf numFmtId="165" fontId="0" fillId="4" borderId="0" xfId="21" applyNumberFormat="1" applyFont="1" applyFill="1"/>
    <xf numFmtId="165" fontId="1" fillId="3" borderId="0" xfId="21" applyNumberFormat="1" applyFont="1" applyFill="1"/>
    <xf numFmtId="0" fontId="3" fillId="3" borderId="0" xfId="20" applyFont="1" applyFill="1">
      <alignment/>
      <protection/>
    </xf>
    <xf numFmtId="169" fontId="4" fillId="0" borderId="1" xfId="21" applyNumberFormat="1" applyFont="1" applyBorder="1"/>
    <xf numFmtId="168" fontId="5" fillId="0" borderId="1" xfId="20" applyNumberFormat="1" applyFont="1" applyBorder="1">
      <alignment/>
      <protection/>
    </xf>
    <xf numFmtId="168" fontId="1" fillId="0" borderId="1" xfId="20" applyNumberFormat="1" applyBorder="1">
      <alignment/>
      <protection/>
    </xf>
    <xf numFmtId="168" fontId="1" fillId="0" borderId="0" xfId="20" applyNumberFormat="1" applyBorder="1">
      <alignment/>
      <protection/>
    </xf>
    <xf numFmtId="0" fontId="5" fillId="0" borderId="0" xfId="0" applyFont="1"/>
    <xf numFmtId="170" fontId="0" fillId="0" borderId="0" xfId="18" applyNumberFormat="1" applyFont="1"/>
    <xf numFmtId="170" fontId="1" fillId="0" borderId="0" xfId="18" applyNumberFormat="1" applyFont="1"/>
    <xf numFmtId="165" fontId="3" fillId="0" borderId="1" xfId="21" applyNumberFormat="1" applyFont="1" applyFill="1" applyBorder="1"/>
    <xf numFmtId="165" fontId="3" fillId="0" borderId="0" xfId="21" applyNumberFormat="1" applyFont="1" applyFill="1"/>
    <xf numFmtId="166" fontId="3" fillId="0" borderId="0" xfId="21" applyNumberFormat="1" applyFont="1" applyFill="1"/>
    <xf numFmtId="0" fontId="6" fillId="0" borderId="0" xfId="28" applyFont="1" applyProtection="1">
      <alignment/>
      <protection/>
    </xf>
    <xf numFmtId="0" fontId="6" fillId="0" borderId="0" xfId="28" applyProtection="1">
      <alignment/>
      <protection/>
    </xf>
    <xf numFmtId="0" fontId="7" fillId="0" borderId="0" xfId="28" applyFont="1" applyProtection="1">
      <alignment/>
      <protection/>
    </xf>
    <xf numFmtId="0" fontId="6" fillId="0" borderId="0" xfId="28" applyProtection="1" quotePrefix="1">
      <alignment/>
      <protection/>
    </xf>
    <xf numFmtId="0" fontId="6" fillId="0" borderId="2" xfId="28" applyBorder="1" applyProtection="1">
      <alignment/>
      <protection/>
    </xf>
    <xf numFmtId="0" fontId="6" fillId="0" borderId="2" xfId="28" applyBorder="1" applyAlignment="1" applyProtection="1">
      <alignment horizontal="center"/>
      <protection/>
    </xf>
    <xf numFmtId="0" fontId="6" fillId="0" borderId="3" xfId="28" applyBorder="1" applyProtection="1">
      <alignment/>
      <protection/>
    </xf>
    <xf numFmtId="0" fontId="6" fillId="0" borderId="3" xfId="28" applyBorder="1" applyAlignment="1" applyProtection="1">
      <alignment horizontal="center"/>
      <protection/>
    </xf>
    <xf numFmtId="0" fontId="8" fillId="0" borderId="4" xfId="28" applyFont="1" applyBorder="1" applyAlignment="1" applyProtection="1">
      <alignment horizontal="center"/>
      <protection/>
    </xf>
    <xf numFmtId="166" fontId="9" fillId="0" borderId="2" xfId="18" applyNumberFormat="1" applyFont="1" applyBorder="1" applyProtection="1">
      <protection/>
    </xf>
    <xf numFmtId="166" fontId="6" fillId="0" borderId="2" xfId="18" applyNumberFormat="1" applyFont="1" applyBorder="1" applyProtection="1">
      <protection/>
    </xf>
    <xf numFmtId="0" fontId="6" fillId="0" borderId="5" xfId="28" applyBorder="1" applyAlignment="1" applyProtection="1">
      <alignment horizontal="center"/>
      <protection/>
    </xf>
    <xf numFmtId="166" fontId="6" fillId="0" borderId="5" xfId="18" applyNumberFormat="1" applyFont="1" applyBorder="1" applyProtection="1">
      <protection/>
    </xf>
    <xf numFmtId="0" fontId="6" fillId="0" borderId="6" xfId="28" applyFill="1" applyBorder="1" applyAlignment="1" applyProtection="1">
      <alignment horizontal="center"/>
      <protection/>
    </xf>
    <xf numFmtId="168" fontId="0" fillId="0" borderId="0" xfId="0" applyNumberFormat="1"/>
    <xf numFmtId="165" fontId="0" fillId="0" borderId="0" xfId="21" applyNumberFormat="1" applyFont="1" applyFill="1"/>
    <xf numFmtId="171" fontId="0" fillId="0" borderId="0" xfId="0" applyNumberFormat="1"/>
    <xf numFmtId="171" fontId="0" fillId="3" borderId="0" xfId="0" applyNumberFormat="1" applyFill="1"/>
    <xf numFmtId="2" fontId="5" fillId="0" borderId="0" xfId="0" applyNumberFormat="1" applyFont="1"/>
    <xf numFmtId="2" fontId="11" fillId="0" borderId="2" xfId="18" applyNumberFormat="1" applyFont="1" applyBorder="1" applyProtection="1">
      <protection/>
    </xf>
    <xf numFmtId="166" fontId="11" fillId="0" borderId="5" xfId="18" applyNumberFormat="1" applyFont="1" applyBorder="1" applyProtection="1">
      <protection/>
    </xf>
    <xf numFmtId="172" fontId="0" fillId="0" borderId="0" xfId="21" applyNumberFormat="1" applyFont="1"/>
    <xf numFmtId="173" fontId="0" fillId="0" borderId="0" xfId="0" applyNumberFormat="1"/>
    <xf numFmtId="0" fontId="12" fillId="0" borderId="1" xfId="20" applyFont="1" applyBorder="1" applyAlignment="1">
      <alignment horizontal="right"/>
      <protection/>
    </xf>
    <xf numFmtId="0" fontId="1" fillId="0" borderId="1" xfId="20" applyFont="1" applyBorder="1" applyAlignment="1">
      <alignment horizontal="center"/>
      <protection/>
    </xf>
    <xf numFmtId="0" fontId="13" fillId="0" borderId="1" xfId="20" applyFont="1" applyBorder="1" applyAlignment="1">
      <alignment horizontal="center" wrapText="1"/>
      <protection/>
    </xf>
    <xf numFmtId="174" fontId="14" fillId="0" borderId="0" xfId="0" applyNumberFormat="1" applyFont="1"/>
    <xf numFmtId="175" fontId="14" fillId="0" borderId="0" xfId="0" applyNumberFormat="1" applyFont="1"/>
    <xf numFmtId="165" fontId="0" fillId="3" borderId="0" xfId="21" applyNumberFormat="1" applyFont="1" applyFill="1"/>
    <xf numFmtId="176" fontId="1" fillId="0" borderId="0" xfId="18" applyNumberFormat="1" applyFont="1"/>
    <xf numFmtId="176" fontId="1" fillId="3" borderId="0" xfId="18" applyNumberFormat="1" applyFont="1" applyFill="1"/>
    <xf numFmtId="0" fontId="20" fillId="0" borderId="0" xfId="33" applyFont="1">
      <alignment/>
      <protection/>
    </xf>
    <xf numFmtId="0" fontId="21" fillId="0" borderId="0" xfId="33" applyFont="1">
      <alignment/>
      <protection/>
    </xf>
    <xf numFmtId="0" fontId="22" fillId="0" borderId="0" xfId="33" applyFont="1" applyAlignment="1">
      <alignment horizontal="right"/>
      <protection/>
    </xf>
    <xf numFmtId="0" fontId="21" fillId="0" borderId="7" xfId="33" applyFont="1" applyBorder="1">
      <alignment/>
      <protection/>
    </xf>
    <xf numFmtId="0" fontId="21" fillId="0" borderId="7" xfId="33" applyFont="1" applyBorder="1" applyAlignment="1">
      <alignment horizontal="right"/>
      <protection/>
    </xf>
    <xf numFmtId="0" fontId="22" fillId="5" borderId="7" xfId="33" applyFont="1" applyFill="1" applyBorder="1" applyAlignment="1">
      <alignment horizontal="right"/>
      <protection/>
    </xf>
    <xf numFmtId="0" fontId="21" fillId="0" borderId="0" xfId="33" applyFont="1" applyBorder="1">
      <alignment/>
      <protection/>
    </xf>
    <xf numFmtId="0" fontId="21" fillId="0" borderId="0" xfId="33" applyFont="1" applyBorder="1" applyAlignment="1">
      <alignment horizontal="right"/>
      <protection/>
    </xf>
    <xf numFmtId="0" fontId="22" fillId="5" borderId="0" xfId="33" applyFont="1" applyFill="1" applyBorder="1" applyAlignment="1">
      <alignment horizontal="right"/>
      <protection/>
    </xf>
    <xf numFmtId="0" fontId="21" fillId="0" borderId="8" xfId="33" applyFont="1" applyBorder="1">
      <alignment/>
      <protection/>
    </xf>
    <xf numFmtId="0" fontId="21" fillId="0" borderId="8" xfId="33" applyFont="1" applyBorder="1" applyAlignment="1" quotePrefix="1">
      <alignment horizontal="right"/>
      <protection/>
    </xf>
    <xf numFmtId="0" fontId="21" fillId="5" borderId="8" xfId="33" applyFont="1" applyFill="1" applyBorder="1" applyAlignment="1" quotePrefix="1">
      <alignment horizontal="right"/>
      <protection/>
    </xf>
    <xf numFmtId="0" fontId="22" fillId="0" borderId="0" xfId="33" applyFont="1" applyAlignment="1">
      <alignment horizontal="center"/>
      <protection/>
    </xf>
    <xf numFmtId="174" fontId="21" fillId="0" borderId="0" xfId="34" applyNumberFormat="1" applyFont="1"/>
    <xf numFmtId="174" fontId="21" fillId="0" borderId="0" xfId="34" applyNumberFormat="1" applyFont="1" applyAlignment="1">
      <alignment horizontal="right"/>
    </xf>
    <xf numFmtId="174" fontId="22" fillId="5" borderId="0" xfId="34" applyNumberFormat="1" applyFont="1" applyFill="1"/>
    <xf numFmtId="0" fontId="22" fillId="0" borderId="8" xfId="33" applyFont="1" applyBorder="1" applyAlignment="1">
      <alignment horizontal="center"/>
      <protection/>
    </xf>
    <xf numFmtId="174" fontId="21" fillId="0" borderId="8" xfId="34" applyNumberFormat="1" applyFont="1" applyBorder="1"/>
    <xf numFmtId="174" fontId="22" fillId="5" borderId="8" xfId="34" applyNumberFormat="1" applyFont="1" applyFill="1" applyBorder="1"/>
    <xf numFmtId="3" fontId="24" fillId="0" borderId="0" xfId="35" applyFont="1" applyAlignment="1">
      <alignment vertical="center"/>
      <protection/>
    </xf>
    <xf numFmtId="3" fontId="25" fillId="0" borderId="0" xfId="35" applyFont="1" applyAlignment="1">
      <alignment vertical="center"/>
      <protection/>
    </xf>
    <xf numFmtId="3" fontId="20" fillId="0" borderId="0" xfId="35" applyFont="1" applyAlignment="1" quotePrefix="1">
      <alignment horizontal="right" vertical="center"/>
      <protection/>
    </xf>
    <xf numFmtId="3" fontId="25" fillId="0" borderId="9" xfId="35" applyFont="1" applyBorder="1" applyAlignment="1">
      <alignment vertical="center"/>
      <protection/>
    </xf>
    <xf numFmtId="1" fontId="20" fillId="0" borderId="1" xfId="35" applyNumberFormat="1" applyFont="1" applyBorder="1" applyAlignment="1" quotePrefix="1">
      <alignment horizontal="center" vertical="center"/>
      <protection/>
    </xf>
    <xf numFmtId="0" fontId="20" fillId="0" borderId="1" xfId="35" applyNumberFormat="1" applyFont="1" applyBorder="1" applyAlignment="1" quotePrefix="1">
      <alignment horizontal="center" vertical="center"/>
      <protection/>
    </xf>
    <xf numFmtId="3" fontId="20" fillId="0" borderId="1" xfId="35" applyFont="1" applyBorder="1" applyAlignment="1" quotePrefix="1">
      <alignment horizontal="center" vertical="center"/>
      <protection/>
    </xf>
    <xf numFmtId="3" fontId="25" fillId="0" borderId="10" xfId="35" applyFont="1" applyBorder="1" applyAlignment="1">
      <alignment vertical="center"/>
      <protection/>
    </xf>
    <xf numFmtId="3" fontId="25" fillId="0" borderId="5" xfId="35" applyFont="1" applyBorder="1" applyAlignment="1">
      <alignment vertical="center"/>
      <protection/>
    </xf>
    <xf numFmtId="3" fontId="25" fillId="0" borderId="10" xfId="35" applyFont="1" applyBorder="1" applyAlignment="1" quotePrefix="1">
      <alignment horizontal="left" vertical="center"/>
      <protection/>
    </xf>
    <xf numFmtId="3" fontId="20" fillId="6" borderId="10" xfId="35" applyFont="1" applyFill="1" applyBorder="1" applyAlignment="1">
      <alignment vertical="center"/>
      <protection/>
    </xf>
    <xf numFmtId="3" fontId="20" fillId="6" borderId="5" xfId="35" applyFont="1" applyFill="1" applyBorder="1" applyAlignment="1">
      <alignment vertical="center"/>
      <protection/>
    </xf>
    <xf numFmtId="3" fontId="20" fillId="0" borderId="0" xfId="35" applyFont="1" applyAlignment="1">
      <alignment vertical="center"/>
      <protection/>
    </xf>
    <xf numFmtId="3" fontId="20" fillId="6" borderId="11" xfId="35" applyFont="1" applyFill="1" applyBorder="1" applyAlignment="1">
      <alignment vertical="center"/>
      <protection/>
    </xf>
    <xf numFmtId="3" fontId="20" fillId="6" borderId="3" xfId="35" applyFont="1" applyFill="1" applyBorder="1" applyAlignment="1">
      <alignment vertical="center"/>
      <protection/>
    </xf>
    <xf numFmtId="3" fontId="24" fillId="0" borderId="0" xfId="35" applyFont="1" applyAlignment="1" quotePrefix="1">
      <alignment horizontal="left" vertical="center"/>
      <protection/>
    </xf>
    <xf numFmtId="164" fontId="25" fillId="0" borderId="0" xfId="36" applyFont="1" applyAlignment="1">
      <alignment vertical="center"/>
    </xf>
    <xf numFmtId="43" fontId="25" fillId="0" borderId="0" xfId="35" applyNumberFormat="1" applyFont="1" applyAlignment="1">
      <alignment vertical="center"/>
      <protection/>
    </xf>
    <xf numFmtId="170" fontId="21" fillId="0" borderId="0" xfId="18" applyNumberFormat="1" applyFont="1"/>
    <xf numFmtId="3" fontId="21" fillId="0" borderId="0" xfId="33" applyNumberFormat="1" applyFont="1">
      <alignment/>
      <protection/>
    </xf>
    <xf numFmtId="0" fontId="1" fillId="0" borderId="0" xfId="37" applyNumberFormat="1" applyFont="1" applyFill="1" applyBorder="1" applyAlignment="1" applyProtection="1">
      <alignment horizontal="left"/>
      <protection/>
    </xf>
    <xf numFmtId="0" fontId="1" fillId="0" borderId="0" xfId="37">
      <alignment/>
      <protection/>
    </xf>
    <xf numFmtId="178" fontId="1" fillId="0" borderId="0" xfId="37" applyNumberFormat="1" applyFont="1" applyFill="1" applyBorder="1" applyAlignment="1" applyProtection="1">
      <alignment/>
      <protection/>
    </xf>
    <xf numFmtId="171" fontId="1" fillId="0" borderId="0" xfId="37" applyNumberFormat="1" applyFont="1" applyFill="1" applyBorder="1" applyAlignment="1" applyProtection="1">
      <alignment/>
      <protection/>
    </xf>
    <xf numFmtId="0" fontId="1" fillId="0" borderId="0" xfId="37" applyNumberFormat="1" applyFont="1" applyFill="1" applyBorder="1" applyAlignment="1" applyProtection="1">
      <alignment horizontal="right"/>
      <protection/>
    </xf>
    <xf numFmtId="168" fontId="1" fillId="0" borderId="0" xfId="37" applyNumberFormat="1" applyFont="1" applyFill="1" applyBorder="1" applyAlignment="1" applyProtection="1">
      <alignment/>
      <protection/>
    </xf>
    <xf numFmtId="168" fontId="5" fillId="0" borderId="0" xfId="0" applyNumberFormat="1" applyFont="1"/>
    <xf numFmtId="0" fontId="0" fillId="0" borderId="0" xfId="38">
      <alignment/>
      <protection/>
    </xf>
    <xf numFmtId="2" fontId="11" fillId="0" borderId="0" xfId="18" applyNumberFormat="1" applyFont="1" applyBorder="1" applyProtection="1">
      <protection/>
    </xf>
    <xf numFmtId="166" fontId="11" fillId="0" borderId="0" xfId="18" applyNumberFormat="1" applyFont="1" applyBorder="1" applyProtection="1">
      <protection/>
    </xf>
    <xf numFmtId="0" fontId="28" fillId="0" borderId="0" xfId="0" applyFont="1"/>
    <xf numFmtId="168" fontId="28" fillId="0" borderId="0" xfId="0" applyNumberFormat="1" applyFont="1"/>
    <xf numFmtId="2" fontId="28" fillId="0" borderId="0" xfId="0" applyNumberFormat="1" applyFont="1"/>
    <xf numFmtId="0" fontId="15" fillId="0" borderId="0" xfId="20" applyFont="1">
      <alignment/>
      <protection/>
    </xf>
    <xf numFmtId="0" fontId="16" fillId="0" borderId="0" xfId="20" applyFont="1">
      <alignment/>
      <protection/>
    </xf>
    <xf numFmtId="0" fontId="16" fillId="0" borderId="0" xfId="20" applyFont="1" applyAlignment="1">
      <alignment horizontal="right"/>
      <protection/>
    </xf>
    <xf numFmtId="0" fontId="17" fillId="0" borderId="0" xfId="20" applyFont="1">
      <alignment/>
      <protection/>
    </xf>
    <xf numFmtId="0" fontId="17" fillId="0" borderId="0" xfId="20" applyFont="1" applyAlignment="1">
      <alignment horizontal="right"/>
      <protection/>
    </xf>
    <xf numFmtId="0" fontId="1" fillId="0" borderId="1" xfId="20" applyBorder="1" applyAlignment="1">
      <alignment horizontal="center"/>
      <protection/>
    </xf>
    <xf numFmtId="0" fontId="18" fillId="7" borderId="12" xfId="20" applyFont="1" applyFill="1" applyBorder="1">
      <alignment/>
      <protection/>
    </xf>
    <xf numFmtId="0" fontId="18" fillId="7" borderId="13" xfId="20" applyFont="1" applyFill="1" applyBorder="1">
      <alignment/>
      <protection/>
    </xf>
    <xf numFmtId="0" fontId="18" fillId="7" borderId="13" xfId="20" applyFont="1" applyFill="1" applyBorder="1" applyAlignment="1">
      <alignment horizontal="right"/>
      <protection/>
    </xf>
    <xf numFmtId="0" fontId="18" fillId="7" borderId="14" xfId="20" applyFont="1" applyFill="1" applyBorder="1" applyAlignment="1">
      <alignment horizontal="right"/>
      <protection/>
    </xf>
    <xf numFmtId="0" fontId="1" fillId="0" borderId="5" xfId="20" applyBorder="1">
      <alignment/>
      <protection/>
    </xf>
    <xf numFmtId="0" fontId="1" fillId="0" borderId="5" xfId="20" applyBorder="1" applyAlignment="1">
      <alignment horizontal="center"/>
      <protection/>
    </xf>
    <xf numFmtId="0" fontId="17" fillId="0" borderId="5" xfId="20" applyFont="1" applyBorder="1">
      <alignment/>
      <protection/>
    </xf>
    <xf numFmtId="0" fontId="17" fillId="0" borderId="0" xfId="20" applyFont="1" applyBorder="1">
      <alignment/>
      <protection/>
    </xf>
    <xf numFmtId="4" fontId="17" fillId="0" borderId="0" xfId="20" applyNumberFormat="1" applyFont="1" applyBorder="1" applyAlignment="1">
      <alignment horizontal="right"/>
      <protection/>
    </xf>
    <xf numFmtId="4" fontId="17" fillId="0" borderId="15" xfId="20" applyNumberFormat="1" applyFont="1" applyBorder="1" applyAlignment="1">
      <alignment horizontal="right"/>
      <protection/>
    </xf>
    <xf numFmtId="0" fontId="17" fillId="0" borderId="16" xfId="20" applyFont="1" applyBorder="1">
      <alignment/>
      <protection/>
    </xf>
    <xf numFmtId="4" fontId="17" fillId="0" borderId="16" xfId="20" applyNumberFormat="1" applyFont="1" applyBorder="1" applyAlignment="1">
      <alignment horizontal="right"/>
      <protection/>
    </xf>
    <xf numFmtId="4" fontId="17" fillId="0" borderId="17" xfId="20" applyNumberFormat="1" applyFont="1" applyBorder="1" applyAlignment="1">
      <alignment horizontal="right"/>
      <protection/>
    </xf>
    <xf numFmtId="177" fontId="1" fillId="0" borderId="5" xfId="20" applyNumberFormat="1" applyBorder="1">
      <alignment/>
      <protection/>
    </xf>
    <xf numFmtId="0" fontId="17" fillId="0" borderId="6" xfId="20" applyFont="1" applyBorder="1">
      <alignment/>
      <protection/>
    </xf>
    <xf numFmtId="0" fontId="17" fillId="0" borderId="6" xfId="20" applyFont="1" applyFill="1" applyBorder="1">
      <alignment/>
      <protection/>
    </xf>
    <xf numFmtId="4" fontId="17" fillId="0" borderId="0" xfId="20" applyNumberFormat="1" applyFont="1" applyFill="1" applyBorder="1" applyAlignment="1">
      <alignment horizontal="right"/>
      <protection/>
    </xf>
    <xf numFmtId="4" fontId="17" fillId="0" borderId="15" xfId="20" applyNumberFormat="1" applyFont="1" applyFill="1" applyBorder="1" applyAlignment="1">
      <alignment horizontal="right"/>
      <protection/>
    </xf>
    <xf numFmtId="4" fontId="17" fillId="0" borderId="0" xfId="20" applyNumberFormat="1" applyFont="1" applyFill="1" applyBorder="1">
      <alignment/>
      <protection/>
    </xf>
    <xf numFmtId="4" fontId="17" fillId="0" borderId="15" xfId="20" applyNumberFormat="1" applyFont="1" applyFill="1" applyBorder="1">
      <alignment/>
      <protection/>
    </xf>
    <xf numFmtId="4" fontId="17" fillId="4" borderId="0" xfId="20" applyNumberFormat="1" applyFont="1" applyFill="1" applyBorder="1">
      <alignment/>
      <protection/>
    </xf>
    <xf numFmtId="0" fontId="17" fillId="0" borderId="3" xfId="20" applyFont="1" applyBorder="1">
      <alignment/>
      <protection/>
    </xf>
    <xf numFmtId="0" fontId="17" fillId="0" borderId="18" xfId="20" applyFont="1" applyFill="1" applyBorder="1">
      <alignment/>
      <protection/>
    </xf>
    <xf numFmtId="0" fontId="1" fillId="0" borderId="3" xfId="20" applyBorder="1" applyAlignment="1">
      <alignment horizontal="center"/>
      <protection/>
    </xf>
    <xf numFmtId="177" fontId="1" fillId="0" borderId="3" xfId="20" applyNumberFormat="1" applyBorder="1">
      <alignment/>
      <protection/>
    </xf>
    <xf numFmtId="0" fontId="19" fillId="0" borderId="0" xfId="20" applyFont="1">
      <alignment/>
      <protection/>
    </xf>
    <xf numFmtId="168" fontId="0" fillId="0" borderId="1" xfId="0" applyNumberFormat="1" applyBorder="1"/>
    <xf numFmtId="0" fontId="1" fillId="0" borderId="8" xfId="20" applyFont="1" applyBorder="1" applyAlignment="1">
      <alignment horizontal="center"/>
      <protection/>
    </xf>
    <xf numFmtId="0" fontId="1" fillId="0" borderId="0" xfId="20" applyFont="1" applyBorder="1" applyAlignment="1">
      <alignment horizontal="center"/>
      <protection/>
    </xf>
    <xf numFmtId="0" fontId="1" fillId="8" borderId="8" xfId="20" applyFont="1" applyFill="1" applyBorder="1" applyAlignment="1">
      <alignment horizontal="center"/>
      <protection/>
    </xf>
    <xf numFmtId="0" fontId="1" fillId="8" borderId="0" xfId="20" applyFont="1" applyFill="1" applyBorder="1" applyAlignment="1">
      <alignment horizontal="center"/>
      <protection/>
    </xf>
  </cellXfs>
  <cellStyles count="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omma 2" xfId="21"/>
    <cellStyle name="Percent 2" xfId="22"/>
    <cellStyle name="Normal 3" xfId="23"/>
    <cellStyle name="Comma 3" xfId="24"/>
    <cellStyle name="Normal 4" xfId="25"/>
    <cellStyle name="Comma 4" xfId="26"/>
    <cellStyle name="Percent 3" xfId="27"/>
    <cellStyle name="Normal_CPI" xfId="28"/>
    <cellStyle name="Normal 5" xfId="29"/>
    <cellStyle name="Comma 5" xfId="30"/>
    <cellStyle name="ปกติ_gdp2006q4" xfId="31"/>
    <cellStyle name="Normal 6" xfId="32"/>
    <cellStyle name="Normal 7" xfId="33"/>
    <cellStyle name="Comma 6" xfId="34"/>
    <cellStyle name="Normal_TAB59" xfId="35"/>
    <cellStyle name="Comma 2 2" xfId="36"/>
    <cellStyle name="Normal 8" xfId="37"/>
    <cellStyle name="Normal 9" xfId="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 topLeftCell="A10">
      <selection activeCell="C4" sqref="C4:F31"/>
    </sheetView>
  </sheetViews>
  <sheetFormatPr defaultColWidth="9.140625" defaultRowHeight="15"/>
  <cols>
    <col min="1" max="1" width="15.421875" style="1" customWidth="1"/>
    <col min="2" max="256" width="9.140625" style="1" customWidth="1"/>
    <col min="257" max="257" width="15.421875" style="1" customWidth="1"/>
    <col min="258" max="512" width="9.140625" style="1" customWidth="1"/>
    <col min="513" max="513" width="15.421875" style="1" customWidth="1"/>
    <col min="514" max="768" width="9.140625" style="1" customWidth="1"/>
    <col min="769" max="769" width="15.421875" style="1" customWidth="1"/>
    <col min="770" max="1024" width="9.140625" style="1" customWidth="1"/>
    <col min="1025" max="1025" width="15.421875" style="1" customWidth="1"/>
    <col min="1026" max="1280" width="9.140625" style="1" customWidth="1"/>
    <col min="1281" max="1281" width="15.421875" style="1" customWidth="1"/>
    <col min="1282" max="1536" width="9.140625" style="1" customWidth="1"/>
    <col min="1537" max="1537" width="15.421875" style="1" customWidth="1"/>
    <col min="1538" max="1792" width="9.140625" style="1" customWidth="1"/>
    <col min="1793" max="1793" width="15.421875" style="1" customWidth="1"/>
    <col min="1794" max="2048" width="9.140625" style="1" customWidth="1"/>
    <col min="2049" max="2049" width="15.421875" style="1" customWidth="1"/>
    <col min="2050" max="2304" width="9.140625" style="1" customWidth="1"/>
    <col min="2305" max="2305" width="15.421875" style="1" customWidth="1"/>
    <col min="2306" max="2560" width="9.140625" style="1" customWidth="1"/>
    <col min="2561" max="2561" width="15.421875" style="1" customWidth="1"/>
    <col min="2562" max="2816" width="9.140625" style="1" customWidth="1"/>
    <col min="2817" max="2817" width="15.421875" style="1" customWidth="1"/>
    <col min="2818" max="3072" width="9.140625" style="1" customWidth="1"/>
    <col min="3073" max="3073" width="15.421875" style="1" customWidth="1"/>
    <col min="3074" max="3328" width="9.140625" style="1" customWidth="1"/>
    <col min="3329" max="3329" width="15.421875" style="1" customWidth="1"/>
    <col min="3330" max="3584" width="9.140625" style="1" customWidth="1"/>
    <col min="3585" max="3585" width="15.421875" style="1" customWidth="1"/>
    <col min="3586" max="3840" width="9.140625" style="1" customWidth="1"/>
    <col min="3841" max="3841" width="15.421875" style="1" customWidth="1"/>
    <col min="3842" max="4096" width="9.140625" style="1" customWidth="1"/>
    <col min="4097" max="4097" width="15.421875" style="1" customWidth="1"/>
    <col min="4098" max="4352" width="9.140625" style="1" customWidth="1"/>
    <col min="4353" max="4353" width="15.421875" style="1" customWidth="1"/>
    <col min="4354" max="4608" width="9.140625" style="1" customWidth="1"/>
    <col min="4609" max="4609" width="15.421875" style="1" customWidth="1"/>
    <col min="4610" max="4864" width="9.140625" style="1" customWidth="1"/>
    <col min="4865" max="4865" width="15.421875" style="1" customWidth="1"/>
    <col min="4866" max="5120" width="9.140625" style="1" customWidth="1"/>
    <col min="5121" max="5121" width="15.421875" style="1" customWidth="1"/>
    <col min="5122" max="5376" width="9.140625" style="1" customWidth="1"/>
    <col min="5377" max="5377" width="15.421875" style="1" customWidth="1"/>
    <col min="5378" max="5632" width="9.140625" style="1" customWidth="1"/>
    <col min="5633" max="5633" width="15.421875" style="1" customWidth="1"/>
    <col min="5634" max="5888" width="9.140625" style="1" customWidth="1"/>
    <col min="5889" max="5889" width="15.421875" style="1" customWidth="1"/>
    <col min="5890" max="6144" width="9.140625" style="1" customWidth="1"/>
    <col min="6145" max="6145" width="15.421875" style="1" customWidth="1"/>
    <col min="6146" max="6400" width="9.140625" style="1" customWidth="1"/>
    <col min="6401" max="6401" width="15.421875" style="1" customWidth="1"/>
    <col min="6402" max="6656" width="9.140625" style="1" customWidth="1"/>
    <col min="6657" max="6657" width="15.421875" style="1" customWidth="1"/>
    <col min="6658" max="6912" width="9.140625" style="1" customWidth="1"/>
    <col min="6913" max="6913" width="15.421875" style="1" customWidth="1"/>
    <col min="6914" max="7168" width="9.140625" style="1" customWidth="1"/>
    <col min="7169" max="7169" width="15.421875" style="1" customWidth="1"/>
    <col min="7170" max="7424" width="9.140625" style="1" customWidth="1"/>
    <col min="7425" max="7425" width="15.421875" style="1" customWidth="1"/>
    <col min="7426" max="7680" width="9.140625" style="1" customWidth="1"/>
    <col min="7681" max="7681" width="15.421875" style="1" customWidth="1"/>
    <col min="7682" max="7936" width="9.140625" style="1" customWidth="1"/>
    <col min="7937" max="7937" width="15.421875" style="1" customWidth="1"/>
    <col min="7938" max="8192" width="9.140625" style="1" customWidth="1"/>
    <col min="8193" max="8193" width="15.421875" style="1" customWidth="1"/>
    <col min="8194" max="8448" width="9.140625" style="1" customWidth="1"/>
    <col min="8449" max="8449" width="15.421875" style="1" customWidth="1"/>
    <col min="8450" max="8704" width="9.140625" style="1" customWidth="1"/>
    <col min="8705" max="8705" width="15.421875" style="1" customWidth="1"/>
    <col min="8706" max="8960" width="9.140625" style="1" customWidth="1"/>
    <col min="8961" max="8961" width="15.421875" style="1" customWidth="1"/>
    <col min="8962" max="9216" width="9.140625" style="1" customWidth="1"/>
    <col min="9217" max="9217" width="15.421875" style="1" customWidth="1"/>
    <col min="9218" max="9472" width="9.140625" style="1" customWidth="1"/>
    <col min="9473" max="9473" width="15.421875" style="1" customWidth="1"/>
    <col min="9474" max="9728" width="9.140625" style="1" customWidth="1"/>
    <col min="9729" max="9729" width="15.421875" style="1" customWidth="1"/>
    <col min="9730" max="9984" width="9.140625" style="1" customWidth="1"/>
    <col min="9985" max="9985" width="15.421875" style="1" customWidth="1"/>
    <col min="9986" max="10240" width="9.140625" style="1" customWidth="1"/>
    <col min="10241" max="10241" width="15.421875" style="1" customWidth="1"/>
    <col min="10242" max="10496" width="9.140625" style="1" customWidth="1"/>
    <col min="10497" max="10497" width="15.421875" style="1" customWidth="1"/>
    <col min="10498" max="10752" width="9.140625" style="1" customWidth="1"/>
    <col min="10753" max="10753" width="15.421875" style="1" customWidth="1"/>
    <col min="10754" max="11008" width="9.140625" style="1" customWidth="1"/>
    <col min="11009" max="11009" width="15.421875" style="1" customWidth="1"/>
    <col min="11010" max="11264" width="9.140625" style="1" customWidth="1"/>
    <col min="11265" max="11265" width="15.421875" style="1" customWidth="1"/>
    <col min="11266" max="11520" width="9.140625" style="1" customWidth="1"/>
    <col min="11521" max="11521" width="15.421875" style="1" customWidth="1"/>
    <col min="11522" max="11776" width="9.140625" style="1" customWidth="1"/>
    <col min="11777" max="11777" width="15.421875" style="1" customWidth="1"/>
    <col min="11778" max="12032" width="9.140625" style="1" customWidth="1"/>
    <col min="12033" max="12033" width="15.421875" style="1" customWidth="1"/>
    <col min="12034" max="12288" width="9.140625" style="1" customWidth="1"/>
    <col min="12289" max="12289" width="15.421875" style="1" customWidth="1"/>
    <col min="12290" max="12544" width="9.140625" style="1" customWidth="1"/>
    <col min="12545" max="12545" width="15.421875" style="1" customWidth="1"/>
    <col min="12546" max="12800" width="9.140625" style="1" customWidth="1"/>
    <col min="12801" max="12801" width="15.421875" style="1" customWidth="1"/>
    <col min="12802" max="13056" width="9.140625" style="1" customWidth="1"/>
    <col min="13057" max="13057" width="15.421875" style="1" customWidth="1"/>
    <col min="13058" max="13312" width="9.140625" style="1" customWidth="1"/>
    <col min="13313" max="13313" width="15.421875" style="1" customWidth="1"/>
    <col min="13314" max="13568" width="9.140625" style="1" customWidth="1"/>
    <col min="13569" max="13569" width="15.421875" style="1" customWidth="1"/>
    <col min="13570" max="13824" width="9.140625" style="1" customWidth="1"/>
    <col min="13825" max="13825" width="15.421875" style="1" customWidth="1"/>
    <col min="13826" max="14080" width="9.140625" style="1" customWidth="1"/>
    <col min="14081" max="14081" width="15.421875" style="1" customWidth="1"/>
    <col min="14082" max="14336" width="9.140625" style="1" customWidth="1"/>
    <col min="14337" max="14337" width="15.421875" style="1" customWidth="1"/>
    <col min="14338" max="14592" width="9.140625" style="1" customWidth="1"/>
    <col min="14593" max="14593" width="15.421875" style="1" customWidth="1"/>
    <col min="14594" max="14848" width="9.140625" style="1" customWidth="1"/>
    <col min="14849" max="14849" width="15.421875" style="1" customWidth="1"/>
    <col min="14850" max="15104" width="9.140625" style="1" customWidth="1"/>
    <col min="15105" max="15105" width="15.421875" style="1" customWidth="1"/>
    <col min="15106" max="15360" width="9.140625" style="1" customWidth="1"/>
    <col min="15361" max="15361" width="15.421875" style="1" customWidth="1"/>
    <col min="15362" max="15616" width="9.140625" style="1" customWidth="1"/>
    <col min="15617" max="15617" width="15.421875" style="1" customWidth="1"/>
    <col min="15618" max="15872" width="9.140625" style="1" customWidth="1"/>
    <col min="15873" max="15873" width="15.421875" style="1" customWidth="1"/>
    <col min="15874" max="16128" width="9.140625" style="1" customWidth="1"/>
    <col min="16129" max="16129" width="15.421875" style="1" customWidth="1"/>
    <col min="16130" max="16384" width="9.140625" style="1" customWidth="1"/>
  </cols>
  <sheetData>
    <row r="1" spans="1:8" ht="13.5">
      <c r="A1" s="110" t="s">
        <v>64</v>
      </c>
      <c r="B1" s="111"/>
      <c r="C1" s="112"/>
      <c r="D1" s="112"/>
      <c r="E1" s="112"/>
      <c r="F1" s="112"/>
      <c r="H1" s="1" t="s">
        <v>65</v>
      </c>
    </row>
    <row r="2" spans="1:12" ht="15" thickBot="1">
      <c r="A2" s="113"/>
      <c r="B2" s="113"/>
      <c r="C2" s="114"/>
      <c r="D2" s="114"/>
      <c r="E2" s="114"/>
      <c r="F2" s="113" t="s">
        <v>66</v>
      </c>
      <c r="H2" s="11"/>
      <c r="I2" s="115" t="s">
        <v>67</v>
      </c>
      <c r="J2" s="115" t="s">
        <v>68</v>
      </c>
      <c r="K2" s="115" t="s">
        <v>69</v>
      </c>
      <c r="L2" s="115" t="s">
        <v>70</v>
      </c>
    </row>
    <row r="3" spans="1:12" ht="13.5">
      <c r="A3" s="116"/>
      <c r="B3" s="117"/>
      <c r="C3" s="118" t="s">
        <v>67</v>
      </c>
      <c r="D3" s="118" t="s">
        <v>68</v>
      </c>
      <c r="E3" s="118" t="s">
        <v>69</v>
      </c>
      <c r="F3" s="119" t="s">
        <v>70</v>
      </c>
      <c r="H3" s="120" t="s">
        <v>71</v>
      </c>
      <c r="I3" s="121"/>
      <c r="J3" s="121"/>
      <c r="K3" s="121"/>
      <c r="L3" s="121"/>
    </row>
    <row r="4" spans="1:6" ht="14.25">
      <c r="A4" s="122" t="s">
        <v>72</v>
      </c>
      <c r="B4" s="123">
        <v>1984</v>
      </c>
      <c r="C4" s="124">
        <v>1209.4</v>
      </c>
      <c r="D4" s="124">
        <v>2160.3</v>
      </c>
      <c r="E4" s="124">
        <v>2153.7</v>
      </c>
      <c r="F4" s="125">
        <v>1828.8</v>
      </c>
    </row>
    <row r="5" spans="1:6" ht="14.25">
      <c r="A5" s="122"/>
      <c r="B5" s="123">
        <v>1985</v>
      </c>
      <c r="C5" s="124">
        <v>1061.6</v>
      </c>
      <c r="D5" s="124">
        <v>2136.9</v>
      </c>
      <c r="E5" s="124">
        <v>2287.2</v>
      </c>
      <c r="F5" s="125">
        <v>1805.2</v>
      </c>
    </row>
    <row r="6" spans="1:6" ht="14.25">
      <c r="A6" s="122"/>
      <c r="B6" s="123">
        <v>1986</v>
      </c>
      <c r="C6" s="124">
        <v>1040.5</v>
      </c>
      <c r="D6" s="124">
        <v>2287.8</v>
      </c>
      <c r="E6" s="124">
        <v>2271</v>
      </c>
      <c r="F6" s="125">
        <v>1837.5</v>
      </c>
    </row>
    <row r="7" spans="1:6" ht="14.25">
      <c r="A7" s="122"/>
      <c r="B7" s="123">
        <v>1987</v>
      </c>
      <c r="C7" s="124">
        <v>1106.1</v>
      </c>
      <c r="D7" s="124">
        <v>2137.4</v>
      </c>
      <c r="E7" s="124">
        <v>2328.5</v>
      </c>
      <c r="F7" s="125">
        <v>1855.6</v>
      </c>
    </row>
    <row r="8" spans="1:6" ht="14.25">
      <c r="A8" s="122"/>
      <c r="B8" s="123">
        <v>1988</v>
      </c>
      <c r="C8" s="124">
        <v>1191.6</v>
      </c>
      <c r="D8" s="124">
        <v>2530.8</v>
      </c>
      <c r="E8" s="124">
        <v>2468.2</v>
      </c>
      <c r="F8" s="125">
        <v>2062.5</v>
      </c>
    </row>
    <row r="9" spans="1:6" ht="14.25">
      <c r="A9" s="122"/>
      <c r="B9" s="123">
        <v>1989</v>
      </c>
      <c r="C9" s="124">
        <v>1369.4</v>
      </c>
      <c r="D9" s="124">
        <v>2425.4</v>
      </c>
      <c r="E9" s="124">
        <v>2634.7</v>
      </c>
      <c r="F9" s="125">
        <v>2154.8</v>
      </c>
    </row>
    <row r="10" spans="1:6" ht="14.25">
      <c r="A10" s="122"/>
      <c r="B10" s="126">
        <v>1990</v>
      </c>
      <c r="C10" s="127">
        <v>1130.3</v>
      </c>
      <c r="D10" s="127">
        <v>2494.7</v>
      </c>
      <c r="E10" s="127">
        <v>3374.8</v>
      </c>
      <c r="F10" s="128">
        <v>2463.3</v>
      </c>
    </row>
    <row r="11" spans="1:6" ht="14.25">
      <c r="A11" s="122"/>
      <c r="B11" s="123">
        <v>1991</v>
      </c>
      <c r="C11" s="124">
        <v>1272.4</v>
      </c>
      <c r="D11" s="124">
        <v>2901.4</v>
      </c>
      <c r="E11" s="124">
        <v>3758</v>
      </c>
      <c r="F11" s="125">
        <v>2827.8</v>
      </c>
    </row>
    <row r="12" spans="1:6" ht="14.25">
      <c r="A12" s="122"/>
      <c r="B12" s="123">
        <v>1992</v>
      </c>
      <c r="C12" s="124">
        <v>1466.6</v>
      </c>
      <c r="D12" s="124">
        <v>3277.2</v>
      </c>
      <c r="E12" s="124">
        <v>4481.7</v>
      </c>
      <c r="F12" s="125">
        <v>3257</v>
      </c>
    </row>
    <row r="13" spans="1:6" ht="14.25">
      <c r="A13" s="122"/>
      <c r="B13" s="123">
        <v>1993</v>
      </c>
      <c r="C13" s="124">
        <v>2049.4</v>
      </c>
      <c r="D13" s="124">
        <v>3932.8</v>
      </c>
      <c r="E13" s="124">
        <v>4871</v>
      </c>
      <c r="F13" s="125">
        <v>3822.2</v>
      </c>
    </row>
    <row r="14" spans="1:6" ht="14.25">
      <c r="A14" s="122"/>
      <c r="B14" s="123">
        <v>1994</v>
      </c>
      <c r="C14" s="124">
        <v>2439.6</v>
      </c>
      <c r="D14" s="124">
        <v>4158.5</v>
      </c>
      <c r="E14" s="124">
        <v>5153.2</v>
      </c>
      <c r="F14" s="125">
        <v>4089.5</v>
      </c>
    </row>
    <row r="15" spans="1:6" ht="14.25">
      <c r="A15" s="122"/>
      <c r="B15" s="123">
        <v>1995</v>
      </c>
      <c r="C15" s="124">
        <v>2604.7</v>
      </c>
      <c r="D15" s="124">
        <v>4875.5</v>
      </c>
      <c r="E15" s="124">
        <v>5472.8</v>
      </c>
      <c r="F15" s="125">
        <v>4650.6</v>
      </c>
    </row>
    <row r="16" spans="1:6" ht="14.25">
      <c r="A16" s="122"/>
      <c r="B16" s="123">
        <v>1996</v>
      </c>
      <c r="C16" s="124">
        <v>2888</v>
      </c>
      <c r="D16" s="124">
        <v>4794.2</v>
      </c>
      <c r="E16" s="124">
        <v>6159.4</v>
      </c>
      <c r="F16" s="125">
        <v>4903.1</v>
      </c>
    </row>
    <row r="17" spans="1:6" ht="14.25">
      <c r="A17" s="122"/>
      <c r="B17" s="123">
        <v>1997</v>
      </c>
      <c r="C17" s="124">
        <v>3315.8</v>
      </c>
      <c r="D17" s="124">
        <v>5301.1</v>
      </c>
      <c r="E17" s="124">
        <v>6834.6</v>
      </c>
      <c r="F17" s="125">
        <v>5496.4</v>
      </c>
    </row>
    <row r="18" spans="1:6" ht="14.25">
      <c r="A18" s="122"/>
      <c r="B18" s="123">
        <v>1998</v>
      </c>
      <c r="C18" s="124">
        <v>2938.3</v>
      </c>
      <c r="D18" s="124">
        <v>5675.4</v>
      </c>
      <c r="E18" s="124">
        <v>6943.3</v>
      </c>
      <c r="F18" s="125">
        <v>5558.3</v>
      </c>
    </row>
    <row r="19" spans="1:6" ht="14.25">
      <c r="A19" s="122"/>
      <c r="B19" s="123">
        <v>1999</v>
      </c>
      <c r="C19" s="124">
        <v>2907.7</v>
      </c>
      <c r="D19" s="124">
        <v>5669.9</v>
      </c>
      <c r="E19" s="124">
        <v>6958.6</v>
      </c>
      <c r="F19" s="125">
        <v>5586.8</v>
      </c>
    </row>
    <row r="20" spans="1:6" ht="14.25">
      <c r="A20" s="122"/>
      <c r="B20" s="126">
        <v>2000</v>
      </c>
      <c r="C20" s="127">
        <v>3093.9</v>
      </c>
      <c r="D20" s="127">
        <v>5632.9</v>
      </c>
      <c r="E20" s="127">
        <v>7118.1</v>
      </c>
      <c r="F20" s="128">
        <v>5541.7</v>
      </c>
    </row>
    <row r="21" spans="1:12" ht="14.25">
      <c r="A21" s="122"/>
      <c r="B21" s="123">
        <v>2001</v>
      </c>
      <c r="C21" s="124">
        <v>2443.4</v>
      </c>
      <c r="D21" s="124">
        <v>6048.2</v>
      </c>
      <c r="E21" s="124">
        <v>8029.9</v>
      </c>
      <c r="F21" s="125">
        <v>5995.2</v>
      </c>
      <c r="H21" s="121">
        <v>2001</v>
      </c>
      <c r="I21" s="129">
        <v>2197</v>
      </c>
      <c r="J21" s="129">
        <v>5758</v>
      </c>
      <c r="K21" s="129">
        <v>7323</v>
      </c>
      <c r="L21" s="129">
        <v>5567</v>
      </c>
    </row>
    <row r="22" spans="1:12" ht="14.25">
      <c r="A22" s="122"/>
      <c r="B22" s="130">
        <v>2002</v>
      </c>
      <c r="C22" s="124">
        <v>2585.6</v>
      </c>
      <c r="D22" s="124">
        <v>6129.2</v>
      </c>
      <c r="E22" s="124">
        <v>7993.3</v>
      </c>
      <c r="F22" s="125">
        <v>6063.2</v>
      </c>
      <c r="H22" s="121">
        <v>2002</v>
      </c>
      <c r="I22" s="129">
        <v>2332</v>
      </c>
      <c r="J22" s="129">
        <v>5760</v>
      </c>
      <c r="K22" s="129">
        <v>7140</v>
      </c>
      <c r="L22" s="129">
        <v>5568</v>
      </c>
    </row>
    <row r="23" spans="1:12" ht="14.25">
      <c r="A23" s="122"/>
      <c r="B23" s="130">
        <v>2003</v>
      </c>
      <c r="C23" s="124">
        <v>2923.9</v>
      </c>
      <c r="D23" s="124">
        <v>6332.3</v>
      </c>
      <c r="E23" s="124">
        <v>8185.2</v>
      </c>
      <c r="F23" s="125">
        <v>6384.3</v>
      </c>
      <c r="H23" s="121">
        <v>2003</v>
      </c>
      <c r="I23" s="129">
        <v>2475</v>
      </c>
      <c r="J23" s="129">
        <v>5942</v>
      </c>
      <c r="K23" s="129">
        <v>7405</v>
      </c>
      <c r="L23" s="129">
        <v>5842</v>
      </c>
    </row>
    <row r="24" spans="1:12" ht="14.25">
      <c r="A24" s="122"/>
      <c r="B24" s="130">
        <v>2004</v>
      </c>
      <c r="C24" s="124">
        <v>2745.7</v>
      </c>
      <c r="D24" s="124">
        <v>6544.9</v>
      </c>
      <c r="E24" s="124">
        <v>8173.9</v>
      </c>
      <c r="F24" s="125">
        <v>6395.7</v>
      </c>
      <c r="H24" s="121">
        <v>2004</v>
      </c>
      <c r="I24" s="129">
        <v>2599</v>
      </c>
      <c r="J24" s="129">
        <v>5886</v>
      </c>
      <c r="K24" s="129">
        <v>7281</v>
      </c>
      <c r="L24" s="129">
        <v>5747</v>
      </c>
    </row>
    <row r="25" spans="1:12" ht="14.25">
      <c r="A25" s="130"/>
      <c r="B25" s="130">
        <v>2005</v>
      </c>
      <c r="C25" s="124">
        <v>2819.3</v>
      </c>
      <c r="D25" s="124">
        <v>6525.5</v>
      </c>
      <c r="E25" s="124">
        <v>8828.2</v>
      </c>
      <c r="F25" s="125">
        <v>6621.4</v>
      </c>
      <c r="H25" s="121">
        <v>2005</v>
      </c>
      <c r="I25" s="129">
        <v>2669</v>
      </c>
      <c r="J25" s="129">
        <v>6195</v>
      </c>
      <c r="K25" s="129">
        <v>7967</v>
      </c>
      <c r="L25" s="129">
        <v>6136</v>
      </c>
    </row>
    <row r="26" spans="1:12" ht="14.25">
      <c r="A26" s="122"/>
      <c r="B26" s="131">
        <v>2006</v>
      </c>
      <c r="C26" s="132">
        <v>3497.1</v>
      </c>
      <c r="D26" s="132">
        <v>6730.2</v>
      </c>
      <c r="E26" s="132">
        <v>9896.4</v>
      </c>
      <c r="F26" s="133">
        <v>7257.3</v>
      </c>
      <c r="H26" s="121">
        <v>2006</v>
      </c>
      <c r="I26" s="129">
        <v>3123</v>
      </c>
      <c r="J26" s="129">
        <v>6310</v>
      </c>
      <c r="K26" s="129">
        <v>8462</v>
      </c>
      <c r="L26" s="129">
        <v>6482</v>
      </c>
    </row>
    <row r="27" spans="1:12" ht="14.25">
      <c r="A27" s="122"/>
      <c r="B27" s="131">
        <v>2007</v>
      </c>
      <c r="C27" s="134">
        <v>3421.2</v>
      </c>
      <c r="D27" s="134">
        <v>7389.7</v>
      </c>
      <c r="E27" s="134">
        <v>9266.5</v>
      </c>
      <c r="F27" s="135">
        <v>7369.3</v>
      </c>
      <c r="H27" s="121">
        <v>2007</v>
      </c>
      <c r="I27" s="129">
        <v>3252</v>
      </c>
      <c r="J27" s="129">
        <v>6793</v>
      </c>
      <c r="K27" s="129">
        <v>8498</v>
      </c>
      <c r="L27" s="129">
        <v>6785</v>
      </c>
    </row>
    <row r="28" spans="1:12" ht="14.25">
      <c r="A28" s="122"/>
      <c r="B28" s="131">
        <v>2008</v>
      </c>
      <c r="C28" s="136">
        <f aca="true" t="shared" si="0" ref="C28:F31">+C27*I28/I27</f>
        <v>3933.5383763837635</v>
      </c>
      <c r="D28" s="136">
        <f t="shared" si="0"/>
        <v>7768.268467540114</v>
      </c>
      <c r="E28" s="136">
        <f t="shared" si="0"/>
        <v>9915.30766062603</v>
      </c>
      <c r="F28" s="136">
        <f t="shared" si="0"/>
        <v>7823.296669123065</v>
      </c>
      <c r="H28" s="121">
        <v>2008</v>
      </c>
      <c r="I28" s="129">
        <v>3739</v>
      </c>
      <c r="J28" s="129">
        <v>7141</v>
      </c>
      <c r="K28" s="129">
        <v>9093</v>
      </c>
      <c r="L28" s="129">
        <v>7203</v>
      </c>
    </row>
    <row r="29" spans="1:12" ht="14.25">
      <c r="A29" s="137"/>
      <c r="B29" s="138">
        <v>2009</v>
      </c>
      <c r="C29" s="136">
        <f t="shared" si="0"/>
        <v>3730.496678966789</v>
      </c>
      <c r="D29" s="136">
        <f t="shared" si="0"/>
        <v>7910.77556307964</v>
      </c>
      <c r="E29" s="136">
        <f t="shared" si="0"/>
        <v>9822.620851965168</v>
      </c>
      <c r="F29" s="136">
        <f t="shared" si="0"/>
        <v>7846.10511422255</v>
      </c>
      <c r="H29" s="139">
        <v>2009</v>
      </c>
      <c r="I29" s="140">
        <v>3546</v>
      </c>
      <c r="J29" s="140">
        <v>7272</v>
      </c>
      <c r="K29" s="140">
        <v>9008</v>
      </c>
      <c r="L29" s="140">
        <v>7224</v>
      </c>
    </row>
    <row r="30" spans="1:12" ht="14.25">
      <c r="A30" s="113"/>
      <c r="B30" s="131">
        <v>2010</v>
      </c>
      <c r="C30" s="136">
        <f t="shared" si="0"/>
        <v>4274.676516412725</v>
      </c>
      <c r="D30" s="136">
        <f t="shared" si="0"/>
        <v>8194.88792396476</v>
      </c>
      <c r="E30" s="136">
        <f t="shared" si="0"/>
        <v>10426.199890994798</v>
      </c>
      <c r="F30" s="136">
        <f t="shared" si="0"/>
        <v>8411.80386716275</v>
      </c>
      <c r="H30" s="121">
        <v>2010</v>
      </c>
      <c r="I30" s="140">
        <v>4063.2666992207946</v>
      </c>
      <c r="J30" s="140">
        <v>7533.170990363969</v>
      </c>
      <c r="K30" s="140">
        <v>9561.52233029448</v>
      </c>
      <c r="L30" s="140">
        <v>7744.845404407372</v>
      </c>
    </row>
    <row r="31" spans="2:12" ht="14.25">
      <c r="B31" s="138">
        <v>2011</v>
      </c>
      <c r="C31" s="136">
        <f t="shared" si="0"/>
        <v>5148.857762739977</v>
      </c>
      <c r="D31" s="136">
        <f t="shared" si="0"/>
        <v>8674.887162953974</v>
      </c>
      <c r="E31" s="136">
        <f t="shared" si="0"/>
        <v>10980.306763511744</v>
      </c>
      <c r="F31" s="136">
        <f t="shared" si="0"/>
        <v>9043.771673301784</v>
      </c>
      <c r="H31" s="139">
        <v>2011</v>
      </c>
      <c r="I31" s="140">
        <v>4894.214148377881</v>
      </c>
      <c r="J31" s="140">
        <v>7974.4114778605845</v>
      </c>
      <c r="K31" s="140">
        <v>10069.67537649844</v>
      </c>
      <c r="L31" s="140">
        <v>8326.705494870965</v>
      </c>
    </row>
    <row r="32" spans="1:6" ht="14.25">
      <c r="A32" s="113"/>
      <c r="B32" s="113"/>
      <c r="C32" s="114"/>
      <c r="D32" s="114"/>
      <c r="E32" s="114"/>
      <c r="F32" s="114"/>
    </row>
    <row r="35" ht="14.25">
      <c r="A35" s="141" t="s">
        <v>73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2"/>
  <sheetViews>
    <sheetView workbookViewId="0" topLeftCell="A1">
      <selection activeCell="L37" sqref="L37"/>
    </sheetView>
  </sheetViews>
  <sheetFormatPr defaultColWidth="9.140625" defaultRowHeight="15"/>
  <cols>
    <col min="1" max="10" width="8.7109375" style="59" customWidth="1"/>
    <col min="11" max="256" width="9.140625" style="59" customWidth="1"/>
    <col min="257" max="266" width="8.7109375" style="59" customWidth="1"/>
    <col min="267" max="512" width="9.140625" style="59" customWidth="1"/>
    <col min="513" max="522" width="8.7109375" style="59" customWidth="1"/>
    <col min="523" max="768" width="9.140625" style="59" customWidth="1"/>
    <col min="769" max="778" width="8.7109375" style="59" customWidth="1"/>
    <col min="779" max="1024" width="9.140625" style="59" customWidth="1"/>
    <col min="1025" max="1034" width="8.7109375" style="59" customWidth="1"/>
    <col min="1035" max="1280" width="9.140625" style="59" customWidth="1"/>
    <col min="1281" max="1290" width="8.7109375" style="59" customWidth="1"/>
    <col min="1291" max="1536" width="9.140625" style="59" customWidth="1"/>
    <col min="1537" max="1546" width="8.7109375" style="59" customWidth="1"/>
    <col min="1547" max="1792" width="9.140625" style="59" customWidth="1"/>
    <col min="1793" max="1802" width="8.7109375" style="59" customWidth="1"/>
    <col min="1803" max="2048" width="9.140625" style="59" customWidth="1"/>
    <col min="2049" max="2058" width="8.7109375" style="59" customWidth="1"/>
    <col min="2059" max="2304" width="9.140625" style="59" customWidth="1"/>
    <col min="2305" max="2314" width="8.7109375" style="59" customWidth="1"/>
    <col min="2315" max="2560" width="9.140625" style="59" customWidth="1"/>
    <col min="2561" max="2570" width="8.7109375" style="59" customWidth="1"/>
    <col min="2571" max="2816" width="9.140625" style="59" customWidth="1"/>
    <col min="2817" max="2826" width="8.7109375" style="59" customWidth="1"/>
    <col min="2827" max="3072" width="9.140625" style="59" customWidth="1"/>
    <col min="3073" max="3082" width="8.7109375" style="59" customWidth="1"/>
    <col min="3083" max="3328" width="9.140625" style="59" customWidth="1"/>
    <col min="3329" max="3338" width="8.7109375" style="59" customWidth="1"/>
    <col min="3339" max="3584" width="9.140625" style="59" customWidth="1"/>
    <col min="3585" max="3594" width="8.7109375" style="59" customWidth="1"/>
    <col min="3595" max="3840" width="9.140625" style="59" customWidth="1"/>
    <col min="3841" max="3850" width="8.7109375" style="59" customWidth="1"/>
    <col min="3851" max="4096" width="9.140625" style="59" customWidth="1"/>
    <col min="4097" max="4106" width="8.7109375" style="59" customWidth="1"/>
    <col min="4107" max="4352" width="9.140625" style="59" customWidth="1"/>
    <col min="4353" max="4362" width="8.7109375" style="59" customWidth="1"/>
    <col min="4363" max="4608" width="9.140625" style="59" customWidth="1"/>
    <col min="4609" max="4618" width="8.7109375" style="59" customWidth="1"/>
    <col min="4619" max="4864" width="9.140625" style="59" customWidth="1"/>
    <col min="4865" max="4874" width="8.7109375" style="59" customWidth="1"/>
    <col min="4875" max="5120" width="9.140625" style="59" customWidth="1"/>
    <col min="5121" max="5130" width="8.7109375" style="59" customWidth="1"/>
    <col min="5131" max="5376" width="9.140625" style="59" customWidth="1"/>
    <col min="5377" max="5386" width="8.7109375" style="59" customWidth="1"/>
    <col min="5387" max="5632" width="9.140625" style="59" customWidth="1"/>
    <col min="5633" max="5642" width="8.7109375" style="59" customWidth="1"/>
    <col min="5643" max="5888" width="9.140625" style="59" customWidth="1"/>
    <col min="5889" max="5898" width="8.7109375" style="59" customWidth="1"/>
    <col min="5899" max="6144" width="9.140625" style="59" customWidth="1"/>
    <col min="6145" max="6154" width="8.7109375" style="59" customWidth="1"/>
    <col min="6155" max="6400" width="9.140625" style="59" customWidth="1"/>
    <col min="6401" max="6410" width="8.7109375" style="59" customWidth="1"/>
    <col min="6411" max="6656" width="9.140625" style="59" customWidth="1"/>
    <col min="6657" max="6666" width="8.7109375" style="59" customWidth="1"/>
    <col min="6667" max="6912" width="9.140625" style="59" customWidth="1"/>
    <col min="6913" max="6922" width="8.7109375" style="59" customWidth="1"/>
    <col min="6923" max="7168" width="9.140625" style="59" customWidth="1"/>
    <col min="7169" max="7178" width="8.7109375" style="59" customWidth="1"/>
    <col min="7179" max="7424" width="9.140625" style="59" customWidth="1"/>
    <col min="7425" max="7434" width="8.7109375" style="59" customWidth="1"/>
    <col min="7435" max="7680" width="9.140625" style="59" customWidth="1"/>
    <col min="7681" max="7690" width="8.7109375" style="59" customWidth="1"/>
    <col min="7691" max="7936" width="9.140625" style="59" customWidth="1"/>
    <col min="7937" max="7946" width="8.7109375" style="59" customWidth="1"/>
    <col min="7947" max="8192" width="9.140625" style="59" customWidth="1"/>
    <col min="8193" max="8202" width="8.7109375" style="59" customWidth="1"/>
    <col min="8203" max="8448" width="9.140625" style="59" customWidth="1"/>
    <col min="8449" max="8458" width="8.7109375" style="59" customWidth="1"/>
    <col min="8459" max="8704" width="9.140625" style="59" customWidth="1"/>
    <col min="8705" max="8714" width="8.7109375" style="59" customWidth="1"/>
    <col min="8715" max="8960" width="9.140625" style="59" customWidth="1"/>
    <col min="8961" max="8970" width="8.7109375" style="59" customWidth="1"/>
    <col min="8971" max="9216" width="9.140625" style="59" customWidth="1"/>
    <col min="9217" max="9226" width="8.7109375" style="59" customWidth="1"/>
    <col min="9227" max="9472" width="9.140625" style="59" customWidth="1"/>
    <col min="9473" max="9482" width="8.7109375" style="59" customWidth="1"/>
    <col min="9483" max="9728" width="9.140625" style="59" customWidth="1"/>
    <col min="9729" max="9738" width="8.7109375" style="59" customWidth="1"/>
    <col min="9739" max="9984" width="9.140625" style="59" customWidth="1"/>
    <col min="9985" max="9994" width="8.7109375" style="59" customWidth="1"/>
    <col min="9995" max="10240" width="9.140625" style="59" customWidth="1"/>
    <col min="10241" max="10250" width="8.7109375" style="59" customWidth="1"/>
    <col min="10251" max="10496" width="9.140625" style="59" customWidth="1"/>
    <col min="10497" max="10506" width="8.7109375" style="59" customWidth="1"/>
    <col min="10507" max="10752" width="9.140625" style="59" customWidth="1"/>
    <col min="10753" max="10762" width="8.7109375" style="59" customWidth="1"/>
    <col min="10763" max="11008" width="9.140625" style="59" customWidth="1"/>
    <col min="11009" max="11018" width="8.7109375" style="59" customWidth="1"/>
    <col min="11019" max="11264" width="9.140625" style="59" customWidth="1"/>
    <col min="11265" max="11274" width="8.7109375" style="59" customWidth="1"/>
    <col min="11275" max="11520" width="9.140625" style="59" customWidth="1"/>
    <col min="11521" max="11530" width="8.7109375" style="59" customWidth="1"/>
    <col min="11531" max="11776" width="9.140625" style="59" customWidth="1"/>
    <col min="11777" max="11786" width="8.7109375" style="59" customWidth="1"/>
    <col min="11787" max="12032" width="9.140625" style="59" customWidth="1"/>
    <col min="12033" max="12042" width="8.7109375" style="59" customWidth="1"/>
    <col min="12043" max="12288" width="9.140625" style="59" customWidth="1"/>
    <col min="12289" max="12298" width="8.7109375" style="59" customWidth="1"/>
    <col min="12299" max="12544" width="9.140625" style="59" customWidth="1"/>
    <col min="12545" max="12554" width="8.7109375" style="59" customWidth="1"/>
    <col min="12555" max="12800" width="9.140625" style="59" customWidth="1"/>
    <col min="12801" max="12810" width="8.7109375" style="59" customWidth="1"/>
    <col min="12811" max="13056" width="9.140625" style="59" customWidth="1"/>
    <col min="13057" max="13066" width="8.7109375" style="59" customWidth="1"/>
    <col min="13067" max="13312" width="9.140625" style="59" customWidth="1"/>
    <col min="13313" max="13322" width="8.7109375" style="59" customWidth="1"/>
    <col min="13323" max="13568" width="9.140625" style="59" customWidth="1"/>
    <col min="13569" max="13578" width="8.7109375" style="59" customWidth="1"/>
    <col min="13579" max="13824" width="9.140625" style="59" customWidth="1"/>
    <col min="13825" max="13834" width="8.7109375" style="59" customWidth="1"/>
    <col min="13835" max="14080" width="9.140625" style="59" customWidth="1"/>
    <col min="14081" max="14090" width="8.7109375" style="59" customWidth="1"/>
    <col min="14091" max="14336" width="9.140625" style="59" customWidth="1"/>
    <col min="14337" max="14346" width="8.7109375" style="59" customWidth="1"/>
    <col min="14347" max="14592" width="9.140625" style="59" customWidth="1"/>
    <col min="14593" max="14602" width="8.7109375" style="59" customWidth="1"/>
    <col min="14603" max="14848" width="9.140625" style="59" customWidth="1"/>
    <col min="14849" max="14858" width="8.7109375" style="59" customWidth="1"/>
    <col min="14859" max="15104" width="9.140625" style="59" customWidth="1"/>
    <col min="15105" max="15114" width="8.7109375" style="59" customWidth="1"/>
    <col min="15115" max="15360" width="9.140625" style="59" customWidth="1"/>
    <col min="15361" max="15370" width="8.7109375" style="59" customWidth="1"/>
    <col min="15371" max="15616" width="9.140625" style="59" customWidth="1"/>
    <col min="15617" max="15626" width="8.7109375" style="59" customWidth="1"/>
    <col min="15627" max="15872" width="9.140625" style="59" customWidth="1"/>
    <col min="15873" max="15882" width="8.7109375" style="59" customWidth="1"/>
    <col min="15883" max="16128" width="9.140625" style="59" customWidth="1"/>
    <col min="16129" max="16138" width="8.7109375" style="59" customWidth="1"/>
    <col min="16139" max="16384" width="9.140625" style="59" customWidth="1"/>
  </cols>
  <sheetData>
    <row r="1" ht="12.75">
      <c r="A1" s="58" t="s">
        <v>76</v>
      </c>
    </row>
    <row r="2" ht="15">
      <c r="J2" s="60" t="s">
        <v>77</v>
      </c>
    </row>
    <row r="3" spans="1:10" ht="15">
      <c r="A3" s="61"/>
      <c r="B3" s="62" t="s">
        <v>78</v>
      </c>
      <c r="C3" s="62" t="s">
        <v>79</v>
      </c>
      <c r="D3" s="62" t="s">
        <v>80</v>
      </c>
      <c r="E3" s="62" t="s">
        <v>81</v>
      </c>
      <c r="F3" s="62" t="s">
        <v>81</v>
      </c>
      <c r="G3" s="62" t="s">
        <v>82</v>
      </c>
      <c r="H3" s="63" t="s">
        <v>83</v>
      </c>
      <c r="I3" s="62" t="s">
        <v>84</v>
      </c>
      <c r="J3" s="62" t="s">
        <v>85</v>
      </c>
    </row>
    <row r="4" spans="1:13" ht="15">
      <c r="A4" s="64"/>
      <c r="B4" s="65" t="s">
        <v>86</v>
      </c>
      <c r="C4" s="65" t="s">
        <v>87</v>
      </c>
      <c r="D4" s="65"/>
      <c r="E4" s="65" t="s">
        <v>88</v>
      </c>
      <c r="F4" s="65" t="s">
        <v>88</v>
      </c>
      <c r="G4" s="65"/>
      <c r="H4" s="66" t="s">
        <v>89</v>
      </c>
      <c r="I4" s="65" t="s">
        <v>90</v>
      </c>
      <c r="J4" s="65" t="s">
        <v>91</v>
      </c>
      <c r="L4" s="59" t="s">
        <v>165</v>
      </c>
      <c r="M4" s="59" t="s">
        <v>166</v>
      </c>
    </row>
    <row r="5" spans="1:10" ht="15">
      <c r="A5" s="64"/>
      <c r="B5" s="64"/>
      <c r="C5" s="65" t="s">
        <v>92</v>
      </c>
      <c r="D5" s="64"/>
      <c r="E5" s="65" t="s">
        <v>93</v>
      </c>
      <c r="F5" s="65" t="s">
        <v>94</v>
      </c>
      <c r="G5" s="65"/>
      <c r="H5" s="66" t="s">
        <v>81</v>
      </c>
      <c r="I5" s="65" t="s">
        <v>95</v>
      </c>
      <c r="J5" s="65" t="s">
        <v>96</v>
      </c>
    </row>
    <row r="6" spans="1:15" ht="15">
      <c r="A6" s="64"/>
      <c r="B6" s="64"/>
      <c r="C6" s="64"/>
      <c r="D6" s="64"/>
      <c r="E6" s="65"/>
      <c r="F6" s="65" t="s">
        <v>97</v>
      </c>
      <c r="G6" s="65"/>
      <c r="H6" s="66" t="s">
        <v>98</v>
      </c>
      <c r="I6" s="65" t="s">
        <v>99</v>
      </c>
      <c r="J6" s="65" t="s">
        <v>100</v>
      </c>
      <c r="O6" s="59" t="s">
        <v>167</v>
      </c>
    </row>
    <row r="7" spans="1:10" ht="15">
      <c r="A7" s="67"/>
      <c r="B7" s="68" t="s">
        <v>101</v>
      </c>
      <c r="C7" s="68" t="s">
        <v>102</v>
      </c>
      <c r="D7" s="68" t="s">
        <v>103</v>
      </c>
      <c r="E7" s="68" t="s">
        <v>104</v>
      </c>
      <c r="F7" s="68" t="s">
        <v>105</v>
      </c>
      <c r="G7" s="68" t="s">
        <v>106</v>
      </c>
      <c r="H7" s="69" t="s">
        <v>107</v>
      </c>
      <c r="I7" s="68" t="s">
        <v>108</v>
      </c>
      <c r="J7" s="68" t="s">
        <v>109</v>
      </c>
    </row>
    <row r="8" spans="1:13" ht="15">
      <c r="A8" s="70">
        <v>1980</v>
      </c>
      <c r="B8" s="71">
        <v>81433</v>
      </c>
      <c r="C8" s="71">
        <v>98</v>
      </c>
      <c r="D8" s="71">
        <v>5439</v>
      </c>
      <c r="E8" s="72">
        <v>899</v>
      </c>
      <c r="F8" s="71">
        <v>3</v>
      </c>
      <c r="G8" s="71">
        <v>10531</v>
      </c>
      <c r="H8" s="73">
        <v>98403</v>
      </c>
      <c r="I8" s="71">
        <v>5315</v>
      </c>
      <c r="J8" s="71">
        <v>10905</v>
      </c>
      <c r="K8" s="59">
        <v>1980</v>
      </c>
      <c r="L8" s="95">
        <f>+H8-G8</f>
        <v>87872</v>
      </c>
      <c r="M8" s="95">
        <f>+L8-C8</f>
        <v>87774</v>
      </c>
    </row>
    <row r="9" spans="1:13" ht="15">
      <c r="A9" s="70">
        <v>1981</v>
      </c>
      <c r="B9" s="71">
        <v>97007</v>
      </c>
      <c r="C9" s="71">
        <v>148</v>
      </c>
      <c r="D9" s="71">
        <v>3997</v>
      </c>
      <c r="E9" s="72">
        <v>784</v>
      </c>
      <c r="F9" s="71">
        <v>9</v>
      </c>
      <c r="G9" s="71">
        <v>9174</v>
      </c>
      <c r="H9" s="73">
        <v>111119</v>
      </c>
      <c r="I9" s="71">
        <v>8075</v>
      </c>
      <c r="J9" s="71">
        <v>14600</v>
      </c>
      <c r="K9" s="59">
        <v>1981</v>
      </c>
      <c r="L9" s="95">
        <f aca="true" t="shared" si="0" ref="L9:L20">+H9-G9</f>
        <v>101945</v>
      </c>
      <c r="M9" s="95">
        <f aca="true" t="shared" si="1" ref="M9:M20">+L9-C9</f>
        <v>101797</v>
      </c>
    </row>
    <row r="10" spans="1:13" ht="15">
      <c r="A10" s="70">
        <v>1982</v>
      </c>
      <c r="B10" s="71">
        <v>110167</v>
      </c>
      <c r="C10" s="71">
        <v>151</v>
      </c>
      <c r="D10" s="71">
        <v>6091</v>
      </c>
      <c r="E10" s="71">
        <v>863</v>
      </c>
      <c r="F10" s="71">
        <v>19</v>
      </c>
      <c r="G10" s="71">
        <v>-3384</v>
      </c>
      <c r="H10" s="73">
        <v>113907</v>
      </c>
      <c r="I10" s="71">
        <v>7884</v>
      </c>
      <c r="J10" s="71">
        <v>18778</v>
      </c>
      <c r="K10" s="59">
        <v>1982</v>
      </c>
      <c r="L10" s="95">
        <f t="shared" si="0"/>
        <v>117291</v>
      </c>
      <c r="M10" s="95">
        <f t="shared" si="1"/>
        <v>117140</v>
      </c>
    </row>
    <row r="11" spans="1:13" ht="15">
      <c r="A11" s="70">
        <v>1983</v>
      </c>
      <c r="B11" s="71">
        <v>118577</v>
      </c>
      <c r="C11" s="71">
        <v>205</v>
      </c>
      <c r="D11" s="71">
        <v>9656</v>
      </c>
      <c r="E11" s="71">
        <v>694</v>
      </c>
      <c r="F11" s="71">
        <v>4</v>
      </c>
      <c r="G11" s="71">
        <v>10066</v>
      </c>
      <c r="H11" s="73">
        <v>139202</v>
      </c>
      <c r="I11" s="71">
        <v>13224</v>
      </c>
      <c r="J11" s="71">
        <v>22275</v>
      </c>
      <c r="K11" s="59">
        <v>1983</v>
      </c>
      <c r="L11" s="95">
        <f t="shared" si="0"/>
        <v>129136</v>
      </c>
      <c r="M11" s="95">
        <f t="shared" si="1"/>
        <v>128931</v>
      </c>
    </row>
    <row r="12" spans="1:13" ht="15">
      <c r="A12" s="70">
        <v>1984</v>
      </c>
      <c r="B12" s="71">
        <v>130100</v>
      </c>
      <c r="C12" s="71">
        <v>247</v>
      </c>
      <c r="D12" s="71">
        <v>3381</v>
      </c>
      <c r="E12" s="71">
        <v>829</v>
      </c>
      <c r="F12" s="71">
        <v>12</v>
      </c>
      <c r="G12" s="71">
        <v>5703</v>
      </c>
      <c r="H12" s="73">
        <v>140272</v>
      </c>
      <c r="I12" s="71">
        <v>8493</v>
      </c>
      <c r="J12" s="71">
        <v>26762</v>
      </c>
      <c r="K12" s="59">
        <v>1984</v>
      </c>
      <c r="L12" s="95">
        <f t="shared" si="0"/>
        <v>134569</v>
      </c>
      <c r="M12" s="95">
        <f t="shared" si="1"/>
        <v>134322</v>
      </c>
    </row>
    <row r="13" spans="1:13" ht="15">
      <c r="A13" s="70">
        <v>1985</v>
      </c>
      <c r="B13" s="71">
        <v>142923</v>
      </c>
      <c r="C13" s="71">
        <v>233</v>
      </c>
      <c r="D13" s="71">
        <v>6784</v>
      </c>
      <c r="E13" s="71">
        <v>967</v>
      </c>
      <c r="F13" s="71">
        <v>18</v>
      </c>
      <c r="G13" s="71">
        <v>-3320</v>
      </c>
      <c r="H13" s="73">
        <v>147605</v>
      </c>
      <c r="I13" s="71">
        <v>13273</v>
      </c>
      <c r="J13" s="71">
        <v>30519</v>
      </c>
      <c r="K13" s="59">
        <v>1985</v>
      </c>
      <c r="L13" s="95">
        <f t="shared" si="0"/>
        <v>150925</v>
      </c>
      <c r="M13" s="95">
        <f t="shared" si="1"/>
        <v>150692</v>
      </c>
    </row>
    <row r="14" spans="1:13" ht="15">
      <c r="A14" s="70">
        <v>1986</v>
      </c>
      <c r="B14" s="71">
        <v>144564</v>
      </c>
      <c r="C14" s="71">
        <v>218</v>
      </c>
      <c r="D14" s="71">
        <v>6100</v>
      </c>
      <c r="E14" s="71">
        <v>1032</v>
      </c>
      <c r="F14" s="71">
        <v>20</v>
      </c>
      <c r="G14" s="71">
        <v>4750</v>
      </c>
      <c r="H14" s="73">
        <v>156684</v>
      </c>
      <c r="I14" s="71">
        <v>15737</v>
      </c>
      <c r="J14" s="71">
        <v>35959</v>
      </c>
      <c r="K14" s="59">
        <v>1986</v>
      </c>
      <c r="L14" s="95">
        <f t="shared" si="0"/>
        <v>151934</v>
      </c>
      <c r="M14" s="95">
        <f t="shared" si="1"/>
        <v>151716</v>
      </c>
    </row>
    <row r="15" spans="1:13" ht="15">
      <c r="A15" s="70">
        <v>1987</v>
      </c>
      <c r="B15" s="71">
        <v>147224</v>
      </c>
      <c r="C15" s="71">
        <v>268</v>
      </c>
      <c r="D15" s="71">
        <v>9892</v>
      </c>
      <c r="E15" s="71">
        <v>1110</v>
      </c>
      <c r="F15" s="71">
        <v>11</v>
      </c>
      <c r="G15" s="71">
        <v>29404</v>
      </c>
      <c r="H15" s="73">
        <v>187909</v>
      </c>
      <c r="I15" s="71">
        <v>17325</v>
      </c>
      <c r="J15" s="71">
        <v>36695</v>
      </c>
      <c r="K15" s="59">
        <v>1987</v>
      </c>
      <c r="L15" s="95">
        <f t="shared" si="0"/>
        <v>158505</v>
      </c>
      <c r="M15" s="95">
        <f t="shared" si="1"/>
        <v>158237</v>
      </c>
    </row>
    <row r="16" spans="1:13" ht="15">
      <c r="A16" s="70">
        <v>1988</v>
      </c>
      <c r="B16" s="71">
        <v>156710</v>
      </c>
      <c r="C16" s="71">
        <v>347</v>
      </c>
      <c r="D16" s="71">
        <v>5419</v>
      </c>
      <c r="E16" s="71">
        <v>835</v>
      </c>
      <c r="F16" s="71">
        <v>179</v>
      </c>
      <c r="G16" s="71">
        <v>85373</v>
      </c>
      <c r="H16" s="73">
        <v>248863</v>
      </c>
      <c r="I16" s="71">
        <v>17045</v>
      </c>
      <c r="J16" s="71">
        <v>40061</v>
      </c>
      <c r="K16" s="59">
        <v>1988</v>
      </c>
      <c r="L16" s="95">
        <f t="shared" si="0"/>
        <v>163490</v>
      </c>
      <c r="M16" s="95">
        <f t="shared" si="1"/>
        <v>163143</v>
      </c>
    </row>
    <row r="17" spans="1:13" ht="15">
      <c r="A17" s="70">
        <v>1989</v>
      </c>
      <c r="B17" s="71">
        <v>176798</v>
      </c>
      <c r="C17" s="71">
        <v>397</v>
      </c>
      <c r="D17" s="71">
        <v>18096</v>
      </c>
      <c r="E17" s="71">
        <v>2464</v>
      </c>
      <c r="F17" s="71">
        <v>225</v>
      </c>
      <c r="G17" s="71">
        <v>112848</v>
      </c>
      <c r="H17" s="73">
        <v>310828</v>
      </c>
      <c r="I17" s="71">
        <v>19917</v>
      </c>
      <c r="J17" s="71">
        <v>44421</v>
      </c>
      <c r="K17" s="59">
        <v>1989</v>
      </c>
      <c r="L17" s="95">
        <f t="shared" si="0"/>
        <v>197980</v>
      </c>
      <c r="M17" s="95">
        <f t="shared" si="1"/>
        <v>197583</v>
      </c>
    </row>
    <row r="18" spans="1:13" ht="15">
      <c r="A18" s="70">
        <v>1990</v>
      </c>
      <c r="B18" s="71">
        <v>205354</v>
      </c>
      <c r="C18" s="71">
        <v>443</v>
      </c>
      <c r="D18" s="71">
        <v>20432</v>
      </c>
      <c r="E18" s="71">
        <v>4220</v>
      </c>
      <c r="F18" s="71">
        <v>288</v>
      </c>
      <c r="G18" s="71">
        <v>182678</v>
      </c>
      <c r="H18" s="73">
        <v>413415</v>
      </c>
      <c r="I18" s="71">
        <v>24273</v>
      </c>
      <c r="J18" s="71">
        <v>39971</v>
      </c>
      <c r="K18" s="59">
        <v>1990</v>
      </c>
      <c r="L18" s="95">
        <f t="shared" si="0"/>
        <v>230737</v>
      </c>
      <c r="M18" s="95">
        <f t="shared" si="1"/>
        <v>230294</v>
      </c>
    </row>
    <row r="19" spans="1:13" ht="15">
      <c r="A19" s="70">
        <v>1991</v>
      </c>
      <c r="B19" s="71">
        <v>231127</v>
      </c>
      <c r="C19" s="71">
        <v>1401</v>
      </c>
      <c r="D19" s="71">
        <v>15157</v>
      </c>
      <c r="E19" s="71">
        <v>5557</v>
      </c>
      <c r="F19" s="71">
        <v>258</v>
      </c>
      <c r="G19" s="71">
        <v>234145</v>
      </c>
      <c r="H19" s="73">
        <v>487645</v>
      </c>
      <c r="I19" s="71">
        <v>35451</v>
      </c>
      <c r="J19" s="71">
        <v>32172</v>
      </c>
      <c r="K19" s="59">
        <v>1991</v>
      </c>
      <c r="L19" s="95">
        <f t="shared" si="0"/>
        <v>253500</v>
      </c>
      <c r="M19" s="95">
        <f t="shared" si="1"/>
        <v>252099</v>
      </c>
    </row>
    <row r="20" spans="1:13" ht="15">
      <c r="A20" s="70">
        <v>1992</v>
      </c>
      <c r="B20" s="71">
        <v>280203</v>
      </c>
      <c r="C20" s="71">
        <v>2810</v>
      </c>
      <c r="D20" s="71">
        <v>13868</v>
      </c>
      <c r="E20" s="71">
        <v>6838</v>
      </c>
      <c r="F20" s="71">
        <v>260</v>
      </c>
      <c r="G20" s="71">
        <v>222291</v>
      </c>
      <c r="H20" s="73">
        <v>526270</v>
      </c>
      <c r="I20" s="71">
        <v>44084</v>
      </c>
      <c r="J20" s="71">
        <v>28602</v>
      </c>
      <c r="K20" s="59">
        <v>1992</v>
      </c>
      <c r="L20" s="95">
        <f t="shared" si="0"/>
        <v>303979</v>
      </c>
      <c r="M20" s="95">
        <f t="shared" si="1"/>
        <v>301169</v>
      </c>
    </row>
    <row r="21" spans="1:13" ht="15">
      <c r="A21" s="70">
        <v>1993</v>
      </c>
      <c r="B21" s="71">
        <v>315982</v>
      </c>
      <c r="C21" s="71">
        <v>3400</v>
      </c>
      <c r="D21" s="71">
        <v>18491</v>
      </c>
      <c r="E21" s="71">
        <v>9880</v>
      </c>
      <c r="F21" s="71">
        <v>590</v>
      </c>
      <c r="G21" s="71">
        <v>255246</v>
      </c>
      <c r="H21" s="73">
        <v>603589</v>
      </c>
      <c r="I21" s="71">
        <v>45389</v>
      </c>
      <c r="J21" s="71">
        <v>25195</v>
      </c>
      <c r="K21" s="59">
        <v>1993</v>
      </c>
      <c r="L21" s="95">
        <v>348343</v>
      </c>
      <c r="M21" s="95">
        <v>344943</v>
      </c>
    </row>
    <row r="22" spans="1:13" ht="15">
      <c r="A22" s="70">
        <v>1994</v>
      </c>
      <c r="B22" s="71">
        <v>354387</v>
      </c>
      <c r="C22" s="71">
        <v>5007</v>
      </c>
      <c r="D22" s="71">
        <v>18015</v>
      </c>
      <c r="E22" s="71">
        <v>8881</v>
      </c>
      <c r="F22" s="71">
        <v>703</v>
      </c>
      <c r="G22" s="71">
        <v>329338</v>
      </c>
      <c r="H22" s="73">
        <v>716331</v>
      </c>
      <c r="I22" s="71">
        <v>52942</v>
      </c>
      <c r="J22" s="71">
        <v>20666</v>
      </c>
      <c r="K22" s="59">
        <v>1994</v>
      </c>
      <c r="L22" s="95">
        <v>386993</v>
      </c>
      <c r="M22" s="95">
        <v>381986</v>
      </c>
    </row>
    <row r="23" spans="1:13" ht="15">
      <c r="A23" s="70">
        <v>1995</v>
      </c>
      <c r="B23" s="71">
        <v>414403</v>
      </c>
      <c r="C23" s="71">
        <v>6225</v>
      </c>
      <c r="D23" s="71">
        <v>16301</v>
      </c>
      <c r="E23" s="71">
        <v>14451</v>
      </c>
      <c r="F23" s="71">
        <v>431</v>
      </c>
      <c r="G23" s="71">
        <v>378648</v>
      </c>
      <c r="H23" s="73">
        <v>830459</v>
      </c>
      <c r="I23" s="71">
        <v>53216</v>
      </c>
      <c r="J23" s="71">
        <v>14244</v>
      </c>
      <c r="K23" s="59">
        <v>1995</v>
      </c>
      <c r="L23" s="95">
        <v>451811</v>
      </c>
      <c r="M23" s="95">
        <v>445586</v>
      </c>
    </row>
    <row r="24" spans="1:13" ht="15">
      <c r="A24" s="70">
        <v>1996</v>
      </c>
      <c r="B24" s="71">
        <v>469516</v>
      </c>
      <c r="C24" s="71">
        <v>9908</v>
      </c>
      <c r="D24" s="71">
        <v>12252</v>
      </c>
      <c r="E24" s="71">
        <v>21297</v>
      </c>
      <c r="F24" s="71">
        <v>811</v>
      </c>
      <c r="G24" s="71">
        <v>431404</v>
      </c>
      <c r="H24" s="73">
        <v>945188</v>
      </c>
      <c r="I24" s="71">
        <v>65530</v>
      </c>
      <c r="J24" s="71">
        <v>9429</v>
      </c>
      <c r="K24" s="59">
        <v>1996</v>
      </c>
      <c r="L24" s="95">
        <v>513784</v>
      </c>
      <c r="M24" s="95">
        <v>503876</v>
      </c>
    </row>
    <row r="25" spans="1:13" ht="15">
      <c r="A25" s="70">
        <v>1997</v>
      </c>
      <c r="B25" s="71">
        <v>476705</v>
      </c>
      <c r="C25" s="71">
        <v>14763</v>
      </c>
      <c r="D25" s="71">
        <v>10407</v>
      </c>
      <c r="E25" s="71">
        <v>22044</v>
      </c>
      <c r="F25" s="71">
        <v>697</v>
      </c>
      <c r="G25" s="71">
        <v>410823</v>
      </c>
      <c r="H25" s="73">
        <v>935439</v>
      </c>
      <c r="I25" s="71">
        <v>81660</v>
      </c>
      <c r="J25" s="71">
        <v>12859</v>
      </c>
      <c r="K25" s="59">
        <v>1997</v>
      </c>
      <c r="L25" s="95">
        <v>524616</v>
      </c>
      <c r="M25" s="95">
        <v>509853</v>
      </c>
    </row>
    <row r="26" spans="1:13" ht="15">
      <c r="A26" s="70">
        <v>1998</v>
      </c>
      <c r="B26" s="71">
        <v>511691</v>
      </c>
      <c r="C26" s="71">
        <v>12464</v>
      </c>
      <c r="D26" s="71">
        <v>13473</v>
      </c>
      <c r="E26" s="71">
        <v>26493</v>
      </c>
      <c r="F26" s="71">
        <v>656</v>
      </c>
      <c r="G26" s="71">
        <v>229721</v>
      </c>
      <c r="H26" s="73">
        <v>794498</v>
      </c>
      <c r="I26" s="71">
        <v>75771</v>
      </c>
      <c r="J26" s="71">
        <v>18976</v>
      </c>
      <c r="K26" s="59">
        <v>1998</v>
      </c>
      <c r="L26" s="95">
        <v>564777</v>
      </c>
      <c r="M26" s="95">
        <v>552313</v>
      </c>
    </row>
    <row r="27" spans="1:13" ht="15">
      <c r="A27" s="70">
        <v>1999</v>
      </c>
      <c r="B27" s="71">
        <v>533041</v>
      </c>
      <c r="C27" s="71">
        <v>13288</v>
      </c>
      <c r="D27" s="71">
        <v>17678</v>
      </c>
      <c r="E27" s="71">
        <v>30188</v>
      </c>
      <c r="F27" s="71">
        <v>1170</v>
      </c>
      <c r="G27" s="71">
        <v>150742</v>
      </c>
      <c r="H27" s="73">
        <v>746107</v>
      </c>
      <c r="I27" s="71">
        <v>61328</v>
      </c>
      <c r="J27" s="71">
        <v>48624</v>
      </c>
      <c r="K27" s="59">
        <v>1999</v>
      </c>
      <c r="L27" s="95">
        <v>598984</v>
      </c>
      <c r="M27" s="95">
        <v>585993</v>
      </c>
    </row>
    <row r="28" spans="1:13" ht="15">
      <c r="A28" s="70">
        <v>2000</v>
      </c>
      <c r="B28" s="71">
        <v>559802</v>
      </c>
      <c r="C28" s="71">
        <v>16478</v>
      </c>
      <c r="D28" s="71">
        <v>23466</v>
      </c>
      <c r="E28" s="71">
        <v>32552</v>
      </c>
      <c r="F28" s="71">
        <v>1075</v>
      </c>
      <c r="G28" s="71">
        <v>159272</v>
      </c>
      <c r="H28" s="73">
        <v>792645</v>
      </c>
      <c r="I28" s="71">
        <v>48823</v>
      </c>
      <c r="J28" s="71">
        <v>55643</v>
      </c>
      <c r="K28" s="59">
        <v>2000</v>
      </c>
      <c r="L28" s="95">
        <v>635362</v>
      </c>
      <c r="M28" s="95">
        <v>619063</v>
      </c>
    </row>
    <row r="29" spans="1:13" ht="15">
      <c r="A29" s="74" t="s">
        <v>110</v>
      </c>
      <c r="B29" s="75">
        <v>592686</v>
      </c>
      <c r="C29" s="75">
        <v>16124</v>
      </c>
      <c r="D29" s="75">
        <v>45115</v>
      </c>
      <c r="E29" s="75">
        <v>39193</v>
      </c>
      <c r="F29" s="75">
        <v>777</v>
      </c>
      <c r="G29" s="75">
        <v>143875</v>
      </c>
      <c r="H29" s="76">
        <v>837770</v>
      </c>
      <c r="I29" s="75">
        <v>58658</v>
      </c>
      <c r="J29" s="75">
        <v>60234</v>
      </c>
      <c r="K29" s="59">
        <v>2001</v>
      </c>
      <c r="L29" s="95">
        <v>667357</v>
      </c>
      <c r="M29" s="95">
        <v>651382</v>
      </c>
    </row>
    <row r="30" spans="11:13" ht="15">
      <c r="K30" s="59">
        <v>2002</v>
      </c>
      <c r="L30" s="95">
        <v>700015</v>
      </c>
      <c r="M30" s="95">
        <v>683387</v>
      </c>
    </row>
    <row r="31" spans="11:13" ht="15">
      <c r="K31" s="59">
        <v>2003</v>
      </c>
      <c r="L31" s="95">
        <v>764914</v>
      </c>
      <c r="M31" s="95">
        <v>745819</v>
      </c>
    </row>
    <row r="32" spans="11:13" ht="15">
      <c r="K32" s="59">
        <v>2004</v>
      </c>
      <c r="L32" s="95">
        <v>892237</v>
      </c>
      <c r="M32" s="95">
        <v>871881</v>
      </c>
    </row>
    <row r="33" spans="11:13" ht="15">
      <c r="K33" s="59">
        <v>2005</v>
      </c>
      <c r="L33" s="95">
        <v>1046417</v>
      </c>
      <c r="M33" s="95">
        <v>1021629</v>
      </c>
    </row>
    <row r="34" spans="1:13" ht="12.75">
      <c r="A34" s="58" t="s">
        <v>111</v>
      </c>
      <c r="K34" s="59">
        <v>2006</v>
      </c>
      <c r="L34" s="95">
        <v>1091513</v>
      </c>
      <c r="M34" s="95">
        <v>1060195</v>
      </c>
    </row>
    <row r="35" spans="8:13" ht="15">
      <c r="H35" s="60"/>
      <c r="J35" s="60" t="s">
        <v>77</v>
      </c>
      <c r="K35" s="59">
        <v>2007</v>
      </c>
      <c r="L35" s="95">
        <v>1245984</v>
      </c>
      <c r="M35" s="95">
        <v>1212643</v>
      </c>
    </row>
    <row r="36" spans="1:13" ht="15">
      <c r="A36" s="61"/>
      <c r="B36" s="62" t="s">
        <v>112</v>
      </c>
      <c r="C36" s="62" t="s">
        <v>113</v>
      </c>
      <c r="D36" s="62" t="s">
        <v>113</v>
      </c>
      <c r="E36" s="62" t="s">
        <v>74</v>
      </c>
      <c r="F36" s="62" t="s">
        <v>114</v>
      </c>
      <c r="G36" s="62" t="s">
        <v>81</v>
      </c>
      <c r="H36" s="62" t="s">
        <v>115</v>
      </c>
      <c r="I36" s="62" t="s">
        <v>81</v>
      </c>
      <c r="J36" s="63" t="s">
        <v>81</v>
      </c>
      <c r="K36" s="59">
        <v>2008</v>
      </c>
      <c r="L36" s="95">
        <v>1361095</v>
      </c>
      <c r="M36" s="95">
        <v>1325061</v>
      </c>
    </row>
    <row r="37" spans="1:17" ht="15">
      <c r="A37" s="64"/>
      <c r="B37" s="65" t="s">
        <v>116</v>
      </c>
      <c r="C37" s="65" t="s">
        <v>116</v>
      </c>
      <c r="D37" s="65" t="s">
        <v>116</v>
      </c>
      <c r="E37" s="65" t="s">
        <v>117</v>
      </c>
      <c r="F37" s="65" t="s">
        <v>118</v>
      </c>
      <c r="G37" s="65" t="s">
        <v>119</v>
      </c>
      <c r="H37" s="65" t="s">
        <v>119</v>
      </c>
      <c r="I37" s="65" t="s">
        <v>119</v>
      </c>
      <c r="J37" s="66" t="s">
        <v>98</v>
      </c>
      <c r="K37" s="59">
        <v>2009</v>
      </c>
      <c r="L37" s="95">
        <v>1543374</v>
      </c>
      <c r="M37" s="95">
        <v>1499680</v>
      </c>
      <c r="O37" s="96">
        <v>50000</v>
      </c>
      <c r="P37" s="96">
        <f>+L37+O37</f>
        <v>1593374</v>
      </c>
      <c r="Q37" s="96">
        <f>+M37+O37</f>
        <v>1549680</v>
      </c>
    </row>
    <row r="38" spans="1:17" ht="15">
      <c r="A38" s="64"/>
      <c r="B38" s="64"/>
      <c r="C38" s="65" t="s">
        <v>120</v>
      </c>
      <c r="D38" s="65" t="s">
        <v>120</v>
      </c>
      <c r="E38" s="65" t="s">
        <v>121</v>
      </c>
      <c r="F38" s="65" t="s">
        <v>122</v>
      </c>
      <c r="G38" s="65" t="s">
        <v>123</v>
      </c>
      <c r="H38" s="65" t="s">
        <v>123</v>
      </c>
      <c r="I38" s="65" t="s">
        <v>124</v>
      </c>
      <c r="J38" s="66"/>
      <c r="K38" s="59">
        <v>2010</v>
      </c>
      <c r="L38" s="95">
        <f>+L37*N38</f>
        <v>1557074.640159726</v>
      </c>
      <c r="M38" s="95">
        <f>+M37*N38</f>
        <v>1512992.765431281</v>
      </c>
      <c r="N38" s="59">
        <v>1.0088770707292762</v>
      </c>
      <c r="O38" s="95">
        <v>61900</v>
      </c>
      <c r="P38" s="96">
        <f>+L38+O38</f>
        <v>1618974.640159726</v>
      </c>
      <c r="Q38" s="96">
        <f>+M38+O38</f>
        <v>1574892.765431281</v>
      </c>
    </row>
    <row r="39" spans="1:10" ht="15">
      <c r="A39" s="64"/>
      <c r="B39" s="64"/>
      <c r="C39" s="65" t="s">
        <v>125</v>
      </c>
      <c r="D39" s="65" t="s">
        <v>93</v>
      </c>
      <c r="E39" s="65" t="s">
        <v>87</v>
      </c>
      <c r="F39" s="65" t="s">
        <v>126</v>
      </c>
      <c r="G39" s="65" t="s">
        <v>125</v>
      </c>
      <c r="H39" s="65" t="s">
        <v>93</v>
      </c>
      <c r="I39" s="65" t="s">
        <v>127</v>
      </c>
      <c r="J39" s="66"/>
    </row>
    <row r="40" spans="1:10" ht="15">
      <c r="A40" s="67"/>
      <c r="B40" s="68" t="s">
        <v>128</v>
      </c>
      <c r="C40" s="68" t="s">
        <v>129</v>
      </c>
      <c r="D40" s="68" t="s">
        <v>130</v>
      </c>
      <c r="E40" s="68" t="s">
        <v>131</v>
      </c>
      <c r="F40" s="68" t="s">
        <v>132</v>
      </c>
      <c r="G40" s="68" t="s">
        <v>133</v>
      </c>
      <c r="H40" s="68" t="s">
        <v>134</v>
      </c>
      <c r="I40" s="68" t="s">
        <v>135</v>
      </c>
      <c r="J40" s="69" t="s">
        <v>136</v>
      </c>
    </row>
    <row r="41" spans="1:10" ht="15">
      <c r="A41" s="70">
        <v>1980</v>
      </c>
      <c r="B41" s="71">
        <v>81672</v>
      </c>
      <c r="C41" s="71">
        <v>9625</v>
      </c>
      <c r="D41" s="71">
        <v>7679</v>
      </c>
      <c r="E41" s="71">
        <v>152</v>
      </c>
      <c r="F41" s="71">
        <v>0</v>
      </c>
      <c r="G41" s="71">
        <v>929</v>
      </c>
      <c r="H41" s="71">
        <v>730</v>
      </c>
      <c r="I41" s="71">
        <v>3206</v>
      </c>
      <c r="J41" s="73">
        <v>98403</v>
      </c>
    </row>
    <row r="42" spans="1:10" ht="15">
      <c r="A42" s="70">
        <v>1981</v>
      </c>
      <c r="B42" s="71">
        <v>88722</v>
      </c>
      <c r="C42" s="71">
        <v>13467</v>
      </c>
      <c r="D42" s="71">
        <v>9460</v>
      </c>
      <c r="E42" s="71">
        <v>187</v>
      </c>
      <c r="F42" s="71">
        <v>0</v>
      </c>
      <c r="G42" s="71">
        <v>1197</v>
      </c>
      <c r="H42" s="71">
        <v>879</v>
      </c>
      <c r="I42" s="71">
        <v>3732</v>
      </c>
      <c r="J42" s="73">
        <v>111119</v>
      </c>
    </row>
    <row r="43" spans="1:10" ht="15">
      <c r="A43" s="70">
        <v>1982</v>
      </c>
      <c r="B43" s="71">
        <v>93429</v>
      </c>
      <c r="C43" s="71">
        <v>12881</v>
      </c>
      <c r="D43" s="71">
        <v>12617</v>
      </c>
      <c r="E43" s="71">
        <v>204</v>
      </c>
      <c r="F43" s="71">
        <v>0</v>
      </c>
      <c r="G43" s="71">
        <v>1296</v>
      </c>
      <c r="H43" s="71">
        <v>752</v>
      </c>
      <c r="I43" s="71">
        <v>3622</v>
      </c>
      <c r="J43" s="73">
        <v>113907</v>
      </c>
    </row>
    <row r="44" spans="1:10" ht="15">
      <c r="A44" s="70">
        <v>1983</v>
      </c>
      <c r="B44" s="71">
        <v>114158</v>
      </c>
      <c r="C44" s="71">
        <v>13325</v>
      </c>
      <c r="D44" s="71">
        <v>15397</v>
      </c>
      <c r="E44" s="71">
        <v>224</v>
      </c>
      <c r="F44" s="71">
        <v>0</v>
      </c>
      <c r="G44" s="71">
        <v>1136</v>
      </c>
      <c r="H44" s="71">
        <v>882</v>
      </c>
      <c r="I44" s="71">
        <v>3131</v>
      </c>
      <c r="J44" s="73">
        <v>139202</v>
      </c>
    </row>
    <row r="45" spans="1:10" ht="15">
      <c r="A45" s="70">
        <v>1984</v>
      </c>
      <c r="B45" s="71">
        <v>119100</v>
      </c>
      <c r="C45" s="71">
        <v>14753</v>
      </c>
      <c r="D45" s="71">
        <v>17919</v>
      </c>
      <c r="E45" s="71">
        <v>249</v>
      </c>
      <c r="F45" s="71">
        <v>0</v>
      </c>
      <c r="G45" s="71">
        <v>1529</v>
      </c>
      <c r="H45" s="71">
        <v>1449</v>
      </c>
      <c r="I45" s="71">
        <v>3542</v>
      </c>
      <c r="J45" s="73">
        <v>140272</v>
      </c>
    </row>
    <row r="46" spans="1:10" ht="15">
      <c r="A46" s="70">
        <v>1985</v>
      </c>
      <c r="B46" s="71">
        <v>120749</v>
      </c>
      <c r="C46" s="71">
        <v>15526</v>
      </c>
      <c r="D46" s="71">
        <v>20619</v>
      </c>
      <c r="E46" s="71">
        <v>268</v>
      </c>
      <c r="F46" s="71">
        <v>0</v>
      </c>
      <c r="G46" s="71">
        <v>1519</v>
      </c>
      <c r="H46" s="71">
        <v>1539</v>
      </c>
      <c r="I46" s="71">
        <v>4631</v>
      </c>
      <c r="J46" s="73">
        <v>147605</v>
      </c>
    </row>
    <row r="47" spans="1:10" ht="15">
      <c r="A47" s="70">
        <v>1986</v>
      </c>
      <c r="B47" s="71">
        <v>133129</v>
      </c>
      <c r="C47" s="71">
        <v>15705</v>
      </c>
      <c r="D47" s="71">
        <v>20059</v>
      </c>
      <c r="E47" s="71">
        <v>285</v>
      </c>
      <c r="F47" s="71">
        <v>0</v>
      </c>
      <c r="G47" s="71">
        <v>1411</v>
      </c>
      <c r="H47" s="71">
        <v>1688</v>
      </c>
      <c r="I47" s="71">
        <v>4629</v>
      </c>
      <c r="J47" s="73">
        <v>156684</v>
      </c>
    </row>
    <row r="48" spans="1:10" ht="15">
      <c r="A48" s="70">
        <v>1987</v>
      </c>
      <c r="B48" s="71">
        <v>159561</v>
      </c>
      <c r="C48" s="71">
        <v>18003</v>
      </c>
      <c r="D48" s="71">
        <v>20645</v>
      </c>
      <c r="E48" s="71">
        <v>304</v>
      </c>
      <c r="F48" s="71">
        <v>0</v>
      </c>
      <c r="G48" s="71">
        <v>1335</v>
      </c>
      <c r="H48" s="71">
        <v>1752</v>
      </c>
      <c r="I48" s="71">
        <v>5679</v>
      </c>
      <c r="J48" s="73">
        <v>187909</v>
      </c>
    </row>
    <row r="49" spans="1:10" ht="15">
      <c r="A49" s="70">
        <v>1988</v>
      </c>
      <c r="B49" s="71">
        <v>208261</v>
      </c>
      <c r="C49" s="71">
        <v>27908</v>
      </c>
      <c r="D49" s="71">
        <v>26269</v>
      </c>
      <c r="E49" s="71">
        <v>333</v>
      </c>
      <c r="F49" s="71">
        <v>0</v>
      </c>
      <c r="G49" s="71">
        <v>1782</v>
      </c>
      <c r="H49" s="71">
        <v>2120</v>
      </c>
      <c r="I49" s="71">
        <v>5206</v>
      </c>
      <c r="J49" s="73">
        <v>248863</v>
      </c>
    </row>
    <row r="50" spans="1:10" ht="15">
      <c r="A50" s="70">
        <v>1989</v>
      </c>
      <c r="B50" s="71">
        <v>254206</v>
      </c>
      <c r="C50" s="71">
        <v>40152</v>
      </c>
      <c r="D50" s="71">
        <v>30793</v>
      </c>
      <c r="E50" s="71">
        <v>394</v>
      </c>
      <c r="F50" s="71">
        <v>0</v>
      </c>
      <c r="G50" s="71">
        <v>1726</v>
      </c>
      <c r="H50" s="71">
        <v>1993</v>
      </c>
      <c r="I50" s="71">
        <v>6068</v>
      </c>
      <c r="J50" s="73">
        <v>310828</v>
      </c>
    </row>
    <row r="51" spans="1:10" ht="15">
      <c r="A51" s="70">
        <v>1990</v>
      </c>
      <c r="B51" s="71">
        <v>312716</v>
      </c>
      <c r="C51" s="71">
        <v>61602</v>
      </c>
      <c r="D51" s="71">
        <v>43860</v>
      </c>
      <c r="E51" s="71">
        <v>441</v>
      </c>
      <c r="F51" s="71">
        <v>0</v>
      </c>
      <c r="G51" s="71">
        <v>2893</v>
      </c>
      <c r="H51" s="71">
        <v>2654</v>
      </c>
      <c r="I51" s="71">
        <v>4947</v>
      </c>
      <c r="J51" s="73">
        <v>413415</v>
      </c>
    </row>
    <row r="52" spans="1:10" ht="15">
      <c r="A52" s="70">
        <v>1991</v>
      </c>
      <c r="B52" s="71">
        <v>339895</v>
      </c>
      <c r="C52" s="71">
        <v>79266</v>
      </c>
      <c r="D52" s="71">
        <v>51953</v>
      </c>
      <c r="E52" s="71">
        <v>3615</v>
      </c>
      <c r="F52" s="71">
        <v>176</v>
      </c>
      <c r="G52" s="71">
        <v>2828</v>
      </c>
      <c r="H52" s="71">
        <v>2345</v>
      </c>
      <c r="I52" s="71">
        <v>4640</v>
      </c>
      <c r="J52" s="73">
        <v>487645</v>
      </c>
    </row>
    <row r="53" spans="1:10" ht="15">
      <c r="A53" s="70">
        <v>1992</v>
      </c>
      <c r="B53" s="71">
        <v>353433</v>
      </c>
      <c r="C53" s="71">
        <v>90436</v>
      </c>
      <c r="D53" s="71">
        <v>53280</v>
      </c>
      <c r="E53" s="71">
        <v>6758</v>
      </c>
      <c r="F53" s="71">
        <v>1620</v>
      </c>
      <c r="G53" s="71">
        <v>2904</v>
      </c>
      <c r="H53" s="71">
        <v>1733</v>
      </c>
      <c r="I53" s="71">
        <v>3864</v>
      </c>
      <c r="J53" s="73">
        <v>526270</v>
      </c>
    </row>
    <row r="54" spans="1:10" ht="15">
      <c r="A54" s="70">
        <v>1993</v>
      </c>
      <c r="B54" s="71">
        <v>399152</v>
      </c>
      <c r="C54" s="71">
        <v>108232</v>
      </c>
      <c r="D54" s="71">
        <v>59869</v>
      </c>
      <c r="E54" s="71">
        <v>10383</v>
      </c>
      <c r="F54" s="71">
        <v>3904</v>
      </c>
      <c r="G54" s="71">
        <v>3497</v>
      </c>
      <c r="H54" s="71">
        <v>2261</v>
      </c>
      <c r="I54" s="71">
        <v>3905</v>
      </c>
      <c r="J54" s="73">
        <v>603589</v>
      </c>
    </row>
    <row r="55" spans="1:10" ht="15">
      <c r="A55" s="70">
        <v>1994</v>
      </c>
      <c r="B55" s="71">
        <v>455058</v>
      </c>
      <c r="C55" s="71">
        <v>138138</v>
      </c>
      <c r="D55" s="71">
        <v>70419</v>
      </c>
      <c r="E55" s="71">
        <v>13681</v>
      </c>
      <c r="F55" s="71">
        <v>4570</v>
      </c>
      <c r="G55" s="71">
        <v>4481</v>
      </c>
      <c r="H55" s="71">
        <v>2897</v>
      </c>
      <c r="I55" s="71">
        <v>3951</v>
      </c>
      <c r="J55" s="73">
        <v>716331</v>
      </c>
    </row>
    <row r="56" spans="1:10" ht="15">
      <c r="A56" s="70">
        <v>1995</v>
      </c>
      <c r="B56" s="71">
        <v>515122</v>
      </c>
      <c r="C56" s="71">
        <v>162115</v>
      </c>
      <c r="D56" s="71">
        <v>91795</v>
      </c>
      <c r="E56" s="71">
        <v>15442</v>
      </c>
      <c r="F56" s="71">
        <v>5082</v>
      </c>
      <c r="G56" s="71">
        <v>5149</v>
      </c>
      <c r="H56" s="71">
        <v>3328</v>
      </c>
      <c r="I56" s="71">
        <v>3618</v>
      </c>
      <c r="J56" s="73">
        <v>830459</v>
      </c>
    </row>
    <row r="57" spans="1:10" ht="15">
      <c r="A57" s="70">
        <v>1996</v>
      </c>
      <c r="B57" s="71">
        <v>573428</v>
      </c>
      <c r="C57" s="71">
        <v>176294</v>
      </c>
      <c r="D57" s="71">
        <v>112306</v>
      </c>
      <c r="E57" s="71">
        <v>20555</v>
      </c>
      <c r="F57" s="71">
        <v>7499</v>
      </c>
      <c r="G57" s="71">
        <v>6638</v>
      </c>
      <c r="H57" s="71">
        <v>4430</v>
      </c>
      <c r="I57" s="71">
        <v>2935</v>
      </c>
      <c r="J57" s="73">
        <v>945188</v>
      </c>
    </row>
    <row r="58" spans="1:10" ht="15">
      <c r="A58" s="70">
        <v>1997</v>
      </c>
      <c r="B58" s="71">
        <v>551105</v>
      </c>
      <c r="C58" s="71">
        <v>166387</v>
      </c>
      <c r="D58" s="71">
        <v>116291</v>
      </c>
      <c r="E58" s="71">
        <v>21746</v>
      </c>
      <c r="F58" s="71">
        <v>7143</v>
      </c>
      <c r="G58" s="71">
        <v>8620</v>
      </c>
      <c r="H58" s="71">
        <v>5986</v>
      </c>
      <c r="I58" s="71">
        <v>3646</v>
      </c>
      <c r="J58" s="73">
        <v>935439</v>
      </c>
    </row>
    <row r="59" spans="1:10" ht="15">
      <c r="A59" s="70">
        <v>1998</v>
      </c>
      <c r="B59" s="71">
        <v>489680</v>
      </c>
      <c r="C59" s="71">
        <v>91464</v>
      </c>
      <c r="D59" s="71">
        <v>127817</v>
      </c>
      <c r="E59" s="71">
        <v>16213</v>
      </c>
      <c r="F59" s="71">
        <v>5861</v>
      </c>
      <c r="G59" s="71">
        <v>6648</v>
      </c>
      <c r="H59" s="71">
        <v>6420</v>
      </c>
      <c r="I59" s="71">
        <v>5322</v>
      </c>
      <c r="J59" s="73">
        <v>794498</v>
      </c>
    </row>
    <row r="60" spans="1:10" ht="15">
      <c r="A60" s="70">
        <v>1999</v>
      </c>
      <c r="B60" s="71">
        <v>489619</v>
      </c>
      <c r="C60" s="71">
        <v>114231</v>
      </c>
      <c r="D60" s="71">
        <v>96375</v>
      </c>
      <c r="E60" s="71">
        <v>28690</v>
      </c>
      <c r="F60" s="71">
        <v>10607</v>
      </c>
      <c r="G60" s="71">
        <v>5671</v>
      </c>
      <c r="H60" s="71">
        <v>4918</v>
      </c>
      <c r="I60" s="71">
        <v>4506</v>
      </c>
      <c r="J60" s="73">
        <v>746107</v>
      </c>
    </row>
    <row r="61" spans="1:10" ht="15">
      <c r="A61" s="70">
        <v>2000</v>
      </c>
      <c r="B61" s="71">
        <v>506121</v>
      </c>
      <c r="C61" s="71">
        <v>154673</v>
      </c>
      <c r="D61" s="71">
        <v>95411</v>
      </c>
      <c r="E61" s="71">
        <v>38433</v>
      </c>
      <c r="F61" s="71">
        <v>11056</v>
      </c>
      <c r="G61" s="71">
        <v>6887</v>
      </c>
      <c r="H61" s="71">
        <v>5328</v>
      </c>
      <c r="I61" s="71">
        <v>3668</v>
      </c>
      <c r="J61" s="73">
        <v>792645</v>
      </c>
    </row>
    <row r="62" spans="1:10" ht="15">
      <c r="A62" s="74" t="s">
        <v>110</v>
      </c>
      <c r="B62" s="75">
        <v>535071</v>
      </c>
      <c r="C62" s="75">
        <v>159117</v>
      </c>
      <c r="D62" s="75">
        <v>101764</v>
      </c>
      <c r="E62" s="75">
        <v>39192</v>
      </c>
      <c r="F62" s="75">
        <v>10438</v>
      </c>
      <c r="G62" s="75">
        <v>6579</v>
      </c>
      <c r="H62" s="75">
        <v>4663</v>
      </c>
      <c r="I62" s="75">
        <v>3398</v>
      </c>
      <c r="J62" s="76">
        <v>837770</v>
      </c>
    </row>
  </sheetData>
  <printOptions/>
  <pageMargins left="0.984251968503937" right="0" top="0.984251968503937" bottom="0" header="0.5905511811023623" footer="0.5118110236220472"/>
  <pageSetup firstPageNumber="6" useFirstPageNumber="1" horizontalDpi="600" verticalDpi="600" orientation="portrait" paperSize="9" r:id="rId3"/>
  <headerFooter alignWithMargins="0">
    <oddHeader>&amp;C&amp;"Arial Narrow,Regular"&amp;7- &amp;P -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showGridLines="0" tabSelected="1" workbookViewId="0" topLeftCell="A1">
      <pane xSplit="1" topLeftCell="C1" activePane="topRight" state="frozen"/>
      <selection pane="topLeft" activeCell="G19" sqref="G19"/>
      <selection pane="topRight" activeCell="B24" sqref="B24:R25"/>
    </sheetView>
  </sheetViews>
  <sheetFormatPr defaultColWidth="7.7109375" defaultRowHeight="15" customHeight="1"/>
  <cols>
    <col min="1" max="1" width="40.7109375" style="78" customWidth="1"/>
    <col min="2" max="18" width="6.7109375" style="78" customWidth="1"/>
    <col min="19" max="19" width="8.7109375" style="78" bestFit="1" customWidth="1"/>
    <col min="20" max="21" width="9.57421875" style="78" bestFit="1" customWidth="1"/>
    <col min="22" max="22" width="9.28125" style="78" customWidth="1"/>
    <col min="23" max="23" width="9.57421875" style="78" bestFit="1" customWidth="1"/>
    <col min="24" max="25" width="7.7109375" style="78" customWidth="1"/>
    <col min="26" max="27" width="9.140625" style="78" customWidth="1"/>
    <col min="28" max="16384" width="7.7109375" style="78" customWidth="1"/>
  </cols>
  <sheetData>
    <row r="1" ht="15" customHeight="1">
      <c r="A1" s="77" t="s">
        <v>76</v>
      </c>
    </row>
    <row r="2" spans="13:18" ht="15" customHeight="1">
      <c r="M2" s="79"/>
      <c r="O2" s="79"/>
      <c r="R2" s="79" t="s">
        <v>77</v>
      </c>
    </row>
    <row r="3" spans="1:18" ht="15" customHeight="1">
      <c r="A3" s="80"/>
      <c r="B3" s="81">
        <v>1993</v>
      </c>
      <c r="C3" s="81">
        <v>1994</v>
      </c>
      <c r="D3" s="81">
        <v>1995</v>
      </c>
      <c r="E3" s="81">
        <v>1996</v>
      </c>
      <c r="F3" s="81">
        <v>1997</v>
      </c>
      <c r="G3" s="81">
        <v>1998</v>
      </c>
      <c r="H3" s="81">
        <v>1999</v>
      </c>
      <c r="I3" s="81">
        <v>2000</v>
      </c>
      <c r="J3" s="81">
        <v>2001</v>
      </c>
      <c r="K3" s="81">
        <v>2002</v>
      </c>
      <c r="L3" s="81">
        <v>2003</v>
      </c>
      <c r="M3" s="82">
        <v>2004</v>
      </c>
      <c r="N3" s="81">
        <v>2005</v>
      </c>
      <c r="O3" s="83" t="s">
        <v>137</v>
      </c>
      <c r="P3" s="83" t="s">
        <v>138</v>
      </c>
      <c r="Q3" s="83" t="s">
        <v>139</v>
      </c>
      <c r="R3" s="83" t="s">
        <v>140</v>
      </c>
    </row>
    <row r="4" spans="1:18" ht="15" customHeight="1">
      <c r="A4" s="84" t="s">
        <v>141</v>
      </c>
      <c r="B4" s="85">
        <v>315982</v>
      </c>
      <c r="C4" s="85">
        <v>354387</v>
      </c>
      <c r="D4" s="85">
        <v>414403</v>
      </c>
      <c r="E4" s="85">
        <v>469516</v>
      </c>
      <c r="F4" s="85">
        <v>476705</v>
      </c>
      <c r="G4" s="85">
        <v>511691</v>
      </c>
      <c r="H4" s="85">
        <v>533041</v>
      </c>
      <c r="I4" s="85">
        <v>557807</v>
      </c>
      <c r="J4" s="85">
        <v>581117</v>
      </c>
      <c r="K4" s="85">
        <v>603891</v>
      </c>
      <c r="L4" s="85">
        <v>636002</v>
      </c>
      <c r="M4" s="85">
        <v>720595</v>
      </c>
      <c r="N4" s="85">
        <v>843649</v>
      </c>
      <c r="O4" s="85">
        <v>925987</v>
      </c>
      <c r="P4" s="85">
        <v>1039270</v>
      </c>
      <c r="Q4" s="85">
        <v>1120842</v>
      </c>
      <c r="R4" s="85">
        <v>1213928</v>
      </c>
    </row>
    <row r="5" spans="1:18" ht="15" customHeight="1">
      <c r="A5" s="84" t="s">
        <v>142</v>
      </c>
      <c r="B5" s="85">
        <v>3400</v>
      </c>
      <c r="C5" s="85">
        <v>5007</v>
      </c>
      <c r="D5" s="85">
        <v>6225</v>
      </c>
      <c r="E5" s="85">
        <v>9908</v>
      </c>
      <c r="F5" s="85">
        <v>14763</v>
      </c>
      <c r="G5" s="85">
        <v>12464</v>
      </c>
      <c r="H5" s="85">
        <v>12991</v>
      </c>
      <c r="I5" s="85">
        <v>16299</v>
      </c>
      <c r="J5" s="85">
        <v>15975</v>
      </c>
      <c r="K5" s="85">
        <v>16628</v>
      </c>
      <c r="L5" s="85">
        <v>19095</v>
      </c>
      <c r="M5" s="85">
        <v>20356</v>
      </c>
      <c r="N5" s="85">
        <v>24788</v>
      </c>
      <c r="O5" s="85">
        <v>31318</v>
      </c>
      <c r="P5" s="85">
        <v>33341</v>
      </c>
      <c r="Q5" s="85">
        <v>36034</v>
      </c>
      <c r="R5" s="85">
        <v>43694</v>
      </c>
    </row>
    <row r="6" spans="1:18" ht="15" customHeight="1">
      <c r="A6" s="84" t="s">
        <v>80</v>
      </c>
      <c r="B6" s="85">
        <v>18491</v>
      </c>
      <c r="C6" s="85">
        <v>18015</v>
      </c>
      <c r="D6" s="85">
        <v>16301</v>
      </c>
      <c r="E6" s="85">
        <v>12252</v>
      </c>
      <c r="F6" s="85">
        <v>10407</v>
      </c>
      <c r="G6" s="85">
        <v>13473</v>
      </c>
      <c r="H6" s="85">
        <v>17678</v>
      </c>
      <c r="I6" s="85">
        <v>23466</v>
      </c>
      <c r="J6" s="85">
        <v>25176</v>
      </c>
      <c r="K6" s="85">
        <v>27057</v>
      </c>
      <c r="L6" s="85">
        <v>38906</v>
      </c>
      <c r="M6" s="85">
        <v>77428</v>
      </c>
      <c r="N6" s="85">
        <v>89898</v>
      </c>
      <c r="O6" s="85">
        <v>40377</v>
      </c>
      <c r="P6" s="85">
        <v>46030</v>
      </c>
      <c r="Q6" s="85">
        <v>58377</v>
      </c>
      <c r="R6" s="85">
        <v>56600</v>
      </c>
    </row>
    <row r="7" spans="1:18" ht="15" customHeight="1">
      <c r="A7" s="84" t="s">
        <v>143</v>
      </c>
      <c r="B7" s="85">
        <v>9880</v>
      </c>
      <c r="C7" s="85">
        <v>8881</v>
      </c>
      <c r="D7" s="85">
        <v>14451</v>
      </c>
      <c r="E7" s="85">
        <v>21297</v>
      </c>
      <c r="F7" s="85">
        <v>22044</v>
      </c>
      <c r="G7" s="85">
        <v>26493</v>
      </c>
      <c r="H7" s="85">
        <v>34104</v>
      </c>
      <c r="I7" s="85">
        <v>36715</v>
      </c>
      <c r="J7" s="85">
        <v>44303</v>
      </c>
      <c r="K7" s="85">
        <v>51712</v>
      </c>
      <c r="L7" s="85">
        <v>70149</v>
      </c>
      <c r="M7" s="85">
        <v>72429</v>
      </c>
      <c r="N7" s="85">
        <v>86604</v>
      </c>
      <c r="O7" s="85">
        <v>92645</v>
      </c>
      <c r="P7" s="85">
        <v>125535</v>
      </c>
      <c r="Q7" s="85">
        <v>144507</v>
      </c>
      <c r="R7" s="85">
        <v>227786</v>
      </c>
    </row>
    <row r="8" spans="1:18" ht="15" customHeight="1">
      <c r="A8" s="86" t="s">
        <v>144</v>
      </c>
      <c r="B8" s="85">
        <v>590</v>
      </c>
      <c r="C8" s="85">
        <v>703</v>
      </c>
      <c r="D8" s="85">
        <v>431</v>
      </c>
      <c r="E8" s="85">
        <v>811</v>
      </c>
      <c r="F8" s="85">
        <v>697</v>
      </c>
      <c r="G8" s="85">
        <v>656</v>
      </c>
      <c r="H8" s="85">
        <v>1170</v>
      </c>
      <c r="I8" s="85">
        <v>1075</v>
      </c>
      <c r="J8" s="85">
        <v>786</v>
      </c>
      <c r="K8" s="85">
        <v>727</v>
      </c>
      <c r="L8" s="85">
        <v>762</v>
      </c>
      <c r="M8" s="85">
        <v>1429</v>
      </c>
      <c r="N8" s="85">
        <v>1478</v>
      </c>
      <c r="O8" s="85">
        <v>1186</v>
      </c>
      <c r="P8" s="85">
        <v>1808</v>
      </c>
      <c r="Q8" s="85">
        <v>1335</v>
      </c>
      <c r="R8" s="85">
        <v>1366</v>
      </c>
    </row>
    <row r="9" spans="1:18" ht="15" customHeight="1">
      <c r="A9" s="84" t="s">
        <v>82</v>
      </c>
      <c r="B9" s="85">
        <v>255246</v>
      </c>
      <c r="C9" s="85">
        <v>329338</v>
      </c>
      <c r="D9" s="85">
        <v>378648</v>
      </c>
      <c r="E9" s="85">
        <v>431404</v>
      </c>
      <c r="F9" s="85">
        <v>410823</v>
      </c>
      <c r="G9" s="85">
        <v>229721</v>
      </c>
      <c r="H9" s="85">
        <v>139793</v>
      </c>
      <c r="I9" s="85">
        <v>140300</v>
      </c>
      <c r="J9" s="85">
        <v>154157</v>
      </c>
      <c r="K9" s="85">
        <v>220053</v>
      </c>
      <c r="L9" s="85">
        <v>314154</v>
      </c>
      <c r="M9" s="85">
        <v>327452</v>
      </c>
      <c r="N9" s="85">
        <v>371179</v>
      </c>
      <c r="O9" s="85">
        <v>475859</v>
      </c>
      <c r="P9" s="85">
        <v>367616</v>
      </c>
      <c r="Q9" s="85">
        <v>276815</v>
      </c>
      <c r="R9" s="85">
        <v>87044</v>
      </c>
    </row>
    <row r="10" spans="1:29" s="89" customFormat="1" ht="15" customHeight="1">
      <c r="A10" s="87" t="s">
        <v>145</v>
      </c>
      <c r="B10" s="88">
        <v>603589</v>
      </c>
      <c r="C10" s="88">
        <v>716331</v>
      </c>
      <c r="D10" s="88">
        <v>830459</v>
      </c>
      <c r="E10" s="88">
        <v>945188</v>
      </c>
      <c r="F10" s="88">
        <v>935439</v>
      </c>
      <c r="G10" s="88">
        <v>794498</v>
      </c>
      <c r="H10" s="88">
        <v>738777</v>
      </c>
      <c r="I10" s="88">
        <v>775662</v>
      </c>
      <c r="J10" s="88">
        <v>821514</v>
      </c>
      <c r="K10" s="88">
        <v>920068</v>
      </c>
      <c r="L10" s="88">
        <v>1079068</v>
      </c>
      <c r="M10" s="88">
        <v>1219689</v>
      </c>
      <c r="N10" s="88">
        <v>1417596</v>
      </c>
      <c r="O10" s="88">
        <v>1567372</v>
      </c>
      <c r="P10" s="88">
        <v>1613600</v>
      </c>
      <c r="Q10" s="88">
        <v>1637910</v>
      </c>
      <c r="R10" s="88">
        <v>1630418</v>
      </c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</row>
    <row r="11" spans="1:29" s="89" customFormat="1" ht="15" customHeight="1">
      <c r="A11" s="87" t="s">
        <v>146</v>
      </c>
      <c r="B11" s="88"/>
      <c r="C11" s="88"/>
      <c r="D11" s="88"/>
      <c r="E11" s="88"/>
      <c r="F11" s="88"/>
      <c r="G11" s="88"/>
      <c r="H11" s="88"/>
      <c r="I11" s="88"/>
      <c r="J11" s="88">
        <f>+J10-J9</f>
        <v>667357</v>
      </c>
      <c r="K11" s="88">
        <f aca="true" t="shared" si="0" ref="K11:R11">+K10-K9</f>
        <v>700015</v>
      </c>
      <c r="L11" s="88">
        <f t="shared" si="0"/>
        <v>764914</v>
      </c>
      <c r="M11" s="88">
        <f t="shared" si="0"/>
        <v>892237</v>
      </c>
      <c r="N11" s="88">
        <f t="shared" si="0"/>
        <v>1046417</v>
      </c>
      <c r="O11" s="88">
        <f t="shared" si="0"/>
        <v>1091513</v>
      </c>
      <c r="P11" s="88">
        <f t="shared" si="0"/>
        <v>1245984</v>
      </c>
      <c r="Q11" s="88">
        <f t="shared" si="0"/>
        <v>1361095</v>
      </c>
      <c r="R11" s="88">
        <f t="shared" si="0"/>
        <v>1543374</v>
      </c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</row>
    <row r="12" spans="1:18" ht="15" customHeight="1">
      <c r="A12" s="84" t="s">
        <v>147</v>
      </c>
      <c r="B12" s="85">
        <v>45389</v>
      </c>
      <c r="C12" s="85">
        <v>52942</v>
      </c>
      <c r="D12" s="85">
        <v>53216</v>
      </c>
      <c r="E12" s="85">
        <v>65530</v>
      </c>
      <c r="F12" s="85">
        <v>81660</v>
      </c>
      <c r="G12" s="85">
        <v>75771</v>
      </c>
      <c r="H12" s="85">
        <v>61300</v>
      </c>
      <c r="I12" s="85">
        <v>48122</v>
      </c>
      <c r="J12" s="85">
        <v>57285</v>
      </c>
      <c r="K12" s="85">
        <v>60747</v>
      </c>
      <c r="L12" s="85">
        <v>68419</v>
      </c>
      <c r="M12" s="85">
        <v>62675</v>
      </c>
      <c r="N12" s="85">
        <v>87574</v>
      </c>
      <c r="O12" s="85">
        <v>106292</v>
      </c>
      <c r="P12" s="85">
        <v>92264</v>
      </c>
      <c r="Q12" s="85">
        <v>77690</v>
      </c>
      <c r="R12" s="85">
        <v>90674</v>
      </c>
    </row>
    <row r="13" spans="1:18" ht="15" customHeight="1">
      <c r="A13" s="86" t="s">
        <v>148</v>
      </c>
      <c r="B13" s="85">
        <v>25195</v>
      </c>
      <c r="C13" s="85">
        <v>20666</v>
      </c>
      <c r="D13" s="85">
        <v>14244</v>
      </c>
      <c r="E13" s="85">
        <v>9429</v>
      </c>
      <c r="F13" s="85">
        <v>12859</v>
      </c>
      <c r="G13" s="85">
        <v>18976</v>
      </c>
      <c r="H13" s="85">
        <v>48624</v>
      </c>
      <c r="I13" s="85">
        <v>55643</v>
      </c>
      <c r="J13" s="85">
        <v>60234</v>
      </c>
      <c r="K13" s="85">
        <v>74734</v>
      </c>
      <c r="L13" s="85">
        <v>88537</v>
      </c>
      <c r="M13" s="85">
        <v>82970</v>
      </c>
      <c r="N13" s="85">
        <v>91237</v>
      </c>
      <c r="O13" s="85">
        <v>98254</v>
      </c>
      <c r="P13" s="85">
        <v>103796</v>
      </c>
      <c r="Q13" s="85">
        <v>116193</v>
      </c>
      <c r="R13" s="85">
        <v>117244</v>
      </c>
    </row>
    <row r="14" spans="1:18" ht="15" customHeight="1">
      <c r="A14" s="84" t="s">
        <v>149</v>
      </c>
      <c r="B14" s="85">
        <v>399152</v>
      </c>
      <c r="C14" s="85">
        <v>455058</v>
      </c>
      <c r="D14" s="85">
        <v>515122</v>
      </c>
      <c r="E14" s="85">
        <v>573428</v>
      </c>
      <c r="F14" s="85">
        <v>551105</v>
      </c>
      <c r="G14" s="85">
        <v>489680</v>
      </c>
      <c r="H14" s="85">
        <v>489619</v>
      </c>
      <c r="I14" s="85">
        <v>505778</v>
      </c>
      <c r="J14" s="85">
        <v>537994</v>
      </c>
      <c r="K14" s="85">
        <v>614613</v>
      </c>
      <c r="L14" s="85">
        <v>714187</v>
      </c>
      <c r="M14" s="85">
        <v>777210</v>
      </c>
      <c r="N14" s="85">
        <v>857811</v>
      </c>
      <c r="O14" s="85">
        <v>927927</v>
      </c>
      <c r="P14" s="85">
        <v>938971</v>
      </c>
      <c r="Q14" s="85">
        <v>916428</v>
      </c>
      <c r="R14" s="85">
        <v>966907</v>
      </c>
    </row>
    <row r="15" spans="1:18" ht="15" customHeight="1">
      <c r="A15" s="84" t="s">
        <v>150</v>
      </c>
      <c r="B15" s="85">
        <v>108232</v>
      </c>
      <c r="C15" s="85">
        <v>138138</v>
      </c>
      <c r="D15" s="85">
        <v>162115</v>
      </c>
      <c r="E15" s="85">
        <v>176294</v>
      </c>
      <c r="F15" s="85">
        <v>166387</v>
      </c>
      <c r="G15" s="85">
        <v>91464</v>
      </c>
      <c r="H15" s="85">
        <v>114231</v>
      </c>
      <c r="I15" s="85">
        <v>154673</v>
      </c>
      <c r="J15" s="85">
        <v>159117</v>
      </c>
      <c r="K15" s="85">
        <v>183756</v>
      </c>
      <c r="L15" s="85">
        <v>233304</v>
      </c>
      <c r="M15" s="85">
        <v>285049</v>
      </c>
      <c r="N15" s="85">
        <v>369307</v>
      </c>
      <c r="O15" s="85">
        <v>414031</v>
      </c>
      <c r="P15" s="85">
        <v>442728</v>
      </c>
      <c r="Q15" s="85">
        <v>513048</v>
      </c>
      <c r="R15" s="85">
        <v>457219</v>
      </c>
    </row>
    <row r="16" spans="1:18" ht="15" customHeight="1">
      <c r="A16" s="84" t="s">
        <v>151</v>
      </c>
      <c r="B16" s="85">
        <v>59869</v>
      </c>
      <c r="C16" s="85">
        <v>70419</v>
      </c>
      <c r="D16" s="85">
        <v>91795</v>
      </c>
      <c r="E16" s="85">
        <v>112306</v>
      </c>
      <c r="F16" s="85">
        <v>116291</v>
      </c>
      <c r="G16" s="85">
        <v>127817</v>
      </c>
      <c r="H16" s="85">
        <v>96375</v>
      </c>
      <c r="I16" s="85">
        <v>95711</v>
      </c>
      <c r="J16" s="85">
        <v>102050</v>
      </c>
      <c r="K16" s="85">
        <v>110319</v>
      </c>
      <c r="L16" s="85">
        <v>123163</v>
      </c>
      <c r="M16" s="85">
        <v>136545</v>
      </c>
      <c r="N16" s="85">
        <v>148815</v>
      </c>
      <c r="O16" s="85">
        <v>168921</v>
      </c>
      <c r="P16" s="85">
        <v>190391</v>
      </c>
      <c r="Q16" s="85">
        <v>195273</v>
      </c>
      <c r="R16" s="85">
        <v>188362</v>
      </c>
    </row>
    <row r="17" spans="1:18" ht="15" customHeight="1">
      <c r="A17" s="84" t="s">
        <v>152</v>
      </c>
      <c r="B17" s="85">
        <v>10383</v>
      </c>
      <c r="C17" s="85">
        <v>13681</v>
      </c>
      <c r="D17" s="85">
        <v>15442</v>
      </c>
      <c r="E17" s="85">
        <v>20555</v>
      </c>
      <c r="F17" s="85">
        <v>21746</v>
      </c>
      <c r="G17" s="85">
        <v>16213</v>
      </c>
      <c r="H17" s="85">
        <v>17127</v>
      </c>
      <c r="I17" s="85">
        <v>18049</v>
      </c>
      <c r="J17" s="85">
        <v>17290</v>
      </c>
      <c r="K17" s="85">
        <v>17968</v>
      </c>
      <c r="L17" s="85">
        <v>19625</v>
      </c>
      <c r="M17" s="85">
        <v>37931</v>
      </c>
      <c r="N17" s="85">
        <v>42386</v>
      </c>
      <c r="O17" s="85">
        <v>45106</v>
      </c>
      <c r="P17" s="85">
        <v>49706</v>
      </c>
      <c r="Q17" s="85">
        <v>51674</v>
      </c>
      <c r="R17" s="85">
        <v>41767</v>
      </c>
    </row>
    <row r="18" spans="1:18" ht="15" customHeight="1">
      <c r="A18" s="84" t="s">
        <v>153</v>
      </c>
      <c r="B18" s="85">
        <v>3904</v>
      </c>
      <c r="C18" s="85">
        <v>4570</v>
      </c>
      <c r="D18" s="85">
        <v>5082</v>
      </c>
      <c r="E18" s="85">
        <v>7499</v>
      </c>
      <c r="F18" s="85">
        <v>7143</v>
      </c>
      <c r="G18" s="85">
        <v>5861</v>
      </c>
      <c r="H18" s="85">
        <v>6754</v>
      </c>
      <c r="I18" s="85">
        <v>6980</v>
      </c>
      <c r="J18" s="85">
        <v>6057</v>
      </c>
      <c r="K18" s="85">
        <v>5435</v>
      </c>
      <c r="L18" s="85">
        <v>5810</v>
      </c>
      <c r="M18" s="85">
        <v>10730</v>
      </c>
      <c r="N18" s="85">
        <v>12622</v>
      </c>
      <c r="O18" s="85">
        <v>12575</v>
      </c>
      <c r="P18" s="85">
        <v>14816</v>
      </c>
      <c r="Q18" s="85">
        <v>14559</v>
      </c>
      <c r="R18" s="85">
        <v>12257</v>
      </c>
    </row>
    <row r="19" spans="1:18" ht="15" customHeight="1">
      <c r="A19" s="84" t="s">
        <v>154</v>
      </c>
      <c r="B19" s="85">
        <v>3497</v>
      </c>
      <c r="C19" s="85">
        <v>4481</v>
      </c>
      <c r="D19" s="85">
        <v>5149</v>
      </c>
      <c r="E19" s="85">
        <v>6638</v>
      </c>
      <c r="F19" s="85">
        <v>8620</v>
      </c>
      <c r="G19" s="85">
        <v>6648</v>
      </c>
      <c r="H19" s="85">
        <v>6079</v>
      </c>
      <c r="I19" s="85">
        <v>6955</v>
      </c>
      <c r="J19" s="85">
        <v>6443</v>
      </c>
      <c r="K19" s="85">
        <v>5874</v>
      </c>
      <c r="L19" s="85">
        <v>5512</v>
      </c>
      <c r="M19" s="85">
        <v>5344</v>
      </c>
      <c r="N19" s="85">
        <v>5059</v>
      </c>
      <c r="O19" s="85">
        <v>4328</v>
      </c>
      <c r="P19" s="85">
        <v>5162</v>
      </c>
      <c r="Q19" s="85">
        <v>6284</v>
      </c>
      <c r="R19" s="85">
        <v>6599</v>
      </c>
    </row>
    <row r="20" spans="1:18" ht="15" customHeight="1">
      <c r="A20" s="84" t="s">
        <v>155</v>
      </c>
      <c r="B20" s="85">
        <v>2261</v>
      </c>
      <c r="C20" s="85">
        <v>2897</v>
      </c>
      <c r="D20" s="85">
        <v>3328</v>
      </c>
      <c r="E20" s="85">
        <v>4430</v>
      </c>
      <c r="F20" s="85">
        <v>5986</v>
      </c>
      <c r="G20" s="85">
        <v>6420</v>
      </c>
      <c r="H20" s="85">
        <v>4918</v>
      </c>
      <c r="I20" s="85">
        <v>5329</v>
      </c>
      <c r="J20" s="85">
        <v>4222</v>
      </c>
      <c r="K20" s="85">
        <v>4068</v>
      </c>
      <c r="L20" s="85">
        <v>3906</v>
      </c>
      <c r="M20" s="85">
        <v>3761</v>
      </c>
      <c r="N20" s="85">
        <v>4177</v>
      </c>
      <c r="O20" s="85">
        <v>3945</v>
      </c>
      <c r="P20" s="85">
        <v>4816</v>
      </c>
      <c r="Q20" s="85">
        <v>5804</v>
      </c>
      <c r="R20" s="85">
        <v>6195</v>
      </c>
    </row>
    <row r="21" spans="1:18" ht="15" customHeight="1">
      <c r="A21" s="86" t="s">
        <v>156</v>
      </c>
      <c r="B21" s="85">
        <v>3905</v>
      </c>
      <c r="C21" s="85">
        <v>3951</v>
      </c>
      <c r="D21" s="85">
        <v>3618</v>
      </c>
      <c r="E21" s="85">
        <v>2935</v>
      </c>
      <c r="F21" s="85">
        <v>3646</v>
      </c>
      <c r="G21" s="85">
        <v>5322</v>
      </c>
      <c r="H21" s="85">
        <v>4506</v>
      </c>
      <c r="I21" s="85">
        <v>3668</v>
      </c>
      <c r="J21" s="85">
        <v>3404</v>
      </c>
      <c r="K21" s="85">
        <v>2892</v>
      </c>
      <c r="L21" s="85">
        <v>5299</v>
      </c>
      <c r="M21" s="85">
        <v>4874</v>
      </c>
      <c r="N21" s="85">
        <v>6326</v>
      </c>
      <c r="O21" s="85">
        <v>7651</v>
      </c>
      <c r="P21" s="85">
        <v>8174</v>
      </c>
      <c r="Q21" s="85">
        <v>2461</v>
      </c>
      <c r="R21" s="85">
        <v>2196</v>
      </c>
    </row>
    <row r="22" spans="1:29" s="89" customFormat="1" ht="15" customHeight="1">
      <c r="A22" s="90" t="s">
        <v>157</v>
      </c>
      <c r="B22" s="91">
        <v>603589</v>
      </c>
      <c r="C22" s="91">
        <v>716331</v>
      </c>
      <c r="D22" s="91">
        <v>830459</v>
      </c>
      <c r="E22" s="91">
        <v>945188</v>
      </c>
      <c r="F22" s="91">
        <v>935439</v>
      </c>
      <c r="G22" s="91">
        <v>794498</v>
      </c>
      <c r="H22" s="91">
        <v>738777</v>
      </c>
      <c r="I22" s="91">
        <v>775662</v>
      </c>
      <c r="J22" s="91">
        <v>821514</v>
      </c>
      <c r="K22" s="91">
        <v>920068</v>
      </c>
      <c r="L22" s="91">
        <v>1079068</v>
      </c>
      <c r="M22" s="91">
        <v>1219689</v>
      </c>
      <c r="N22" s="91">
        <v>1417596</v>
      </c>
      <c r="O22" s="91">
        <v>1567372</v>
      </c>
      <c r="P22" s="91">
        <v>1613600</v>
      </c>
      <c r="Q22" s="91">
        <v>1637910</v>
      </c>
      <c r="R22" s="91">
        <v>1630418</v>
      </c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</row>
    <row r="24" spans="2:18" ht="15" customHeight="1">
      <c r="B24" s="78">
        <f>+B10-B9</f>
        <v>348343</v>
      </c>
      <c r="C24" s="78">
        <f aca="true" t="shared" si="1" ref="C24:R24">+C10-C9</f>
        <v>386993</v>
      </c>
      <c r="D24" s="78">
        <f t="shared" si="1"/>
        <v>451811</v>
      </c>
      <c r="E24" s="78">
        <f t="shared" si="1"/>
        <v>513784</v>
      </c>
      <c r="F24" s="78">
        <f t="shared" si="1"/>
        <v>524616</v>
      </c>
      <c r="G24" s="78">
        <f t="shared" si="1"/>
        <v>564777</v>
      </c>
      <c r="H24" s="78">
        <f t="shared" si="1"/>
        <v>598984</v>
      </c>
      <c r="I24" s="78">
        <f t="shared" si="1"/>
        <v>635362</v>
      </c>
      <c r="J24" s="78">
        <f t="shared" si="1"/>
        <v>667357</v>
      </c>
      <c r="K24" s="78">
        <f t="shared" si="1"/>
        <v>700015</v>
      </c>
      <c r="L24" s="78">
        <f t="shared" si="1"/>
        <v>764914</v>
      </c>
      <c r="M24" s="78">
        <f t="shared" si="1"/>
        <v>892237</v>
      </c>
      <c r="N24" s="78">
        <f t="shared" si="1"/>
        <v>1046417</v>
      </c>
      <c r="O24" s="78">
        <f t="shared" si="1"/>
        <v>1091513</v>
      </c>
      <c r="P24" s="78">
        <f t="shared" si="1"/>
        <v>1245984</v>
      </c>
      <c r="Q24" s="78">
        <f t="shared" si="1"/>
        <v>1361095</v>
      </c>
      <c r="R24" s="78">
        <f t="shared" si="1"/>
        <v>1543374</v>
      </c>
    </row>
    <row r="25" spans="2:18" ht="15" customHeight="1">
      <c r="B25" s="78">
        <f>+B24-B5</f>
        <v>344943</v>
      </c>
      <c r="C25" s="78">
        <f aca="true" t="shared" si="2" ref="C25:R25">+C24-C5</f>
        <v>381986</v>
      </c>
      <c r="D25" s="78">
        <f t="shared" si="2"/>
        <v>445586</v>
      </c>
      <c r="E25" s="78">
        <f t="shared" si="2"/>
        <v>503876</v>
      </c>
      <c r="F25" s="78">
        <f t="shared" si="2"/>
        <v>509853</v>
      </c>
      <c r="G25" s="78">
        <f t="shared" si="2"/>
        <v>552313</v>
      </c>
      <c r="H25" s="78">
        <f t="shared" si="2"/>
        <v>585993</v>
      </c>
      <c r="I25" s="78">
        <f t="shared" si="2"/>
        <v>619063</v>
      </c>
      <c r="J25" s="78">
        <f t="shared" si="2"/>
        <v>651382</v>
      </c>
      <c r="K25" s="78">
        <f t="shared" si="2"/>
        <v>683387</v>
      </c>
      <c r="L25" s="78">
        <f t="shared" si="2"/>
        <v>745819</v>
      </c>
      <c r="M25" s="78">
        <f t="shared" si="2"/>
        <v>871881</v>
      </c>
      <c r="N25" s="78">
        <f t="shared" si="2"/>
        <v>1021629</v>
      </c>
      <c r="O25" s="78">
        <f t="shared" si="2"/>
        <v>1060195</v>
      </c>
      <c r="P25" s="78">
        <f t="shared" si="2"/>
        <v>1212643</v>
      </c>
      <c r="Q25" s="78">
        <f t="shared" si="2"/>
        <v>1325061</v>
      </c>
      <c r="R25" s="78">
        <f t="shared" si="2"/>
        <v>1499680</v>
      </c>
    </row>
    <row r="28" ht="15" customHeight="1">
      <c r="A28" s="92" t="s">
        <v>158</v>
      </c>
    </row>
    <row r="29" spans="13:18" ht="15" customHeight="1">
      <c r="M29" s="79"/>
      <c r="O29" s="79"/>
      <c r="R29" s="79" t="s">
        <v>77</v>
      </c>
    </row>
    <row r="30" spans="1:18" ht="15" customHeight="1">
      <c r="A30" s="80"/>
      <c r="B30" s="81">
        <v>1993</v>
      </c>
      <c r="C30" s="81">
        <v>1994</v>
      </c>
      <c r="D30" s="81">
        <v>1995</v>
      </c>
      <c r="E30" s="81">
        <v>1996</v>
      </c>
      <c r="F30" s="81">
        <v>1997</v>
      </c>
      <c r="G30" s="81">
        <v>1998</v>
      </c>
      <c r="H30" s="81">
        <v>1999</v>
      </c>
      <c r="I30" s="81">
        <v>2000</v>
      </c>
      <c r="J30" s="81">
        <v>2001</v>
      </c>
      <c r="K30" s="81">
        <v>2002</v>
      </c>
      <c r="L30" s="81">
        <v>2003</v>
      </c>
      <c r="M30" s="82">
        <v>2004</v>
      </c>
      <c r="N30" s="81">
        <v>2005</v>
      </c>
      <c r="O30" s="83" t="s">
        <v>137</v>
      </c>
      <c r="P30" s="83" t="s">
        <v>138</v>
      </c>
      <c r="Q30" s="83" t="s">
        <v>139</v>
      </c>
      <c r="R30" s="83" t="s">
        <v>140</v>
      </c>
    </row>
    <row r="31" spans="1:27" ht="15" customHeight="1">
      <c r="A31" s="84" t="s">
        <v>159</v>
      </c>
      <c r="B31" s="85">
        <v>1201505</v>
      </c>
      <c r="C31" s="85">
        <v>1410786</v>
      </c>
      <c r="D31" s="85">
        <v>1751674</v>
      </c>
      <c r="E31" s="85">
        <v>1809910</v>
      </c>
      <c r="F31" s="85">
        <v>2272115</v>
      </c>
      <c r="G31" s="85">
        <v>2723953</v>
      </c>
      <c r="H31" s="85">
        <v>2703308</v>
      </c>
      <c r="I31" s="85">
        <v>3287284</v>
      </c>
      <c r="J31" s="85">
        <v>3380750</v>
      </c>
      <c r="K31" s="85">
        <v>3499004</v>
      </c>
      <c r="L31" s="85">
        <v>3886566</v>
      </c>
      <c r="M31" s="85">
        <v>4587868</v>
      </c>
      <c r="N31" s="85">
        <v>5218079</v>
      </c>
      <c r="O31" s="85">
        <v>5777554</v>
      </c>
      <c r="P31" s="85">
        <v>6259581</v>
      </c>
      <c r="Q31" s="85">
        <v>6941526</v>
      </c>
      <c r="R31" s="85">
        <v>6180052</v>
      </c>
      <c r="T31" s="93"/>
      <c r="U31" s="93"/>
      <c r="X31" s="94"/>
      <c r="Y31" s="94"/>
      <c r="Z31" s="94"/>
      <c r="AA31" s="94"/>
    </row>
    <row r="32" spans="1:27" ht="15" customHeight="1">
      <c r="A32" s="86" t="s">
        <v>160</v>
      </c>
      <c r="B32" s="85">
        <v>-45929</v>
      </c>
      <c r="C32" s="85">
        <v>-55791</v>
      </c>
      <c r="D32" s="85">
        <v>-68202</v>
      </c>
      <c r="E32" s="85">
        <v>-102084</v>
      </c>
      <c r="F32" s="85">
        <v>-123375</v>
      </c>
      <c r="G32" s="85">
        <v>-160044</v>
      </c>
      <c r="H32" s="85">
        <v>-126436</v>
      </c>
      <c r="I32" s="85">
        <v>-76874</v>
      </c>
      <c r="J32" s="85">
        <v>-133539</v>
      </c>
      <c r="K32" s="85">
        <v>-188437</v>
      </c>
      <c r="L32" s="85">
        <v>-242933</v>
      </c>
      <c r="M32" s="85">
        <v>-291032</v>
      </c>
      <c r="N32" s="85">
        <v>-344014</v>
      </c>
      <c r="O32" s="85">
        <v>-316810</v>
      </c>
      <c r="P32" s="85">
        <v>-311204</v>
      </c>
      <c r="Q32" s="85">
        <v>-323601</v>
      </c>
      <c r="R32" s="85">
        <v>-352513</v>
      </c>
      <c r="T32" s="93"/>
      <c r="U32" s="93"/>
      <c r="X32" s="94"/>
      <c r="Y32" s="94"/>
      <c r="Z32" s="94"/>
      <c r="AA32" s="94"/>
    </row>
    <row r="33" spans="1:27" ht="15" customHeight="1">
      <c r="A33" s="86" t="s">
        <v>156</v>
      </c>
      <c r="B33" s="85">
        <v>33513</v>
      </c>
      <c r="C33" s="85">
        <v>49898</v>
      </c>
      <c r="D33" s="85">
        <v>31819</v>
      </c>
      <c r="E33" s="85">
        <v>43235</v>
      </c>
      <c r="F33" s="85">
        <v>45871</v>
      </c>
      <c r="G33" s="85">
        <v>37752</v>
      </c>
      <c r="H33" s="85">
        <v>33042</v>
      </c>
      <c r="I33" s="85">
        <v>38389</v>
      </c>
      <c r="J33" s="85">
        <v>42524</v>
      </c>
      <c r="K33" s="85">
        <v>42544</v>
      </c>
      <c r="L33" s="85">
        <v>54873</v>
      </c>
      <c r="M33" s="85">
        <v>99967</v>
      </c>
      <c r="N33" s="85">
        <v>134895</v>
      </c>
      <c r="O33" s="85">
        <v>142589</v>
      </c>
      <c r="P33" s="85">
        <v>151595</v>
      </c>
      <c r="Q33" s="85">
        <v>176857</v>
      </c>
      <c r="R33" s="85">
        <v>170215</v>
      </c>
      <c r="T33" s="93"/>
      <c r="U33" s="93"/>
      <c r="X33" s="94"/>
      <c r="Y33" s="94"/>
      <c r="Z33" s="94"/>
      <c r="AA33" s="94"/>
    </row>
    <row r="34" spans="1:27" s="89" customFormat="1" ht="15" customHeight="1">
      <c r="A34" s="87" t="s">
        <v>161</v>
      </c>
      <c r="B34" s="88">
        <v>1189089</v>
      </c>
      <c r="C34" s="88">
        <v>1404893</v>
      </c>
      <c r="D34" s="88">
        <v>1715291</v>
      </c>
      <c r="E34" s="88">
        <v>1751061</v>
      </c>
      <c r="F34" s="88">
        <v>2194611</v>
      </c>
      <c r="G34" s="88">
        <v>2601661</v>
      </c>
      <c r="H34" s="88">
        <v>2609914</v>
      </c>
      <c r="I34" s="88">
        <v>3248799</v>
      </c>
      <c r="J34" s="88">
        <v>3289735</v>
      </c>
      <c r="K34" s="88">
        <v>3353111</v>
      </c>
      <c r="L34" s="88">
        <v>3698506</v>
      </c>
      <c r="M34" s="88">
        <v>4396803</v>
      </c>
      <c r="N34" s="88">
        <v>5008960</v>
      </c>
      <c r="O34" s="88">
        <v>5603333</v>
      </c>
      <c r="P34" s="88">
        <v>6099972</v>
      </c>
      <c r="Q34" s="88">
        <v>6794782</v>
      </c>
      <c r="R34" s="88">
        <v>5997754</v>
      </c>
      <c r="T34" s="93"/>
      <c r="U34" s="93"/>
      <c r="V34" s="78"/>
      <c r="W34" s="78"/>
      <c r="X34" s="94"/>
      <c r="Y34" s="94"/>
      <c r="Z34" s="94"/>
      <c r="AA34" s="94"/>
    </row>
    <row r="35" spans="1:27" ht="15" customHeight="1">
      <c r="A35" s="84" t="s">
        <v>162</v>
      </c>
      <c r="B35" s="85">
        <v>1335681</v>
      </c>
      <c r="C35" s="85">
        <v>1586561</v>
      </c>
      <c r="D35" s="85">
        <v>2033894</v>
      </c>
      <c r="E35" s="85">
        <v>2099234</v>
      </c>
      <c r="F35" s="85">
        <v>2205119</v>
      </c>
      <c r="G35" s="85">
        <v>1988907</v>
      </c>
      <c r="H35" s="85">
        <v>2120348</v>
      </c>
      <c r="I35" s="85">
        <v>2862305</v>
      </c>
      <c r="J35" s="85">
        <v>3047574</v>
      </c>
      <c r="K35" s="85">
        <v>3134265</v>
      </c>
      <c r="L35" s="85">
        <v>3485272</v>
      </c>
      <c r="M35" s="85">
        <v>4272713</v>
      </c>
      <c r="N35" s="85">
        <v>5297474</v>
      </c>
      <c r="O35" s="85">
        <v>5503772</v>
      </c>
      <c r="P35" s="85">
        <v>5544488</v>
      </c>
      <c r="Q35" s="85">
        <v>6708781</v>
      </c>
      <c r="R35" s="85">
        <v>5226526</v>
      </c>
      <c r="T35" s="93"/>
      <c r="U35" s="93"/>
      <c r="X35" s="94"/>
      <c r="Y35" s="94"/>
      <c r="Z35" s="94"/>
      <c r="AA35" s="94"/>
    </row>
    <row r="36" spans="1:27" ht="15" customHeight="1">
      <c r="A36" s="86" t="s">
        <v>144</v>
      </c>
      <c r="B36" s="85">
        <v>12055</v>
      </c>
      <c r="C36" s="85">
        <v>19777</v>
      </c>
      <c r="D36" s="85">
        <v>17588</v>
      </c>
      <c r="E36" s="85">
        <v>22632</v>
      </c>
      <c r="F36" s="85">
        <v>27307</v>
      </c>
      <c r="G36" s="85">
        <v>17074</v>
      </c>
      <c r="H36" s="85">
        <v>17875</v>
      </c>
      <c r="I36" s="85">
        <v>15471</v>
      </c>
      <c r="J36" s="85">
        <v>17825</v>
      </c>
      <c r="K36" s="85">
        <v>16501</v>
      </c>
      <c r="L36" s="85">
        <v>15959</v>
      </c>
      <c r="M36" s="85">
        <v>13961</v>
      </c>
      <c r="N36" s="85">
        <v>13979</v>
      </c>
      <c r="O36" s="85">
        <v>15008</v>
      </c>
      <c r="P36" s="85">
        <v>15780</v>
      </c>
      <c r="Q36" s="85">
        <v>18621</v>
      </c>
      <c r="R36" s="85">
        <v>16754</v>
      </c>
      <c r="T36" s="93"/>
      <c r="U36" s="93"/>
      <c r="X36" s="94"/>
      <c r="Y36" s="94"/>
      <c r="Z36" s="94"/>
      <c r="AA36" s="94"/>
    </row>
    <row r="37" spans="1:27" ht="15" customHeight="1">
      <c r="A37" s="86" t="s">
        <v>163</v>
      </c>
      <c r="B37" s="85">
        <v>-158647</v>
      </c>
      <c r="C37" s="85">
        <v>-201445</v>
      </c>
      <c r="D37" s="85">
        <v>-336191</v>
      </c>
      <c r="E37" s="85">
        <v>-370805</v>
      </c>
      <c r="F37" s="85">
        <v>-37815</v>
      </c>
      <c r="G37" s="85">
        <v>595680</v>
      </c>
      <c r="H37" s="85">
        <v>471691</v>
      </c>
      <c r="I37" s="85">
        <v>371023</v>
      </c>
      <c r="J37" s="85">
        <v>224336</v>
      </c>
      <c r="K37" s="85">
        <v>202345</v>
      </c>
      <c r="L37" s="85">
        <v>197275</v>
      </c>
      <c r="M37" s="85">
        <v>110129</v>
      </c>
      <c r="N37" s="85">
        <v>-302493</v>
      </c>
      <c r="O37" s="85">
        <v>84553</v>
      </c>
      <c r="P37" s="85">
        <v>539704</v>
      </c>
      <c r="Q37" s="85">
        <v>67380</v>
      </c>
      <c r="R37" s="85">
        <v>754474</v>
      </c>
      <c r="T37" s="93"/>
      <c r="U37" s="93"/>
      <c r="X37" s="94"/>
      <c r="Y37" s="94"/>
      <c r="Z37" s="94"/>
      <c r="AA37" s="94"/>
    </row>
    <row r="38" spans="1:27" s="89" customFormat="1" ht="15" customHeight="1">
      <c r="A38" s="90" t="s">
        <v>164</v>
      </c>
      <c r="B38" s="91">
        <v>1189089</v>
      </c>
      <c r="C38" s="91">
        <v>1404893</v>
      </c>
      <c r="D38" s="91">
        <v>1715291</v>
      </c>
      <c r="E38" s="91">
        <v>1751061</v>
      </c>
      <c r="F38" s="91">
        <v>2194611</v>
      </c>
      <c r="G38" s="91">
        <v>2601661</v>
      </c>
      <c r="H38" s="91">
        <v>2609914</v>
      </c>
      <c r="I38" s="91">
        <v>3248799</v>
      </c>
      <c r="J38" s="91">
        <v>3289735</v>
      </c>
      <c r="K38" s="91">
        <v>3353111</v>
      </c>
      <c r="L38" s="91">
        <v>3698506</v>
      </c>
      <c r="M38" s="91">
        <v>4396803</v>
      </c>
      <c r="N38" s="91">
        <v>5008960</v>
      </c>
      <c r="O38" s="91">
        <v>5603333</v>
      </c>
      <c r="P38" s="91">
        <v>6099972</v>
      </c>
      <c r="Q38" s="91">
        <v>6794782</v>
      </c>
      <c r="R38" s="91">
        <v>5997754</v>
      </c>
      <c r="T38" s="93"/>
      <c r="U38" s="93"/>
      <c r="V38" s="78"/>
      <c r="W38" s="78"/>
      <c r="X38" s="94"/>
      <c r="Y38" s="94"/>
      <c r="Z38" s="94"/>
      <c r="AA38" s="94"/>
    </row>
  </sheetData>
  <printOptions/>
  <pageMargins left="0.7283464566929134" right="0" top="1.1811023622047245" bottom="0" header="0.5905511811023623" footer="0"/>
  <pageSetup firstPageNumber="4" useFirstPageNumber="1" horizontalDpi="600" verticalDpi="600" orientation="portrait" paperSize="9" r:id="rId1"/>
  <headerFooter alignWithMargins="0">
    <oddHeader>&amp;C&amp;"Arial Narrow,Regular"&amp;8- &amp;P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91"/>
  <sheetViews>
    <sheetView workbookViewId="0" topLeftCell="A1">
      <pane xSplit="2" ySplit="2" topLeftCell="E66" activePane="bottomRight" state="frozen"/>
      <selection pane="topRight" activeCell="B1" sqref="B1"/>
      <selection pane="bottomLeft" activeCell="A2" sqref="A2"/>
      <selection pane="bottomRight" activeCell="A75" sqref="A75"/>
    </sheetView>
  </sheetViews>
  <sheetFormatPr defaultColWidth="9.140625" defaultRowHeight="15"/>
  <cols>
    <col min="1" max="2" width="9.140625" style="1" customWidth="1"/>
    <col min="3" max="4" width="11.8515625" style="1" hidden="1" customWidth="1"/>
    <col min="5" max="7" width="11.28125" style="1" bestFit="1" customWidth="1"/>
    <col min="8" max="9" width="11.28125" style="1" hidden="1" customWidth="1"/>
    <col min="10" max="10" width="10.57421875" style="1" bestFit="1" customWidth="1"/>
    <col min="11" max="11" width="11.57421875" style="1" bestFit="1" customWidth="1"/>
    <col min="12" max="12" width="10.28125" style="1" bestFit="1" customWidth="1"/>
    <col min="13" max="14" width="10.28125" style="1" hidden="1" customWidth="1"/>
    <col min="15" max="15" width="10.57421875" style="1" bestFit="1" customWidth="1"/>
    <col min="16" max="17" width="11.57421875" style="1" bestFit="1" customWidth="1"/>
    <col min="18" max="22" width="10.28125" style="1" customWidth="1"/>
    <col min="23" max="25" width="11.28125" style="1" customWidth="1"/>
    <col min="26" max="31" width="10.28125" style="1" customWidth="1"/>
    <col min="32" max="38" width="9.140625" style="1" customWidth="1"/>
    <col min="39" max="39" width="1.421875" style="3" customWidth="1"/>
    <col min="40" max="52" width="9.140625" style="1" customWidth="1"/>
    <col min="53" max="53" width="1.421875" style="3" customWidth="1"/>
    <col min="54" max="65" width="9.140625" style="1" customWidth="1"/>
    <col min="66" max="66" width="12.8515625" style="1" bestFit="1" customWidth="1"/>
    <col min="67" max="67" width="13.00390625" style="1" bestFit="1" customWidth="1"/>
    <col min="68" max="68" width="12.8515625" style="1" bestFit="1" customWidth="1"/>
    <col min="69" max="69" width="14.00390625" style="1" bestFit="1" customWidth="1"/>
    <col min="70" max="71" width="12.8515625" style="1" bestFit="1" customWidth="1"/>
    <col min="72" max="72" width="9.140625" style="1" customWidth="1"/>
    <col min="73" max="75" width="10.28125" style="1" bestFit="1" customWidth="1"/>
    <col min="76" max="16384" width="9.140625" style="1" customWidth="1"/>
  </cols>
  <sheetData>
    <row r="1" spans="5:59" ht="15" customHeight="1">
      <c r="E1" s="143" t="s">
        <v>0</v>
      </c>
      <c r="F1" s="143"/>
      <c r="G1" s="143"/>
      <c r="H1" s="2"/>
      <c r="I1" s="2"/>
      <c r="J1" s="2"/>
      <c r="O1" s="146" t="s">
        <v>55</v>
      </c>
      <c r="P1" s="146"/>
      <c r="Q1" s="146"/>
      <c r="R1" s="146" t="s">
        <v>56</v>
      </c>
      <c r="S1" s="146"/>
      <c r="T1" s="146"/>
      <c r="U1" s="145" t="s">
        <v>1</v>
      </c>
      <c r="V1" s="145"/>
      <c r="W1" s="145"/>
      <c r="X1" s="145"/>
      <c r="Y1" s="145"/>
      <c r="Z1" s="145"/>
      <c r="AA1" s="145"/>
      <c r="AB1" s="145"/>
      <c r="AC1" s="145"/>
      <c r="AD1" s="144" t="s">
        <v>37</v>
      </c>
      <c r="AE1" s="144"/>
      <c r="AF1" s="144"/>
      <c r="AG1" s="2"/>
      <c r="AH1" s="2"/>
      <c r="AI1" s="2"/>
      <c r="AM1" s="1"/>
      <c r="AS1" s="3"/>
      <c r="BA1" s="1"/>
      <c r="BG1" s="3"/>
    </row>
    <row r="2" spans="2:75" ht="21.75" customHeight="1">
      <c r="B2" s="1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6"/>
      <c r="I2" s="6"/>
      <c r="J2" s="6"/>
      <c r="M2" s="4" t="s">
        <v>3</v>
      </c>
      <c r="N2" s="4" t="s">
        <v>4</v>
      </c>
      <c r="O2" s="5" t="s">
        <v>5</v>
      </c>
      <c r="P2" s="5" t="s">
        <v>6</v>
      </c>
      <c r="Q2" s="5" t="s">
        <v>7</v>
      </c>
      <c r="R2" s="5" t="s">
        <v>5</v>
      </c>
      <c r="S2" s="5" t="s">
        <v>6</v>
      </c>
      <c r="T2" s="5" t="s">
        <v>7</v>
      </c>
      <c r="U2" s="50" t="s">
        <v>38</v>
      </c>
      <c r="V2" s="52" t="s">
        <v>63</v>
      </c>
      <c r="W2" s="52"/>
      <c r="X2" s="51" t="s">
        <v>62</v>
      </c>
      <c r="Y2" s="4" t="s">
        <v>40</v>
      </c>
      <c r="Z2" s="4" t="s">
        <v>39</v>
      </c>
      <c r="AA2" s="5" t="s">
        <v>5</v>
      </c>
      <c r="AB2" s="5" t="s">
        <v>6</v>
      </c>
      <c r="AC2" s="5" t="s">
        <v>7</v>
      </c>
      <c r="AD2" s="5" t="s">
        <v>5</v>
      </c>
      <c r="AE2" s="5" t="s">
        <v>6</v>
      </c>
      <c r="AF2" s="5" t="s">
        <v>7</v>
      </c>
      <c r="AG2" s="6"/>
      <c r="AH2" s="6"/>
      <c r="AI2" s="6"/>
      <c r="AJ2" s="1" t="s">
        <v>8</v>
      </c>
      <c r="AK2" s="1" t="s">
        <v>9</v>
      </c>
      <c r="AL2" s="1" t="s">
        <v>10</v>
      </c>
      <c r="AM2" s="1" t="s">
        <v>11</v>
      </c>
      <c r="AN2" s="1" t="s">
        <v>12</v>
      </c>
      <c r="AO2" s="1" t="s">
        <v>13</v>
      </c>
      <c r="AP2" s="1" t="s">
        <v>14</v>
      </c>
      <c r="AQ2" s="1" t="s">
        <v>15</v>
      </c>
      <c r="AR2" s="1" t="s">
        <v>16</v>
      </c>
      <c r="AS2" s="1" t="s">
        <v>17</v>
      </c>
      <c r="AT2" s="1" t="s">
        <v>18</v>
      </c>
      <c r="AU2" s="3"/>
      <c r="AW2" s="1" t="s">
        <v>19</v>
      </c>
      <c r="AX2" s="1" t="s">
        <v>8</v>
      </c>
      <c r="AY2" s="1" t="s">
        <v>9</v>
      </c>
      <c r="AZ2" s="1" t="s">
        <v>10</v>
      </c>
      <c r="BA2" s="1" t="s">
        <v>11</v>
      </c>
      <c r="BB2" s="1" t="s">
        <v>12</v>
      </c>
      <c r="BC2" s="1" t="s">
        <v>13</v>
      </c>
      <c r="BD2" s="1" t="s">
        <v>14</v>
      </c>
      <c r="BE2" s="1" t="s">
        <v>15</v>
      </c>
      <c r="BF2" s="1" t="s">
        <v>16</v>
      </c>
      <c r="BG2" s="1" t="s">
        <v>17</v>
      </c>
      <c r="BH2" s="1" t="s">
        <v>20</v>
      </c>
      <c r="BI2" s="3"/>
      <c r="BJ2" s="7"/>
      <c r="BK2" s="7" t="s">
        <v>21</v>
      </c>
      <c r="BL2" s="7" t="s">
        <v>22</v>
      </c>
      <c r="BM2" s="7" t="s">
        <v>23</v>
      </c>
      <c r="BN2" s="7" t="s">
        <v>24</v>
      </c>
      <c r="BO2" s="7" t="s">
        <v>25</v>
      </c>
      <c r="BP2" s="7" t="s">
        <v>26</v>
      </c>
      <c r="BQ2" s="7" t="s">
        <v>27</v>
      </c>
      <c r="BR2" s="7" t="s">
        <v>28</v>
      </c>
      <c r="BS2" s="7" t="s">
        <v>29</v>
      </c>
      <c r="BT2" s="7" t="s">
        <v>30</v>
      </c>
      <c r="BU2" s="7" t="s">
        <v>31</v>
      </c>
      <c r="BV2" s="7" t="s">
        <v>32</v>
      </c>
      <c r="BW2" s="7" t="s">
        <v>33</v>
      </c>
    </row>
    <row r="3" spans="2:75" ht="15">
      <c r="B3" s="1">
        <v>1970</v>
      </c>
      <c r="C3" s="8">
        <v>148279.757</v>
      </c>
      <c r="D3" s="8">
        <v>148279.757</v>
      </c>
      <c r="E3" s="8">
        <v>148279.757</v>
      </c>
      <c r="F3" s="8">
        <v>148279.757</v>
      </c>
      <c r="G3" s="8">
        <v>148279.757</v>
      </c>
      <c r="H3" s="8"/>
      <c r="I3" s="8"/>
      <c r="J3" s="8"/>
      <c r="O3" s="8"/>
      <c r="P3" s="8"/>
      <c r="Q3" s="8"/>
      <c r="R3" s="8"/>
      <c r="S3" s="8"/>
      <c r="T3" s="8"/>
      <c r="AM3" s="1"/>
      <c r="AU3" s="3"/>
      <c r="AW3" s="1">
        <v>478041.362</v>
      </c>
      <c r="BA3" s="1"/>
      <c r="BI3" s="3"/>
      <c r="BU3" s="1">
        <v>14.761</v>
      </c>
      <c r="BV3" s="1">
        <v>16.786</v>
      </c>
      <c r="BW3" s="1">
        <v>14.428</v>
      </c>
    </row>
    <row r="4" spans="2:75" ht="15">
      <c r="B4" s="1">
        <v>1971</v>
      </c>
      <c r="C4" s="8">
        <v>154467.965</v>
      </c>
      <c r="D4" s="8">
        <v>154467.965</v>
      </c>
      <c r="E4" s="8">
        <v>154467.965</v>
      </c>
      <c r="F4" s="8">
        <v>154467.965</v>
      </c>
      <c r="G4" s="8">
        <v>154467.965</v>
      </c>
      <c r="H4" s="8"/>
      <c r="I4" s="8"/>
      <c r="J4" s="8"/>
      <c r="O4" s="8"/>
      <c r="P4" s="8"/>
      <c r="Q4" s="8"/>
      <c r="R4" s="8"/>
      <c r="S4" s="8"/>
      <c r="T4" s="8"/>
      <c r="AM4" s="1"/>
      <c r="AU4" s="3"/>
      <c r="AW4" s="1">
        <v>501203.272</v>
      </c>
      <c r="BA4" s="1"/>
      <c r="BI4" s="3"/>
      <c r="BU4" s="1">
        <v>14.833</v>
      </c>
      <c r="BV4" s="1">
        <v>16.645</v>
      </c>
      <c r="BW4" s="1">
        <v>14.463</v>
      </c>
    </row>
    <row r="5" spans="2:75" ht="15">
      <c r="B5" s="1">
        <v>1972</v>
      </c>
      <c r="C5" s="8">
        <v>171460.566</v>
      </c>
      <c r="D5" s="8">
        <v>171460.566</v>
      </c>
      <c r="E5" s="8">
        <v>171460.566</v>
      </c>
      <c r="F5" s="8">
        <v>171460.566</v>
      </c>
      <c r="G5" s="8">
        <v>171460.566</v>
      </c>
      <c r="H5" s="8"/>
      <c r="I5" s="8"/>
      <c r="J5" s="8"/>
      <c r="O5" s="8"/>
      <c r="P5" s="8"/>
      <c r="Q5" s="8"/>
      <c r="R5" s="8"/>
      <c r="S5" s="8"/>
      <c r="T5" s="8"/>
      <c r="AM5" s="1"/>
      <c r="AU5" s="3"/>
      <c r="AW5" s="1">
        <v>522343.637</v>
      </c>
      <c r="BA5" s="1"/>
      <c r="BI5" s="3"/>
      <c r="BU5" s="1">
        <v>15.55</v>
      </c>
      <c r="BV5" s="1">
        <v>17.73</v>
      </c>
      <c r="BW5" s="1">
        <v>15.597</v>
      </c>
    </row>
    <row r="6" spans="2:75" ht="15">
      <c r="B6" s="1">
        <v>1973</v>
      </c>
      <c r="C6" s="8">
        <v>224340.131</v>
      </c>
      <c r="D6" s="8">
        <v>224340.131</v>
      </c>
      <c r="E6" s="8">
        <v>224340.131</v>
      </c>
      <c r="F6" s="8">
        <v>224340.131</v>
      </c>
      <c r="G6" s="8">
        <v>224340.131</v>
      </c>
      <c r="H6" s="8"/>
      <c r="I6" s="8"/>
      <c r="J6" s="8"/>
      <c r="O6" s="8"/>
      <c r="P6" s="8"/>
      <c r="Q6" s="8"/>
      <c r="R6" s="8"/>
      <c r="S6" s="8"/>
      <c r="T6" s="8"/>
      <c r="AM6" s="1"/>
      <c r="AU6" s="3"/>
      <c r="AW6" s="1">
        <v>574414.258</v>
      </c>
      <c r="BA6" s="1"/>
      <c r="BI6" s="3"/>
      <c r="BU6" s="1">
        <v>17.962</v>
      </c>
      <c r="BV6" s="1">
        <v>21.076</v>
      </c>
      <c r="BW6" s="1">
        <v>19.173</v>
      </c>
    </row>
    <row r="7" spans="2:75" ht="15">
      <c r="B7" s="1">
        <v>1974</v>
      </c>
      <c r="C7" s="8">
        <v>282090.866</v>
      </c>
      <c r="D7" s="8">
        <v>282090.866</v>
      </c>
      <c r="E7" s="8">
        <v>282090.866</v>
      </c>
      <c r="F7" s="8">
        <v>282090.866</v>
      </c>
      <c r="G7" s="8">
        <v>282090.866</v>
      </c>
      <c r="H7" s="8"/>
      <c r="I7" s="8"/>
      <c r="J7" s="8"/>
      <c r="O7" s="8"/>
      <c r="P7" s="8"/>
      <c r="Q7" s="8"/>
      <c r="R7" s="8"/>
      <c r="S7" s="8"/>
      <c r="T7" s="8"/>
      <c r="AM7" s="1"/>
      <c r="AU7" s="3"/>
      <c r="AW7" s="1">
        <v>600154.07</v>
      </c>
      <c r="BA7" s="1"/>
      <c r="BI7" s="3"/>
      <c r="BU7" s="1">
        <v>22.329</v>
      </c>
      <c r="BV7" s="1">
        <v>25.389</v>
      </c>
      <c r="BW7" s="1">
        <v>24.705</v>
      </c>
    </row>
    <row r="8" spans="2:75" ht="15">
      <c r="B8" s="1">
        <v>1975</v>
      </c>
      <c r="C8" s="8">
        <v>307365.987</v>
      </c>
      <c r="D8" s="8">
        <v>307365.987</v>
      </c>
      <c r="E8" s="8">
        <v>307365.987</v>
      </c>
      <c r="F8" s="8">
        <v>307365.987</v>
      </c>
      <c r="G8" s="8">
        <v>307365.987</v>
      </c>
      <c r="H8" s="8"/>
      <c r="I8" s="8"/>
      <c r="J8" s="8"/>
      <c r="O8" s="8"/>
      <c r="P8" s="8"/>
      <c r="Q8" s="8"/>
      <c r="R8" s="8"/>
      <c r="S8" s="8"/>
      <c r="T8" s="8"/>
      <c r="AM8" s="1"/>
      <c r="AU8" s="3"/>
      <c r="AW8" s="1">
        <v>629858.335</v>
      </c>
      <c r="BA8" s="1"/>
      <c r="BI8" s="3"/>
      <c r="BU8" s="1">
        <v>23.52</v>
      </c>
      <c r="BV8" s="1">
        <v>26.307</v>
      </c>
      <c r="BW8" s="1">
        <v>25.622</v>
      </c>
    </row>
    <row r="9" spans="2:75" ht="15">
      <c r="B9" s="1">
        <v>1976</v>
      </c>
      <c r="C9" s="8">
        <v>349926.715</v>
      </c>
      <c r="D9" s="8">
        <v>349926.715</v>
      </c>
      <c r="E9" s="8">
        <v>349926.715</v>
      </c>
      <c r="F9" s="8">
        <v>349926.715</v>
      </c>
      <c r="G9" s="8">
        <v>349926.715</v>
      </c>
      <c r="H9" s="8"/>
      <c r="I9" s="8"/>
      <c r="J9" s="8"/>
      <c r="O9" s="8"/>
      <c r="P9" s="8"/>
      <c r="Q9" s="8"/>
      <c r="R9" s="8"/>
      <c r="S9" s="8"/>
      <c r="T9" s="8"/>
      <c r="AM9" s="1"/>
      <c r="AU9" s="3"/>
      <c r="AW9" s="1">
        <v>687607.515</v>
      </c>
      <c r="BA9" s="1"/>
      <c r="BI9" s="3"/>
      <c r="BU9" s="1">
        <v>24.496</v>
      </c>
      <c r="BV9" s="1">
        <v>27.478</v>
      </c>
      <c r="BW9" s="1">
        <v>26.632</v>
      </c>
    </row>
    <row r="10" spans="2:75" ht="15">
      <c r="B10" s="1">
        <v>1977</v>
      </c>
      <c r="C10" s="8">
        <v>406659.231</v>
      </c>
      <c r="D10" s="8">
        <v>406659.231</v>
      </c>
      <c r="E10" s="8">
        <v>406659.231</v>
      </c>
      <c r="F10" s="8">
        <v>406659.231</v>
      </c>
      <c r="G10" s="8">
        <v>406659.231</v>
      </c>
      <c r="H10" s="8"/>
      <c r="I10" s="8"/>
      <c r="J10" s="8"/>
      <c r="O10" s="8"/>
      <c r="P10" s="8"/>
      <c r="Q10" s="8"/>
      <c r="R10" s="8"/>
      <c r="S10" s="8"/>
      <c r="T10" s="8"/>
      <c r="AM10" s="1"/>
      <c r="AU10" s="3"/>
      <c r="AW10" s="1">
        <v>755414.596</v>
      </c>
      <c r="BA10" s="1"/>
      <c r="BI10" s="3"/>
      <c r="BU10" s="1">
        <v>26.358</v>
      </c>
      <c r="BV10" s="1">
        <v>29.116</v>
      </c>
      <c r="BW10" s="1">
        <v>28.709</v>
      </c>
    </row>
    <row r="11" spans="2:75" ht="15">
      <c r="B11" s="1">
        <v>1978</v>
      </c>
      <c r="C11" s="8">
        <v>490982.876</v>
      </c>
      <c r="D11" s="8">
        <v>490982.876</v>
      </c>
      <c r="E11" s="8">
        <v>490982.876</v>
      </c>
      <c r="F11" s="8">
        <v>490982.876</v>
      </c>
      <c r="G11" s="8">
        <v>490982.876</v>
      </c>
      <c r="H11" s="8"/>
      <c r="I11" s="8"/>
      <c r="J11" s="8"/>
      <c r="U11" s="8"/>
      <c r="V11" s="8"/>
      <c r="W11" s="8"/>
      <c r="X11" s="8"/>
      <c r="Y11" s="8"/>
      <c r="AM11" s="1"/>
      <c r="AU11" s="3"/>
      <c r="AW11" s="1">
        <v>830025.164</v>
      </c>
      <c r="BA11" s="1"/>
      <c r="BI11" s="3"/>
      <c r="BU11" s="1">
        <v>28.446</v>
      </c>
      <c r="BV11" s="1">
        <v>31.898</v>
      </c>
      <c r="BW11" s="1">
        <v>30.85</v>
      </c>
    </row>
    <row r="12" spans="2:75" ht="15">
      <c r="B12" s="1">
        <v>1979</v>
      </c>
      <c r="C12" s="8">
        <v>562580.228</v>
      </c>
      <c r="D12" s="8">
        <v>562580.228</v>
      </c>
      <c r="E12" s="8">
        <v>562580.228</v>
      </c>
      <c r="F12" s="8">
        <v>562580.228</v>
      </c>
      <c r="G12" s="8">
        <v>562580.228</v>
      </c>
      <c r="H12" s="8"/>
      <c r="I12" s="8"/>
      <c r="J12" s="8"/>
      <c r="U12" s="8"/>
      <c r="V12" s="8"/>
      <c r="W12" s="8"/>
      <c r="X12" s="8"/>
      <c r="Y12" s="8"/>
      <c r="AM12" s="1"/>
      <c r="AU12" s="3"/>
      <c r="AW12" s="1">
        <v>873507.686</v>
      </c>
      <c r="BA12" s="1"/>
      <c r="BI12" s="3"/>
      <c r="BU12" s="1">
        <v>31.262</v>
      </c>
      <c r="BV12" s="1">
        <v>34.67</v>
      </c>
      <c r="BW12" s="1">
        <v>34.308</v>
      </c>
    </row>
    <row r="13" spans="1:82" ht="15">
      <c r="A13" s="1">
        <f>+B13+543</f>
        <v>2523</v>
      </c>
      <c r="B13" s="1">
        <v>1980</v>
      </c>
      <c r="C13" s="8">
        <v>662482</v>
      </c>
      <c r="D13" s="8">
        <v>662482</v>
      </c>
      <c r="E13" s="8">
        <v>662482</v>
      </c>
      <c r="F13" s="8">
        <v>662482</v>
      </c>
      <c r="G13" s="8">
        <v>662482</v>
      </c>
      <c r="H13" s="8"/>
      <c r="I13" s="8"/>
      <c r="J13" s="8"/>
      <c r="M13" s="8">
        <v>95556.6</v>
      </c>
      <c r="N13" s="8">
        <v>95556.6</v>
      </c>
      <c r="O13" s="23">
        <v>913733</v>
      </c>
      <c r="P13" s="23">
        <v>913733</v>
      </c>
      <c r="Q13" s="23">
        <v>913733</v>
      </c>
      <c r="R13" s="56">
        <f>+E13/O13</f>
        <v>0.7250279895768239</v>
      </c>
      <c r="S13" s="56">
        <f aca="true" t="shared" si="0" ref="S13:S64">+F13/P13</f>
        <v>0.7250279895768239</v>
      </c>
      <c r="T13" s="56">
        <f aca="true" t="shared" si="1" ref="T13:T64">+G13/Q13</f>
        <v>0.7250279895768239</v>
      </c>
      <c r="U13" s="22">
        <v>98403</v>
      </c>
      <c r="V13" s="53">
        <v>98251</v>
      </c>
      <c r="W13" s="54">
        <f>+V13/U13</f>
        <v>0.9984553316463929</v>
      </c>
      <c r="X13" s="22">
        <v>109156</v>
      </c>
      <c r="Y13" s="26"/>
      <c r="AA13" s="8">
        <v>98403</v>
      </c>
      <c r="AB13" s="8">
        <v>98403</v>
      </c>
      <c r="AC13" s="8">
        <v>98403</v>
      </c>
      <c r="AD13" s="9">
        <f aca="true" t="shared" si="2" ref="AD13:AD44">+AA13/E13*100</f>
        <v>14.853686590730012</v>
      </c>
      <c r="AE13" s="9">
        <f aca="true" t="shared" si="3" ref="AE13:AE44">+AB13/F13*100</f>
        <v>14.853686590730012</v>
      </c>
      <c r="AF13" s="9">
        <f aca="true" t="shared" si="4" ref="AF13:AF44">+AC13/G13*100</f>
        <v>14.853686590730012</v>
      </c>
      <c r="AG13" s="9"/>
      <c r="AH13" s="9"/>
      <c r="AI13" s="9"/>
      <c r="AJ13" s="1">
        <v>515018</v>
      </c>
      <c r="AK13" s="1">
        <v>81433</v>
      </c>
      <c r="AL13" s="1">
        <v>433585</v>
      </c>
      <c r="AM13" s="1">
        <v>183987</v>
      </c>
      <c r="AN13" s="1">
        <v>58611</v>
      </c>
      <c r="AO13" s="1">
        <v>125376</v>
      </c>
      <c r="AP13" s="1">
        <v>9073</v>
      </c>
      <c r="AQ13" s="1">
        <v>159734</v>
      </c>
      <c r="AR13" s="1">
        <v>201180</v>
      </c>
      <c r="AS13" s="1">
        <f aca="true" t="shared" si="5" ref="AS13:AS41">AJ13+AM13+AP13+AQ13-AR13-F13</f>
        <v>4150</v>
      </c>
      <c r="AT13" s="1">
        <v>14180.444</v>
      </c>
      <c r="AU13" s="3"/>
      <c r="AW13" s="1">
        <v>913733</v>
      </c>
      <c r="AX13" s="1">
        <v>714164</v>
      </c>
      <c r="AY13" s="1">
        <v>106938</v>
      </c>
      <c r="AZ13" s="1">
        <v>607226</v>
      </c>
      <c r="BA13" s="1">
        <v>269627</v>
      </c>
      <c r="BB13" s="1">
        <v>82820</v>
      </c>
      <c r="BC13" s="1">
        <v>186807</v>
      </c>
      <c r="BD13" s="1">
        <v>6452</v>
      </c>
      <c r="BE13" s="1">
        <v>195231</v>
      </c>
      <c r="BF13" s="1">
        <v>271199</v>
      </c>
      <c r="BG13" s="1">
        <f>AX13+BA13+BD13+BE13-BF13-AW13</f>
        <v>542</v>
      </c>
      <c r="BH13" s="1">
        <v>19558.479</v>
      </c>
      <c r="BI13" s="3"/>
      <c r="BK13" s="1">
        <v>-23648.6</v>
      </c>
      <c r="BQ13" s="1">
        <v>120972.7</v>
      </c>
      <c r="BR13" s="1">
        <v>1767.5</v>
      </c>
      <c r="BS13" s="8">
        <v>95556.6</v>
      </c>
      <c r="BT13" s="1">
        <v>-25416.1</v>
      </c>
      <c r="BU13" s="1">
        <v>37.421</v>
      </c>
      <c r="BV13" s="1">
        <v>39.222</v>
      </c>
      <c r="BW13" s="1">
        <v>41.208</v>
      </c>
      <c r="BX13" s="1">
        <f aca="true" t="shared" si="6" ref="BX13:BX41">+A13</f>
        <v>2523</v>
      </c>
      <c r="BY13" s="8">
        <v>662482</v>
      </c>
      <c r="BZ13" s="8">
        <v>95556.6</v>
      </c>
      <c r="CA13" s="8"/>
      <c r="CC13" s="10">
        <f aca="true" t="shared" si="7" ref="CC13:CD41">+BZ13/$F13</f>
        <v>0.14424029634012697</v>
      </c>
      <c r="CD13" s="10">
        <f t="shared" si="7"/>
        <v>0</v>
      </c>
    </row>
    <row r="14" spans="1:82" ht="15">
      <c r="A14" s="1">
        <f>+B14+543</f>
        <v>2524</v>
      </c>
      <c r="B14" s="1">
        <v>1981</v>
      </c>
      <c r="C14" s="8">
        <v>760356</v>
      </c>
      <c r="D14" s="8">
        <v>760356</v>
      </c>
      <c r="E14" s="8">
        <v>760356</v>
      </c>
      <c r="F14" s="8">
        <v>760356</v>
      </c>
      <c r="G14" s="8">
        <v>760356</v>
      </c>
      <c r="H14" s="8"/>
      <c r="I14" s="8"/>
      <c r="J14" s="8"/>
      <c r="M14" s="8">
        <v>111842.8</v>
      </c>
      <c r="N14" s="8">
        <v>111842.8</v>
      </c>
      <c r="O14" s="23">
        <v>967706</v>
      </c>
      <c r="P14" s="23">
        <v>967706</v>
      </c>
      <c r="Q14" s="23">
        <v>967706</v>
      </c>
      <c r="R14" s="56">
        <f aca="true" t="shared" si="8" ref="R14:R64">+E14/O14</f>
        <v>0.7857303767879914</v>
      </c>
      <c r="S14" s="56">
        <f t="shared" si="0"/>
        <v>0.7857303767879914</v>
      </c>
      <c r="T14" s="56">
        <f t="shared" si="1"/>
        <v>0.7857303767879914</v>
      </c>
      <c r="U14" s="22">
        <v>111119</v>
      </c>
      <c r="V14" s="53">
        <v>110932</v>
      </c>
      <c r="W14" s="54">
        <f aca="true" t="shared" si="9" ref="W14:W44">+V14/U14</f>
        <v>0.9983171194845166</v>
      </c>
      <c r="X14" s="22">
        <v>125532</v>
      </c>
      <c r="Y14" s="26"/>
      <c r="AA14" s="8">
        <v>111119</v>
      </c>
      <c r="AB14" s="8">
        <v>111119</v>
      </c>
      <c r="AC14" s="8">
        <v>111119</v>
      </c>
      <c r="AD14" s="9">
        <f t="shared" si="2"/>
        <v>14.614075511997013</v>
      </c>
      <c r="AE14" s="9">
        <f t="shared" si="3"/>
        <v>14.614075511997013</v>
      </c>
      <c r="AF14" s="9">
        <f t="shared" si="4"/>
        <v>14.614075511997013</v>
      </c>
      <c r="AG14" s="9"/>
      <c r="AH14" s="9"/>
      <c r="AI14" s="9"/>
      <c r="AJ14" s="1">
        <v>593424</v>
      </c>
      <c r="AK14" s="1">
        <v>97007</v>
      </c>
      <c r="AL14" s="1">
        <v>496417</v>
      </c>
      <c r="AM14" s="1">
        <v>212821</v>
      </c>
      <c r="AN14" s="1">
        <v>67986</v>
      </c>
      <c r="AO14" s="1">
        <v>144835</v>
      </c>
      <c r="AP14" s="1">
        <v>12817</v>
      </c>
      <c r="AQ14" s="1">
        <v>181325</v>
      </c>
      <c r="AR14" s="1">
        <v>229029</v>
      </c>
      <c r="AS14" s="1">
        <f t="shared" si="5"/>
        <v>11002</v>
      </c>
      <c r="AT14" s="1">
        <v>15934.364</v>
      </c>
      <c r="AU14" s="3"/>
      <c r="AW14" s="1">
        <v>967706</v>
      </c>
      <c r="AX14" s="1">
        <v>743453</v>
      </c>
      <c r="AY14" s="1">
        <v>122904</v>
      </c>
      <c r="AZ14" s="1">
        <v>620549</v>
      </c>
      <c r="BA14" s="1">
        <v>287170</v>
      </c>
      <c r="BB14" s="1">
        <v>87623</v>
      </c>
      <c r="BC14" s="1">
        <v>199547</v>
      </c>
      <c r="BD14" s="1">
        <v>12424</v>
      </c>
      <c r="BE14" s="1">
        <v>213116</v>
      </c>
      <c r="BF14" s="1">
        <v>272723</v>
      </c>
      <c r="BG14" s="1">
        <f aca="true" t="shared" si="10" ref="BG14:BG41">AX14+BA14+BD14+BE14-BF14-AW14</f>
        <v>15734</v>
      </c>
      <c r="BH14" s="1">
        <v>20279.685</v>
      </c>
      <c r="BI14" s="3"/>
      <c r="BK14" s="1">
        <v>-21228.9</v>
      </c>
      <c r="BQ14" s="1">
        <v>133443.7</v>
      </c>
      <c r="BR14" s="1">
        <v>372</v>
      </c>
      <c r="BS14" s="8">
        <v>111842.8</v>
      </c>
      <c r="BT14" s="1">
        <v>-21600.9</v>
      </c>
      <c r="BU14" s="1">
        <v>42.16</v>
      </c>
      <c r="BV14" s="1">
        <v>42.506</v>
      </c>
      <c r="BW14" s="1">
        <v>45.132</v>
      </c>
      <c r="BX14" s="1">
        <f t="shared" si="6"/>
        <v>2524</v>
      </c>
      <c r="BY14" s="8">
        <v>760356</v>
      </c>
      <c r="BZ14" s="8">
        <v>111842.8</v>
      </c>
      <c r="CA14" s="8">
        <v>112361.96196842</v>
      </c>
      <c r="CC14" s="10">
        <f t="shared" si="7"/>
        <v>0.14709267764047368</v>
      </c>
      <c r="CD14" s="10">
        <f t="shared" si="7"/>
        <v>0.14777546566137442</v>
      </c>
    </row>
    <row r="15" spans="1:82" ht="15">
      <c r="A15" s="1">
        <f>+B15+543</f>
        <v>2525</v>
      </c>
      <c r="B15" s="1">
        <v>1982</v>
      </c>
      <c r="C15" s="8">
        <v>841569</v>
      </c>
      <c r="D15" s="8">
        <v>841569</v>
      </c>
      <c r="E15" s="8">
        <v>841569</v>
      </c>
      <c r="F15" s="8">
        <v>841569</v>
      </c>
      <c r="G15" s="8">
        <v>841569</v>
      </c>
      <c r="H15" s="8"/>
      <c r="I15" s="8"/>
      <c r="J15" s="8"/>
      <c r="M15" s="8">
        <v>115980.3</v>
      </c>
      <c r="N15" s="8">
        <v>115980.3</v>
      </c>
      <c r="O15" s="23">
        <v>1019501</v>
      </c>
      <c r="P15" s="23">
        <v>1019501</v>
      </c>
      <c r="Q15" s="23">
        <v>1019501</v>
      </c>
      <c r="R15" s="56">
        <f t="shared" si="8"/>
        <v>0.8254714806557326</v>
      </c>
      <c r="S15" s="56">
        <f t="shared" si="0"/>
        <v>0.8254714806557326</v>
      </c>
      <c r="T15" s="56">
        <f t="shared" si="1"/>
        <v>0.8254714806557326</v>
      </c>
      <c r="U15" s="22">
        <v>113907</v>
      </c>
      <c r="V15" s="53">
        <v>113703</v>
      </c>
      <c r="W15" s="54">
        <f t="shared" si="9"/>
        <v>0.9982090652901051</v>
      </c>
      <c r="X15" s="22">
        <v>132481</v>
      </c>
      <c r="Y15" s="26"/>
      <c r="AA15" s="8">
        <v>113907</v>
      </c>
      <c r="AB15" s="8">
        <v>113907</v>
      </c>
      <c r="AC15" s="8">
        <v>113907</v>
      </c>
      <c r="AD15" s="9">
        <f t="shared" si="2"/>
        <v>13.535075555302061</v>
      </c>
      <c r="AE15" s="9">
        <f t="shared" si="3"/>
        <v>13.535075555302061</v>
      </c>
      <c r="AF15" s="9">
        <f t="shared" si="4"/>
        <v>13.535075555302061</v>
      </c>
      <c r="AG15" s="9"/>
      <c r="AH15" s="9"/>
      <c r="AI15" s="9"/>
      <c r="AJ15" s="1">
        <v>645158</v>
      </c>
      <c r="AK15" s="1">
        <v>110167</v>
      </c>
      <c r="AL15" s="1">
        <v>534991</v>
      </c>
      <c r="AM15" s="1">
        <v>226728</v>
      </c>
      <c r="AN15" s="1">
        <v>66402</v>
      </c>
      <c r="AO15" s="1">
        <v>160326</v>
      </c>
      <c r="AP15" s="1">
        <v>-3573</v>
      </c>
      <c r="AQ15" s="1">
        <v>192870</v>
      </c>
      <c r="AR15" s="1">
        <v>207282</v>
      </c>
      <c r="AS15" s="1">
        <f t="shared" si="5"/>
        <v>12332</v>
      </c>
      <c r="AT15" s="1">
        <v>17277.485</v>
      </c>
      <c r="AU15" s="3"/>
      <c r="AW15" s="1">
        <v>1019501</v>
      </c>
      <c r="AX15" s="1">
        <v>758931</v>
      </c>
      <c r="AY15" s="1">
        <v>124424</v>
      </c>
      <c r="AZ15" s="1">
        <v>634507</v>
      </c>
      <c r="BA15" s="1">
        <v>285784</v>
      </c>
      <c r="BB15" s="1">
        <v>80428</v>
      </c>
      <c r="BC15" s="1">
        <v>205356</v>
      </c>
      <c r="BD15" s="1">
        <v>-6561</v>
      </c>
      <c r="BE15" s="1">
        <v>237964</v>
      </c>
      <c r="BF15" s="1">
        <v>232838</v>
      </c>
      <c r="BG15" s="1">
        <f t="shared" si="10"/>
        <v>23779</v>
      </c>
      <c r="BH15" s="1">
        <v>20930.444</v>
      </c>
      <c r="BI15" s="3"/>
      <c r="BK15" s="1">
        <v>-43368.5</v>
      </c>
      <c r="BQ15" s="1">
        <v>157017.1</v>
      </c>
      <c r="BR15" s="1">
        <v>-2331.7</v>
      </c>
      <c r="BS15" s="8">
        <v>115980.3</v>
      </c>
      <c r="BT15" s="1">
        <v>-41036.8</v>
      </c>
      <c r="BU15" s="1">
        <v>44.377</v>
      </c>
      <c r="BV15" s="1">
        <v>44.656</v>
      </c>
      <c r="BW15" s="1">
        <v>45.54</v>
      </c>
      <c r="BX15" s="1">
        <f t="shared" si="6"/>
        <v>2525</v>
      </c>
      <c r="BY15" s="8">
        <v>841569</v>
      </c>
      <c r="BZ15" s="8">
        <v>115980.3</v>
      </c>
      <c r="CA15" s="8">
        <v>126751.295016304</v>
      </c>
      <c r="CC15" s="10">
        <f t="shared" si="7"/>
        <v>0.13781436816232537</v>
      </c>
      <c r="CD15" s="10">
        <f t="shared" si="7"/>
        <v>0.15061307512076133</v>
      </c>
    </row>
    <row r="16" spans="1:82" ht="15">
      <c r="A16" s="1">
        <f>+B16+543</f>
        <v>2526</v>
      </c>
      <c r="B16" s="1">
        <v>1983</v>
      </c>
      <c r="C16" s="8">
        <v>920989</v>
      </c>
      <c r="D16" s="8">
        <v>920989</v>
      </c>
      <c r="E16" s="8">
        <v>920989</v>
      </c>
      <c r="F16" s="8">
        <v>920989</v>
      </c>
      <c r="G16" s="8">
        <v>920989</v>
      </c>
      <c r="H16" s="8"/>
      <c r="I16" s="8"/>
      <c r="J16" s="8"/>
      <c r="M16" s="8">
        <v>143436</v>
      </c>
      <c r="N16" s="8">
        <v>143436</v>
      </c>
      <c r="O16" s="23">
        <v>1076432</v>
      </c>
      <c r="P16" s="23">
        <v>1076432</v>
      </c>
      <c r="Q16" s="23">
        <v>1076432</v>
      </c>
      <c r="R16" s="56">
        <f t="shared" si="8"/>
        <v>0.8555942223939831</v>
      </c>
      <c r="S16" s="56">
        <f t="shared" si="0"/>
        <v>0.8555942223939831</v>
      </c>
      <c r="T16" s="56">
        <f t="shared" si="1"/>
        <v>0.8555942223939831</v>
      </c>
      <c r="U16" s="22">
        <v>139202</v>
      </c>
      <c r="V16" s="53">
        <v>138978</v>
      </c>
      <c r="W16" s="54">
        <f t="shared" si="9"/>
        <v>0.9983908277179926</v>
      </c>
      <c r="X16" s="22">
        <v>161253</v>
      </c>
      <c r="Y16" s="26"/>
      <c r="AA16" s="8">
        <v>139202</v>
      </c>
      <c r="AB16" s="8">
        <v>139202</v>
      </c>
      <c r="AC16" s="8">
        <v>139202</v>
      </c>
      <c r="AD16" s="9">
        <f t="shared" si="2"/>
        <v>15.114404189409427</v>
      </c>
      <c r="AE16" s="9">
        <f t="shared" si="3"/>
        <v>15.114404189409427</v>
      </c>
      <c r="AF16" s="9">
        <f t="shared" si="4"/>
        <v>15.114404189409427</v>
      </c>
      <c r="AG16" s="9"/>
      <c r="AH16" s="9"/>
      <c r="AI16" s="9"/>
      <c r="AJ16" s="1">
        <v>718137</v>
      </c>
      <c r="AK16" s="1">
        <v>118577</v>
      </c>
      <c r="AL16" s="1">
        <v>599560</v>
      </c>
      <c r="AM16" s="1">
        <v>262138</v>
      </c>
      <c r="AN16" s="1">
        <v>73645</v>
      </c>
      <c r="AO16" s="1">
        <v>188493</v>
      </c>
      <c r="AP16" s="1">
        <v>13931</v>
      </c>
      <c r="AQ16" s="1">
        <v>185222</v>
      </c>
      <c r="AR16" s="1">
        <v>251184</v>
      </c>
      <c r="AS16" s="1">
        <f t="shared" si="5"/>
        <v>7255</v>
      </c>
      <c r="AT16" s="1">
        <v>18538.426</v>
      </c>
      <c r="AU16" s="3"/>
      <c r="AW16" s="1">
        <v>1076432</v>
      </c>
      <c r="AX16" s="1">
        <v>813628</v>
      </c>
      <c r="AY16" s="1">
        <v>130959</v>
      </c>
      <c r="AZ16" s="1">
        <v>682669</v>
      </c>
      <c r="BA16" s="1">
        <v>327409</v>
      </c>
      <c r="BB16" s="1">
        <v>87792</v>
      </c>
      <c r="BC16" s="1">
        <v>239617</v>
      </c>
      <c r="BD16" s="1">
        <v>13450</v>
      </c>
      <c r="BE16" s="1">
        <v>223726</v>
      </c>
      <c r="BF16" s="1">
        <v>309125</v>
      </c>
      <c r="BG16" s="1">
        <f t="shared" si="10"/>
        <v>-7344</v>
      </c>
      <c r="BH16" s="1">
        <v>21667.311</v>
      </c>
      <c r="BI16" s="3"/>
      <c r="BK16" s="1">
        <v>-24756.7</v>
      </c>
      <c r="BQ16" s="1">
        <v>167087.4</v>
      </c>
      <c r="BR16" s="1">
        <v>-1105.3</v>
      </c>
      <c r="BS16" s="8">
        <v>143436</v>
      </c>
      <c r="BT16" s="1">
        <v>-23651.4</v>
      </c>
      <c r="BU16" s="1">
        <v>46.031</v>
      </c>
      <c r="BV16" s="1">
        <v>46.286</v>
      </c>
      <c r="BW16" s="1">
        <v>46.47</v>
      </c>
      <c r="BX16" s="1">
        <f t="shared" si="6"/>
        <v>2526</v>
      </c>
      <c r="BY16" s="8">
        <v>920989</v>
      </c>
      <c r="BZ16" s="8">
        <v>143436</v>
      </c>
      <c r="CA16" s="8">
        <v>140898.37612569</v>
      </c>
      <c r="CC16" s="10">
        <f t="shared" si="7"/>
        <v>0.15574127378285735</v>
      </c>
      <c r="CD16" s="10">
        <f t="shared" si="7"/>
        <v>0.1529859489371643</v>
      </c>
    </row>
    <row r="17" spans="1:82" ht="15">
      <c r="A17" s="1">
        <f aca="true" t="shared" si="11" ref="A17:A41">+B17+543</f>
        <v>2527</v>
      </c>
      <c r="B17" s="1">
        <v>1984</v>
      </c>
      <c r="C17" s="8">
        <v>988070</v>
      </c>
      <c r="D17" s="8">
        <v>988070</v>
      </c>
      <c r="E17" s="8">
        <v>988070</v>
      </c>
      <c r="F17" s="8">
        <v>988070</v>
      </c>
      <c r="G17" s="8">
        <v>988070</v>
      </c>
      <c r="H17" s="8"/>
      <c r="I17" s="8"/>
      <c r="J17" s="8"/>
      <c r="M17" s="8">
        <v>148241.8</v>
      </c>
      <c r="N17" s="8">
        <v>148241.8</v>
      </c>
      <c r="O17" s="23">
        <v>1138353</v>
      </c>
      <c r="P17" s="23">
        <v>1138353</v>
      </c>
      <c r="Q17" s="23">
        <v>1138353</v>
      </c>
      <c r="R17" s="56">
        <f t="shared" si="8"/>
        <v>0.8679820758587187</v>
      </c>
      <c r="S17" s="56">
        <f t="shared" si="0"/>
        <v>0.8679820758587187</v>
      </c>
      <c r="T17" s="56">
        <f t="shared" si="1"/>
        <v>0.8679820758587187</v>
      </c>
      <c r="U17" s="22">
        <v>140272</v>
      </c>
      <c r="V17" s="53">
        <v>140023</v>
      </c>
      <c r="W17" s="54">
        <f t="shared" si="9"/>
        <v>0.9982248773810882</v>
      </c>
      <c r="X17" s="22">
        <v>166785</v>
      </c>
      <c r="Y17" s="26"/>
      <c r="AA17" s="8">
        <v>140272</v>
      </c>
      <c r="AB17" s="8">
        <v>140272</v>
      </c>
      <c r="AC17" s="8">
        <v>140272</v>
      </c>
      <c r="AD17" s="9">
        <f t="shared" si="2"/>
        <v>14.196565020696914</v>
      </c>
      <c r="AE17" s="9">
        <f t="shared" si="3"/>
        <v>14.196565020696914</v>
      </c>
      <c r="AF17" s="9">
        <f t="shared" si="4"/>
        <v>14.196565020696914</v>
      </c>
      <c r="AG17" s="9"/>
      <c r="AH17" s="9"/>
      <c r="AI17" s="9"/>
      <c r="AJ17" s="1">
        <v>759037</v>
      </c>
      <c r="AK17" s="1">
        <v>130100</v>
      </c>
      <c r="AL17" s="1">
        <v>628937</v>
      </c>
      <c r="AM17" s="1">
        <v>282599</v>
      </c>
      <c r="AN17" s="1">
        <v>82076</v>
      </c>
      <c r="AO17" s="1">
        <v>200523</v>
      </c>
      <c r="AP17" s="1">
        <v>8616</v>
      </c>
      <c r="AQ17" s="1">
        <v>216401</v>
      </c>
      <c r="AR17" s="1">
        <v>258557</v>
      </c>
      <c r="AS17" s="1">
        <f t="shared" si="5"/>
        <v>20026</v>
      </c>
      <c r="AT17" s="1">
        <v>19512.807</v>
      </c>
      <c r="AU17" s="3"/>
      <c r="AW17" s="1">
        <v>1138353</v>
      </c>
      <c r="AX17" s="1">
        <v>854543</v>
      </c>
      <c r="AY17" s="1">
        <v>141572</v>
      </c>
      <c r="AZ17" s="1">
        <v>712971</v>
      </c>
      <c r="BA17" s="1">
        <v>346643</v>
      </c>
      <c r="BB17" s="1">
        <v>97149</v>
      </c>
      <c r="BC17" s="1">
        <v>249494</v>
      </c>
      <c r="BD17" s="1">
        <v>11921</v>
      </c>
      <c r="BE17" s="1">
        <v>262337</v>
      </c>
      <c r="BF17" s="1">
        <v>332719</v>
      </c>
      <c r="BG17" s="1">
        <f t="shared" si="10"/>
        <v>4372</v>
      </c>
      <c r="BH17" s="1">
        <v>22480.656</v>
      </c>
      <c r="BI17" s="3"/>
      <c r="BK17" s="1">
        <v>-32623.6</v>
      </c>
      <c r="BO17" s="1">
        <v>73779.3</v>
      </c>
      <c r="BQ17" s="1">
        <v>182228.5</v>
      </c>
      <c r="BR17" s="1">
        <v>1363.1</v>
      </c>
      <c r="BS17" s="8">
        <v>148241.8</v>
      </c>
      <c r="BT17" s="1">
        <v>-33986.7</v>
      </c>
      <c r="BU17" s="1">
        <v>46.429</v>
      </c>
      <c r="BV17" s="1">
        <v>46.956</v>
      </c>
      <c r="BW17" s="1">
        <v>45.034</v>
      </c>
      <c r="BX17" s="1">
        <f t="shared" si="6"/>
        <v>2527</v>
      </c>
      <c r="BY17" s="8">
        <v>988070</v>
      </c>
      <c r="BZ17" s="8">
        <v>148241.8</v>
      </c>
      <c r="CA17" s="8">
        <v>153053.789231885</v>
      </c>
      <c r="CC17" s="10">
        <f t="shared" si="7"/>
        <v>0.15003167791755645</v>
      </c>
      <c r="CD17" s="10">
        <f t="shared" si="7"/>
        <v>0.15490176731596444</v>
      </c>
    </row>
    <row r="18" spans="1:82" ht="15">
      <c r="A18" s="1">
        <f t="shared" si="11"/>
        <v>2528</v>
      </c>
      <c r="B18" s="1">
        <v>1985</v>
      </c>
      <c r="C18" s="8">
        <v>1056496</v>
      </c>
      <c r="D18" s="8">
        <v>1056496</v>
      </c>
      <c r="E18" s="8">
        <v>1056496</v>
      </c>
      <c r="F18" s="8">
        <v>1056496</v>
      </c>
      <c r="G18" s="8">
        <v>1056496</v>
      </c>
      <c r="H18" s="8"/>
      <c r="I18" s="8"/>
      <c r="J18" s="8"/>
      <c r="M18" s="8">
        <v>160652.3</v>
      </c>
      <c r="N18" s="8">
        <v>160652.3</v>
      </c>
      <c r="O18" s="23">
        <v>1191255</v>
      </c>
      <c r="P18" s="23">
        <v>1191255</v>
      </c>
      <c r="Q18" s="23">
        <v>1191255</v>
      </c>
      <c r="R18" s="56">
        <f t="shared" si="8"/>
        <v>0.8868764454294001</v>
      </c>
      <c r="S18" s="56">
        <f t="shared" si="0"/>
        <v>0.8868764454294001</v>
      </c>
      <c r="T18" s="56">
        <f t="shared" si="1"/>
        <v>0.8868764454294001</v>
      </c>
      <c r="U18" s="22">
        <v>147605</v>
      </c>
      <c r="V18" s="53">
        <v>147337</v>
      </c>
      <c r="W18" s="54">
        <f t="shared" si="9"/>
        <v>0.9981843433488026</v>
      </c>
      <c r="X18" s="22">
        <v>177856</v>
      </c>
      <c r="Y18" s="26"/>
      <c r="AA18" s="8">
        <v>147605</v>
      </c>
      <c r="AB18" s="8">
        <v>147605</v>
      </c>
      <c r="AC18" s="8">
        <v>147605</v>
      </c>
      <c r="AD18" s="9">
        <f t="shared" si="2"/>
        <v>13.97118398933834</v>
      </c>
      <c r="AE18" s="9">
        <f t="shared" si="3"/>
        <v>13.97118398933834</v>
      </c>
      <c r="AF18" s="9">
        <f t="shared" si="4"/>
        <v>13.97118398933834</v>
      </c>
      <c r="AG18" s="9"/>
      <c r="AH18" s="9"/>
      <c r="AI18" s="9"/>
      <c r="AJ18" s="1">
        <v>800288</v>
      </c>
      <c r="AK18" s="1">
        <v>142923</v>
      </c>
      <c r="AL18" s="1">
        <v>657365</v>
      </c>
      <c r="AM18" s="1">
        <v>286999</v>
      </c>
      <c r="AN18" s="1">
        <v>91919</v>
      </c>
      <c r="AO18" s="1">
        <v>195080</v>
      </c>
      <c r="AP18" s="1">
        <v>11405</v>
      </c>
      <c r="AQ18" s="1">
        <v>245252</v>
      </c>
      <c r="AR18" s="1">
        <v>274073</v>
      </c>
      <c r="AS18" s="1">
        <f t="shared" si="5"/>
        <v>13375</v>
      </c>
      <c r="AT18" s="1">
        <v>20482.668</v>
      </c>
      <c r="AU18" s="3"/>
      <c r="AW18" s="1">
        <v>1191255</v>
      </c>
      <c r="AX18" s="1">
        <v>874451</v>
      </c>
      <c r="AY18" s="1">
        <v>151252</v>
      </c>
      <c r="AZ18" s="1">
        <v>723199</v>
      </c>
      <c r="BA18" s="1">
        <v>333644</v>
      </c>
      <c r="BB18" s="1">
        <v>104332</v>
      </c>
      <c r="BC18" s="1">
        <v>229312</v>
      </c>
      <c r="BD18" s="1">
        <v>12230</v>
      </c>
      <c r="BE18" s="1">
        <v>288017</v>
      </c>
      <c r="BF18" s="1">
        <v>290571</v>
      </c>
      <c r="BG18" s="1">
        <f t="shared" si="10"/>
        <v>26516</v>
      </c>
      <c r="BH18" s="1">
        <v>23095.289</v>
      </c>
      <c r="BI18" s="3"/>
      <c r="BK18" s="1">
        <v>-42455.3</v>
      </c>
      <c r="BO18" s="1">
        <v>101883.1</v>
      </c>
      <c r="BQ18" s="1">
        <v>200028.2</v>
      </c>
      <c r="BR18" s="1">
        <v>-3079.4</v>
      </c>
      <c r="BS18" s="8">
        <v>160652.3</v>
      </c>
      <c r="BT18" s="1">
        <v>-39375.9</v>
      </c>
      <c r="BU18" s="1">
        <v>47.558</v>
      </c>
      <c r="BV18" s="1">
        <v>47.978</v>
      </c>
      <c r="BW18" s="1">
        <v>45.022</v>
      </c>
      <c r="BX18" s="1">
        <f t="shared" si="6"/>
        <v>2528</v>
      </c>
      <c r="BY18" s="8">
        <v>1056496</v>
      </c>
      <c r="BZ18" s="8">
        <v>160652.3</v>
      </c>
      <c r="CA18" s="8">
        <v>165370.263677971</v>
      </c>
      <c r="CC18" s="10">
        <f t="shared" si="7"/>
        <v>0.1520614370522936</v>
      </c>
      <c r="CD18" s="10">
        <f t="shared" si="7"/>
        <v>0.15652710817454207</v>
      </c>
    </row>
    <row r="19" spans="1:82" ht="15">
      <c r="A19" s="1">
        <f t="shared" si="11"/>
        <v>2529</v>
      </c>
      <c r="B19" s="1">
        <v>1986</v>
      </c>
      <c r="C19" s="8">
        <v>1133397</v>
      </c>
      <c r="D19" s="8">
        <v>1133397</v>
      </c>
      <c r="E19" s="8">
        <v>1133397</v>
      </c>
      <c r="F19" s="8">
        <v>1133397</v>
      </c>
      <c r="G19" s="8">
        <v>1133397</v>
      </c>
      <c r="H19" s="8"/>
      <c r="I19" s="8"/>
      <c r="J19" s="8"/>
      <c r="M19" s="8">
        <v>169924.9</v>
      </c>
      <c r="N19" s="8">
        <v>169924.9</v>
      </c>
      <c r="O19" s="23">
        <v>1257177</v>
      </c>
      <c r="P19" s="23">
        <v>1257177</v>
      </c>
      <c r="Q19" s="23">
        <v>1257177</v>
      </c>
      <c r="R19" s="56">
        <f t="shared" si="8"/>
        <v>0.9015413104121377</v>
      </c>
      <c r="S19" s="56">
        <f t="shared" si="0"/>
        <v>0.9015413104121377</v>
      </c>
      <c r="T19" s="56">
        <f t="shared" si="1"/>
        <v>0.9015413104121377</v>
      </c>
      <c r="U19" s="22">
        <v>156684</v>
      </c>
      <c r="V19" s="53">
        <v>156399</v>
      </c>
      <c r="W19" s="54">
        <f t="shared" si="9"/>
        <v>0.9981810523091063</v>
      </c>
      <c r="X19" s="22">
        <v>192358</v>
      </c>
      <c r="Y19" s="26"/>
      <c r="AA19" s="8">
        <v>156684</v>
      </c>
      <c r="AB19" s="8">
        <v>156684</v>
      </c>
      <c r="AC19" s="8">
        <v>156684</v>
      </c>
      <c r="AD19" s="9">
        <f t="shared" si="2"/>
        <v>13.824282224145643</v>
      </c>
      <c r="AE19" s="9">
        <f t="shared" si="3"/>
        <v>13.824282224145643</v>
      </c>
      <c r="AF19" s="9">
        <f t="shared" si="4"/>
        <v>13.824282224145643</v>
      </c>
      <c r="AG19" s="9"/>
      <c r="AH19" s="9"/>
      <c r="AI19" s="9"/>
      <c r="AJ19" s="1">
        <v>840348</v>
      </c>
      <c r="AK19" s="1">
        <v>144564</v>
      </c>
      <c r="AL19" s="1">
        <v>695784</v>
      </c>
      <c r="AM19" s="1">
        <v>292193</v>
      </c>
      <c r="AN19" s="1">
        <v>83579</v>
      </c>
      <c r="AO19" s="1">
        <v>208614</v>
      </c>
      <c r="AP19" s="1">
        <v>1043</v>
      </c>
      <c r="AQ19" s="1">
        <v>290170</v>
      </c>
      <c r="AR19" s="1">
        <v>267131</v>
      </c>
      <c r="AS19" s="1">
        <f t="shared" si="5"/>
        <v>23226</v>
      </c>
      <c r="AT19" s="1">
        <v>21583.992</v>
      </c>
      <c r="AU19" s="3"/>
      <c r="AW19" s="1">
        <v>1257177</v>
      </c>
      <c r="AX19" s="1">
        <v>899104</v>
      </c>
      <c r="AY19" s="1">
        <v>150208</v>
      </c>
      <c r="AZ19" s="1">
        <v>748896</v>
      </c>
      <c r="BA19" s="1">
        <v>331353</v>
      </c>
      <c r="BB19" s="1">
        <v>93547</v>
      </c>
      <c r="BC19" s="1">
        <v>237806</v>
      </c>
      <c r="BD19" s="1">
        <v>142</v>
      </c>
      <c r="BE19" s="1">
        <v>332419</v>
      </c>
      <c r="BF19" s="1">
        <v>287873</v>
      </c>
      <c r="BG19" s="1">
        <f t="shared" si="10"/>
        <v>17968</v>
      </c>
      <c r="BH19" s="1">
        <v>23941.212</v>
      </c>
      <c r="BI19" s="3"/>
      <c r="BK19" s="1">
        <v>-35095.6</v>
      </c>
      <c r="BO19" s="1">
        <v>112360.8</v>
      </c>
      <c r="BQ19" s="1">
        <v>204279.4</v>
      </c>
      <c r="BR19" s="1">
        <v>-741.1</v>
      </c>
      <c r="BS19" s="8">
        <v>169924.9</v>
      </c>
      <c r="BT19" s="1">
        <v>-34354.5</v>
      </c>
      <c r="BU19" s="1">
        <v>48.434</v>
      </c>
      <c r="BV19" s="1">
        <v>48.771</v>
      </c>
      <c r="BW19" s="1">
        <v>44.831</v>
      </c>
      <c r="BX19" s="1">
        <f t="shared" si="6"/>
        <v>2529</v>
      </c>
      <c r="BY19" s="8">
        <v>1133397</v>
      </c>
      <c r="BZ19" s="8">
        <v>169924.9</v>
      </c>
      <c r="CA19" s="8">
        <v>179027.255281702</v>
      </c>
      <c r="CC19" s="10">
        <f t="shared" si="7"/>
        <v>0.14992531301918038</v>
      </c>
      <c r="CD19" s="10">
        <f t="shared" si="7"/>
        <v>0.15795635181820844</v>
      </c>
    </row>
    <row r="20" spans="1:82" ht="15">
      <c r="A20" s="1">
        <f t="shared" si="11"/>
        <v>2530</v>
      </c>
      <c r="B20" s="1">
        <v>1987</v>
      </c>
      <c r="C20" s="8">
        <v>1299913</v>
      </c>
      <c r="D20" s="8">
        <v>1299913</v>
      </c>
      <c r="E20" s="8">
        <v>1299913</v>
      </c>
      <c r="F20" s="8">
        <v>1299913</v>
      </c>
      <c r="G20" s="8">
        <v>1299913</v>
      </c>
      <c r="H20" s="8"/>
      <c r="I20" s="8"/>
      <c r="J20" s="8"/>
      <c r="M20" s="8">
        <v>202021.3</v>
      </c>
      <c r="N20" s="8">
        <v>202021.3</v>
      </c>
      <c r="O20" s="23">
        <v>1376847</v>
      </c>
      <c r="P20" s="23">
        <v>1376847</v>
      </c>
      <c r="Q20" s="23">
        <v>1376847</v>
      </c>
      <c r="R20" s="56">
        <f t="shared" si="8"/>
        <v>0.9441230579723092</v>
      </c>
      <c r="S20" s="56">
        <f t="shared" si="0"/>
        <v>0.9441230579723092</v>
      </c>
      <c r="T20" s="56">
        <f t="shared" si="1"/>
        <v>0.9441230579723092</v>
      </c>
      <c r="U20" s="22">
        <v>187909</v>
      </c>
      <c r="V20" s="53">
        <v>187605</v>
      </c>
      <c r="W20" s="54">
        <f t="shared" si="9"/>
        <v>0.99838219563725</v>
      </c>
      <c r="X20" s="22">
        <v>224300</v>
      </c>
      <c r="Y20" s="26"/>
      <c r="AA20" s="8">
        <v>187909</v>
      </c>
      <c r="AB20" s="8">
        <v>187909</v>
      </c>
      <c r="AC20" s="8">
        <v>187909</v>
      </c>
      <c r="AD20" s="9">
        <f t="shared" si="2"/>
        <v>14.45550586846966</v>
      </c>
      <c r="AE20" s="9">
        <f t="shared" si="3"/>
        <v>14.45550586846966</v>
      </c>
      <c r="AF20" s="9">
        <f t="shared" si="4"/>
        <v>14.45550586846966</v>
      </c>
      <c r="AG20" s="9"/>
      <c r="AH20" s="9"/>
      <c r="AI20" s="9"/>
      <c r="AJ20" s="1">
        <v>928288</v>
      </c>
      <c r="AK20" s="1">
        <v>147224</v>
      </c>
      <c r="AL20" s="1">
        <v>781064</v>
      </c>
      <c r="AM20" s="1">
        <v>359269</v>
      </c>
      <c r="AN20" s="1">
        <v>77482</v>
      </c>
      <c r="AO20" s="1">
        <v>281787</v>
      </c>
      <c r="AP20" s="1">
        <v>3078</v>
      </c>
      <c r="AQ20" s="1">
        <v>375597</v>
      </c>
      <c r="AR20" s="1">
        <v>368317</v>
      </c>
      <c r="AS20" s="1">
        <f t="shared" si="5"/>
        <v>-1998</v>
      </c>
      <c r="AT20" s="1">
        <v>24330.638</v>
      </c>
      <c r="AU20" s="3"/>
      <c r="AW20" s="1">
        <v>1376847</v>
      </c>
      <c r="AX20" s="1">
        <v>964420</v>
      </c>
      <c r="AY20" s="1">
        <v>150637</v>
      </c>
      <c r="AZ20" s="1">
        <v>813783</v>
      </c>
      <c r="BA20" s="1">
        <v>392408</v>
      </c>
      <c r="BB20" s="1">
        <v>84568</v>
      </c>
      <c r="BC20" s="1">
        <v>307840</v>
      </c>
      <c r="BD20" s="1">
        <v>1776</v>
      </c>
      <c r="BE20" s="1">
        <v>404905</v>
      </c>
      <c r="BF20" s="1">
        <v>384479</v>
      </c>
      <c r="BG20" s="1">
        <f t="shared" si="10"/>
        <v>2183</v>
      </c>
      <c r="BH20" s="1">
        <v>25770.622</v>
      </c>
      <c r="BI20" s="3"/>
      <c r="BK20" s="1">
        <v>-7347.5</v>
      </c>
      <c r="BO20" s="1">
        <v>129106.7</v>
      </c>
      <c r="BQ20" s="1">
        <v>211987.9</v>
      </c>
      <c r="BR20" s="1">
        <v>2619.1</v>
      </c>
      <c r="BS20" s="8">
        <v>202021.3</v>
      </c>
      <c r="BT20" s="1">
        <v>-9966.6</v>
      </c>
      <c r="BU20" s="1">
        <v>49.645</v>
      </c>
      <c r="BV20" s="1">
        <v>51.075</v>
      </c>
      <c r="BW20" s="1">
        <v>47.497</v>
      </c>
      <c r="BX20" s="1">
        <f t="shared" si="6"/>
        <v>2530</v>
      </c>
      <c r="BY20" s="8">
        <v>1299913</v>
      </c>
      <c r="BZ20" s="8">
        <v>202021.3</v>
      </c>
      <c r="CA20" s="8">
        <v>207559.332332558</v>
      </c>
      <c r="CC20" s="10">
        <f t="shared" si="7"/>
        <v>0.15541140060911768</v>
      </c>
      <c r="CD20" s="10">
        <f t="shared" si="7"/>
        <v>0.15967171059336893</v>
      </c>
    </row>
    <row r="21" spans="1:82" ht="15">
      <c r="A21" s="1">
        <f t="shared" si="11"/>
        <v>2531</v>
      </c>
      <c r="B21" s="1">
        <v>1988</v>
      </c>
      <c r="C21" s="8">
        <v>1559804</v>
      </c>
      <c r="D21" s="8">
        <v>1559804</v>
      </c>
      <c r="E21" s="8">
        <v>1559804</v>
      </c>
      <c r="F21" s="8">
        <v>1559804</v>
      </c>
      <c r="G21" s="8">
        <v>1559804</v>
      </c>
      <c r="H21" s="8"/>
      <c r="I21" s="8"/>
      <c r="J21" s="8"/>
      <c r="M21" s="8">
        <v>258169.2</v>
      </c>
      <c r="N21" s="8">
        <v>258169.2</v>
      </c>
      <c r="O21" s="23">
        <v>1559804</v>
      </c>
      <c r="P21" s="23">
        <v>1559804</v>
      </c>
      <c r="Q21" s="23">
        <v>1559804</v>
      </c>
      <c r="R21" s="56">
        <f t="shared" si="8"/>
        <v>1</v>
      </c>
      <c r="S21" s="56">
        <f t="shared" si="0"/>
        <v>1</v>
      </c>
      <c r="T21" s="56">
        <f t="shared" si="1"/>
        <v>1</v>
      </c>
      <c r="U21" s="22">
        <v>248863</v>
      </c>
      <c r="V21" s="53">
        <v>248530</v>
      </c>
      <c r="W21" s="54">
        <f t="shared" si="9"/>
        <v>0.9986619143866304</v>
      </c>
      <c r="X21" s="22">
        <v>288591</v>
      </c>
      <c r="Y21" s="26"/>
      <c r="AA21" s="8">
        <v>248863</v>
      </c>
      <c r="AB21" s="8">
        <v>248863</v>
      </c>
      <c r="AC21" s="8">
        <v>248863</v>
      </c>
      <c r="AD21" s="9">
        <f t="shared" si="2"/>
        <v>15.954760982790145</v>
      </c>
      <c r="AE21" s="9">
        <f t="shared" si="3"/>
        <v>15.954760982790145</v>
      </c>
      <c r="AF21" s="9">
        <f t="shared" si="4"/>
        <v>15.954760982790145</v>
      </c>
      <c r="AG21" s="9"/>
      <c r="AH21" s="9"/>
      <c r="AI21" s="9"/>
      <c r="AJ21" s="1">
        <v>1041718</v>
      </c>
      <c r="AK21" s="1">
        <v>156710</v>
      </c>
      <c r="AL21" s="1">
        <v>885008</v>
      </c>
      <c r="AM21" s="1">
        <v>478534</v>
      </c>
      <c r="AN21" s="1">
        <v>78713</v>
      </c>
      <c r="AO21" s="1">
        <v>399821</v>
      </c>
      <c r="AP21" s="1">
        <v>29820</v>
      </c>
      <c r="AQ21" s="1">
        <v>514922</v>
      </c>
      <c r="AR21" s="1">
        <v>536596</v>
      </c>
      <c r="AS21" s="1">
        <f t="shared" si="5"/>
        <v>-31406</v>
      </c>
      <c r="AT21" s="1">
        <v>28711.924</v>
      </c>
      <c r="AU21" s="3"/>
      <c r="AW21" s="1">
        <v>1559804</v>
      </c>
      <c r="AX21" s="1">
        <v>1041718</v>
      </c>
      <c r="AY21" s="1">
        <v>156710</v>
      </c>
      <c r="AZ21" s="1">
        <v>885008</v>
      </c>
      <c r="BA21" s="1">
        <v>478534</v>
      </c>
      <c r="BB21" s="1">
        <v>78713</v>
      </c>
      <c r="BC21" s="1">
        <v>399821</v>
      </c>
      <c r="BD21" s="1">
        <v>29820</v>
      </c>
      <c r="BE21" s="1">
        <v>514922</v>
      </c>
      <c r="BF21" s="1">
        <v>536596</v>
      </c>
      <c r="BG21" s="1">
        <f t="shared" si="10"/>
        <v>-31406</v>
      </c>
      <c r="BH21" s="1">
        <v>28711.924</v>
      </c>
      <c r="BI21" s="3"/>
      <c r="BK21" s="1">
        <v>36681</v>
      </c>
      <c r="BO21" s="1">
        <v>133064.2</v>
      </c>
      <c r="BQ21" s="1">
        <v>223089.4</v>
      </c>
      <c r="BR21" s="1">
        <v>1601.2</v>
      </c>
      <c r="BS21" s="8">
        <v>258169.2</v>
      </c>
      <c r="BT21" s="1">
        <v>35079.8</v>
      </c>
      <c r="BU21" s="1">
        <v>51.533</v>
      </c>
      <c r="BV21" s="1">
        <v>54.098</v>
      </c>
      <c r="BW21" s="1">
        <v>51.39</v>
      </c>
      <c r="BX21" s="1">
        <f t="shared" si="6"/>
        <v>2531</v>
      </c>
      <c r="BY21" s="8">
        <v>1559804</v>
      </c>
      <c r="BZ21" s="8">
        <v>258169.2</v>
      </c>
      <c r="CA21" s="8">
        <v>252015.020138483</v>
      </c>
      <c r="CC21" s="10">
        <f t="shared" si="7"/>
        <v>0.16551387225574496</v>
      </c>
      <c r="CD21" s="10">
        <f t="shared" si="7"/>
        <v>0.16156838945052263</v>
      </c>
    </row>
    <row r="22" spans="1:82" ht="15">
      <c r="A22" s="1">
        <f t="shared" si="11"/>
        <v>2532</v>
      </c>
      <c r="B22" s="1">
        <v>1989</v>
      </c>
      <c r="C22" s="8">
        <v>1856992</v>
      </c>
      <c r="D22" s="8">
        <v>1856992</v>
      </c>
      <c r="E22" s="8">
        <v>1856992</v>
      </c>
      <c r="F22" s="8">
        <v>1856992</v>
      </c>
      <c r="G22" s="8">
        <v>1856992</v>
      </c>
      <c r="H22" s="8"/>
      <c r="I22" s="8"/>
      <c r="J22" s="8"/>
      <c r="M22" s="8">
        <v>327149.3</v>
      </c>
      <c r="N22" s="8">
        <v>327149.3</v>
      </c>
      <c r="O22" s="23">
        <v>1749952</v>
      </c>
      <c r="P22" s="23">
        <v>1749952</v>
      </c>
      <c r="Q22" s="23">
        <v>1749952</v>
      </c>
      <c r="R22" s="56">
        <f t="shared" si="8"/>
        <v>1.0611673920198954</v>
      </c>
      <c r="S22" s="56">
        <f t="shared" si="0"/>
        <v>1.0611673920198954</v>
      </c>
      <c r="T22" s="56">
        <f t="shared" si="1"/>
        <v>1.0611673920198954</v>
      </c>
      <c r="U22" s="22">
        <v>310828</v>
      </c>
      <c r="V22" s="53">
        <v>310434</v>
      </c>
      <c r="W22" s="54">
        <f t="shared" si="9"/>
        <v>0.9987324179288867</v>
      </c>
      <c r="X22" s="22">
        <v>354855</v>
      </c>
      <c r="Y22" s="26"/>
      <c r="AA22" s="8">
        <v>310828</v>
      </c>
      <c r="AB22" s="8">
        <v>310828</v>
      </c>
      <c r="AC22" s="8">
        <v>310828</v>
      </c>
      <c r="AD22" s="9">
        <f t="shared" si="2"/>
        <v>16.73825196877531</v>
      </c>
      <c r="AE22" s="9">
        <f t="shared" si="3"/>
        <v>16.73825196877531</v>
      </c>
      <c r="AF22" s="9">
        <f t="shared" si="4"/>
        <v>16.73825196877531</v>
      </c>
      <c r="AG22" s="9"/>
      <c r="AH22" s="9"/>
      <c r="AI22" s="9"/>
      <c r="AJ22" s="1">
        <v>1207361</v>
      </c>
      <c r="AK22" s="1">
        <v>176798</v>
      </c>
      <c r="AL22" s="1">
        <v>1030563</v>
      </c>
      <c r="AM22" s="1">
        <v>642876</v>
      </c>
      <c r="AN22" s="1">
        <v>93689</v>
      </c>
      <c r="AO22" s="1">
        <v>549187</v>
      </c>
      <c r="AP22" s="1">
        <v>8299</v>
      </c>
      <c r="AQ22" s="1">
        <v>648490</v>
      </c>
      <c r="AR22" s="1">
        <v>696101</v>
      </c>
      <c r="AS22" s="1">
        <f t="shared" si="5"/>
        <v>-46067</v>
      </c>
      <c r="AT22" s="1">
        <v>33632.629</v>
      </c>
      <c r="AU22" s="3"/>
      <c r="AW22" s="1">
        <v>1749952</v>
      </c>
      <c r="AX22" s="1">
        <v>1145006</v>
      </c>
      <c r="AY22" s="1">
        <v>160822</v>
      </c>
      <c r="AZ22" s="1">
        <v>984184</v>
      </c>
      <c r="BA22" s="1">
        <v>586318</v>
      </c>
      <c r="BB22" s="1">
        <v>85647</v>
      </c>
      <c r="BC22" s="1">
        <v>500671</v>
      </c>
      <c r="BD22" s="1">
        <v>8432</v>
      </c>
      <c r="BE22" s="1">
        <v>623826</v>
      </c>
      <c r="BF22" s="1">
        <v>652439</v>
      </c>
      <c r="BG22" s="1">
        <f t="shared" si="10"/>
        <v>-38809</v>
      </c>
      <c r="BH22" s="1">
        <v>31693.991</v>
      </c>
      <c r="BI22" s="3"/>
      <c r="BK22" s="1">
        <v>62972.8</v>
      </c>
      <c r="BO22" s="1">
        <v>128815.1</v>
      </c>
      <c r="BQ22" s="1">
        <v>263797.9</v>
      </c>
      <c r="BR22" s="1">
        <v>-381.6</v>
      </c>
      <c r="BS22" s="8">
        <v>327149.3</v>
      </c>
      <c r="BT22" s="1">
        <v>63351.4</v>
      </c>
      <c r="BU22" s="1">
        <v>54.294</v>
      </c>
      <c r="BV22" s="1">
        <v>57.407</v>
      </c>
      <c r="BW22" s="1">
        <v>53.753</v>
      </c>
      <c r="BX22" s="1">
        <f t="shared" si="6"/>
        <v>2532</v>
      </c>
      <c r="BY22" s="8">
        <v>1856992</v>
      </c>
      <c r="BZ22" s="8">
        <v>327149.3</v>
      </c>
      <c r="CA22" s="8">
        <v>303258.023325464</v>
      </c>
      <c r="CC22" s="10">
        <f t="shared" si="7"/>
        <v>0.17617162594130722</v>
      </c>
      <c r="CD22" s="10">
        <f t="shared" si="7"/>
        <v>0.16330604726647394</v>
      </c>
    </row>
    <row r="23" spans="1:82" ht="15">
      <c r="A23" s="1">
        <f t="shared" si="11"/>
        <v>2533</v>
      </c>
      <c r="B23" s="1">
        <v>1990</v>
      </c>
      <c r="C23" s="8">
        <v>2183545</v>
      </c>
      <c r="D23" s="8">
        <v>2183545</v>
      </c>
      <c r="E23" s="8">
        <v>2183545</v>
      </c>
      <c r="F23" s="8">
        <v>2183545</v>
      </c>
      <c r="G23" s="8">
        <v>2183545</v>
      </c>
      <c r="H23" s="8"/>
      <c r="I23" s="8"/>
      <c r="J23" s="8"/>
      <c r="M23" s="8">
        <v>411652.2</v>
      </c>
      <c r="N23" s="8">
        <v>411652.2</v>
      </c>
      <c r="O23" s="23">
        <v>1945372</v>
      </c>
      <c r="P23" s="23">
        <v>1945372</v>
      </c>
      <c r="Q23" s="23">
        <v>1945372</v>
      </c>
      <c r="R23" s="56">
        <f t="shared" si="8"/>
        <v>1.1224305685493572</v>
      </c>
      <c r="S23" s="56">
        <f t="shared" si="0"/>
        <v>1.1224305685493572</v>
      </c>
      <c r="T23" s="56">
        <f t="shared" si="1"/>
        <v>1.1224305685493572</v>
      </c>
      <c r="U23" s="22">
        <v>413415</v>
      </c>
      <c r="V23" s="53">
        <v>412974</v>
      </c>
      <c r="W23" s="54">
        <f t="shared" si="9"/>
        <v>0.9989332752802874</v>
      </c>
      <c r="X23" s="22">
        <v>452945</v>
      </c>
      <c r="Y23" s="26"/>
      <c r="AA23" s="8">
        <v>413415</v>
      </c>
      <c r="AB23" s="8">
        <v>413415</v>
      </c>
      <c r="AC23" s="8">
        <v>413415</v>
      </c>
      <c r="AD23" s="9">
        <f t="shared" si="2"/>
        <v>18.93320265897886</v>
      </c>
      <c r="AE23" s="9">
        <f t="shared" si="3"/>
        <v>18.93320265897886</v>
      </c>
      <c r="AF23" s="9">
        <f t="shared" si="4"/>
        <v>18.93320265897886</v>
      </c>
      <c r="AG23" s="9"/>
      <c r="AH23" s="9"/>
      <c r="AI23" s="9"/>
      <c r="AJ23" s="1">
        <v>1440335</v>
      </c>
      <c r="AK23" s="1">
        <v>205354</v>
      </c>
      <c r="AL23" s="1">
        <v>1234981</v>
      </c>
      <c r="AM23" s="1">
        <v>881764</v>
      </c>
      <c r="AN23" s="1">
        <v>134021</v>
      </c>
      <c r="AO23" s="1">
        <v>747743</v>
      </c>
      <c r="AP23" s="1">
        <v>21214</v>
      </c>
      <c r="AQ23" s="1">
        <v>745286</v>
      </c>
      <c r="AR23" s="1">
        <v>909456</v>
      </c>
      <c r="AS23" s="1">
        <f t="shared" si="5"/>
        <v>-4402</v>
      </c>
      <c r="AT23" s="1">
        <v>39104.3</v>
      </c>
      <c r="AU23" s="3"/>
      <c r="AW23" s="1">
        <v>1945372</v>
      </c>
      <c r="AX23" s="1">
        <v>1282879</v>
      </c>
      <c r="AY23" s="1">
        <v>171944</v>
      </c>
      <c r="AZ23" s="1">
        <v>1110935</v>
      </c>
      <c r="BA23" s="1">
        <v>759870</v>
      </c>
      <c r="BB23" s="1">
        <v>114216</v>
      </c>
      <c r="BC23" s="1">
        <v>645654</v>
      </c>
      <c r="BD23" s="1">
        <v>20652</v>
      </c>
      <c r="BE23" s="1">
        <v>709649</v>
      </c>
      <c r="BF23" s="1">
        <v>806980</v>
      </c>
      <c r="BG23" s="1">
        <f t="shared" si="10"/>
        <v>20698</v>
      </c>
      <c r="BH23" s="1">
        <v>34838.948</v>
      </c>
      <c r="BI23" s="3"/>
      <c r="BK23" s="1">
        <v>106681.7</v>
      </c>
      <c r="BL23" s="1">
        <v>278346.2</v>
      </c>
      <c r="BO23" s="1">
        <v>93492.7</v>
      </c>
      <c r="BP23" s="1">
        <v>371838.9</v>
      </c>
      <c r="BQ23" s="1">
        <v>303861.4</v>
      </c>
      <c r="BR23" s="1">
        <v>-1109.1</v>
      </c>
      <c r="BS23" s="8">
        <v>411652.2</v>
      </c>
      <c r="BT23" s="1">
        <v>107790.8</v>
      </c>
      <c r="BU23" s="1">
        <v>57.478</v>
      </c>
      <c r="BV23" s="1">
        <v>60.721</v>
      </c>
      <c r="BW23" s="1">
        <v>55.609</v>
      </c>
      <c r="BX23" s="1">
        <f t="shared" si="6"/>
        <v>2533</v>
      </c>
      <c r="BY23" s="8">
        <v>2183545</v>
      </c>
      <c r="BZ23" s="8">
        <v>411652.2</v>
      </c>
      <c r="CA23" s="8">
        <v>360004.666202932</v>
      </c>
      <c r="CC23" s="10">
        <f t="shared" si="7"/>
        <v>0.18852471554284433</v>
      </c>
      <c r="CD23" s="10">
        <f t="shared" si="7"/>
        <v>0.16487164963530956</v>
      </c>
    </row>
    <row r="24" spans="1:82" ht="15">
      <c r="A24" s="1">
        <f t="shared" si="11"/>
        <v>2534</v>
      </c>
      <c r="B24" s="1">
        <v>1991</v>
      </c>
      <c r="C24" s="8">
        <v>2506635</v>
      </c>
      <c r="D24" s="8">
        <v>2506635</v>
      </c>
      <c r="E24" s="8">
        <v>2506635</v>
      </c>
      <c r="F24" s="8">
        <v>2506635</v>
      </c>
      <c r="G24" s="8">
        <v>2506635</v>
      </c>
      <c r="H24" s="8"/>
      <c r="I24" s="8"/>
      <c r="M24" s="8">
        <v>462607.6</v>
      </c>
      <c r="N24" s="8">
        <v>462607.6</v>
      </c>
      <c r="O24" s="23">
        <v>2111862</v>
      </c>
      <c r="P24" s="23">
        <v>2111862</v>
      </c>
      <c r="Q24" s="23">
        <v>2111862</v>
      </c>
      <c r="R24" s="56">
        <f t="shared" si="8"/>
        <v>1.1869312483486136</v>
      </c>
      <c r="S24" s="56">
        <f t="shared" si="0"/>
        <v>1.1869312483486136</v>
      </c>
      <c r="T24" s="56">
        <f t="shared" si="1"/>
        <v>1.1869312483486136</v>
      </c>
      <c r="U24" s="22">
        <v>487645</v>
      </c>
      <c r="V24" s="53">
        <v>484206</v>
      </c>
      <c r="W24" s="54">
        <f t="shared" si="9"/>
        <v>0.9929477386213331</v>
      </c>
      <c r="X24" s="22">
        <v>516378</v>
      </c>
      <c r="Y24" s="26"/>
      <c r="Z24" s="23"/>
      <c r="AA24" s="8">
        <v>487645</v>
      </c>
      <c r="AB24" s="8">
        <v>487645</v>
      </c>
      <c r="AC24" s="8">
        <v>487645</v>
      </c>
      <c r="AD24" s="9">
        <f t="shared" si="2"/>
        <v>19.45416863643889</v>
      </c>
      <c r="AE24" s="9">
        <f t="shared" si="3"/>
        <v>19.45416863643889</v>
      </c>
      <c r="AF24" s="9">
        <f t="shared" si="4"/>
        <v>19.45416863643889</v>
      </c>
      <c r="AG24" s="9"/>
      <c r="AH24" s="9"/>
      <c r="AI24" s="9"/>
      <c r="AJ24" s="1">
        <v>1609189</v>
      </c>
      <c r="AK24" s="1">
        <v>231127</v>
      </c>
      <c r="AL24" s="1">
        <v>1378062</v>
      </c>
      <c r="AM24" s="1">
        <v>1043552</v>
      </c>
      <c r="AN24" s="1">
        <v>180954</v>
      </c>
      <c r="AO24" s="1">
        <v>862598</v>
      </c>
      <c r="AP24" s="1">
        <v>30325</v>
      </c>
      <c r="AQ24" s="1">
        <v>901494</v>
      </c>
      <c r="AR24" s="1">
        <v>1065491</v>
      </c>
      <c r="AS24" s="1">
        <f t="shared" si="5"/>
        <v>12434</v>
      </c>
      <c r="AT24" s="1">
        <v>44307.191</v>
      </c>
      <c r="AU24" s="3"/>
      <c r="AW24" s="1">
        <v>2111862</v>
      </c>
      <c r="AX24" s="1">
        <v>1353753</v>
      </c>
      <c r="AY24" s="1">
        <v>182589</v>
      </c>
      <c r="AZ24" s="1">
        <v>1171164</v>
      </c>
      <c r="BA24" s="1">
        <v>856227</v>
      </c>
      <c r="BB24" s="1">
        <v>144773</v>
      </c>
      <c r="BC24" s="1">
        <v>711454</v>
      </c>
      <c r="BD24" s="1">
        <v>28449</v>
      </c>
      <c r="BE24" s="1">
        <v>817090</v>
      </c>
      <c r="BF24" s="1">
        <v>911390</v>
      </c>
      <c r="BG24" s="1">
        <f t="shared" si="10"/>
        <v>32267</v>
      </c>
      <c r="BH24" s="1">
        <v>37329.197</v>
      </c>
      <c r="BI24" s="3"/>
      <c r="BK24" s="1">
        <v>107706.9</v>
      </c>
      <c r="BL24" s="1">
        <v>230108.8</v>
      </c>
      <c r="BO24" s="1">
        <v>95583.5</v>
      </c>
      <c r="BP24" s="1">
        <v>325692.3</v>
      </c>
      <c r="BQ24" s="1">
        <v>362237.9</v>
      </c>
      <c r="BR24" s="1">
        <v>7337.2</v>
      </c>
      <c r="BS24" s="8">
        <v>462607.6</v>
      </c>
      <c r="BT24" s="1">
        <v>100369.7</v>
      </c>
      <c r="BU24" s="1">
        <v>60.76</v>
      </c>
      <c r="BV24" s="1">
        <v>64.21</v>
      </c>
      <c r="BW24" s="1">
        <v>59.386</v>
      </c>
      <c r="BX24" s="1">
        <f t="shared" si="6"/>
        <v>2534</v>
      </c>
      <c r="BY24" s="8">
        <v>2506635</v>
      </c>
      <c r="BZ24" s="8">
        <v>462607.6</v>
      </c>
      <c r="CA24" s="8">
        <v>416593.59897255</v>
      </c>
      <c r="CC24" s="10">
        <f t="shared" si="7"/>
        <v>0.18455323571241922</v>
      </c>
      <c r="CD24" s="10">
        <f t="shared" si="7"/>
        <v>0.16619635446427183</v>
      </c>
    </row>
    <row r="25" spans="1:82" ht="15">
      <c r="A25" s="1">
        <f t="shared" si="11"/>
        <v>2535</v>
      </c>
      <c r="B25" s="1">
        <v>1992</v>
      </c>
      <c r="C25" s="8">
        <v>2830914</v>
      </c>
      <c r="D25" s="8">
        <v>2830914</v>
      </c>
      <c r="E25" s="8">
        <v>2830914</v>
      </c>
      <c r="F25" s="8">
        <v>2830914</v>
      </c>
      <c r="G25" s="8">
        <v>2830914</v>
      </c>
      <c r="H25" s="8"/>
      <c r="I25" s="8"/>
      <c r="J25" s="8"/>
      <c r="M25" s="8">
        <v>511317</v>
      </c>
      <c r="N25" s="8">
        <v>511317</v>
      </c>
      <c r="O25" s="23">
        <v>2282572</v>
      </c>
      <c r="P25" s="23">
        <v>2282572</v>
      </c>
      <c r="Q25" s="23">
        <v>2282572</v>
      </c>
      <c r="R25" s="56">
        <f t="shared" si="8"/>
        <v>1.2402298810289445</v>
      </c>
      <c r="S25" s="56">
        <f t="shared" si="0"/>
        <v>1.2402298810289445</v>
      </c>
      <c r="T25" s="56">
        <f t="shared" si="1"/>
        <v>1.2402298810289445</v>
      </c>
      <c r="U25" s="22">
        <v>526270</v>
      </c>
      <c r="V25" s="53">
        <v>521132</v>
      </c>
      <c r="W25" s="54">
        <f t="shared" si="9"/>
        <v>0.9902369506147035</v>
      </c>
      <c r="X25" s="22">
        <v>549734</v>
      </c>
      <c r="Y25" s="26"/>
      <c r="Z25" s="23"/>
      <c r="AA25" s="8">
        <v>526270</v>
      </c>
      <c r="AB25" s="8">
        <v>526270</v>
      </c>
      <c r="AC25" s="8">
        <v>526270</v>
      </c>
      <c r="AD25" s="9">
        <f t="shared" si="2"/>
        <v>18.59010906018339</v>
      </c>
      <c r="AE25" s="9">
        <f t="shared" si="3"/>
        <v>18.59010906018339</v>
      </c>
      <c r="AF25" s="9">
        <f t="shared" si="4"/>
        <v>18.59010906018339</v>
      </c>
      <c r="AG25" s="9"/>
      <c r="AH25" s="9"/>
      <c r="AI25" s="9"/>
      <c r="AJ25" s="1">
        <v>1830700</v>
      </c>
      <c r="AK25" s="1">
        <v>280203</v>
      </c>
      <c r="AL25" s="1">
        <v>1550497</v>
      </c>
      <c r="AM25" s="1">
        <v>1111283</v>
      </c>
      <c r="AN25" s="1">
        <v>229829</v>
      </c>
      <c r="AO25" s="1">
        <v>881454</v>
      </c>
      <c r="AP25" s="1">
        <v>20062</v>
      </c>
      <c r="AQ25" s="1">
        <v>1046659</v>
      </c>
      <c r="AR25" s="1">
        <v>1160170</v>
      </c>
      <c r="AS25" s="1">
        <f t="shared" si="5"/>
        <v>17620</v>
      </c>
      <c r="AT25" s="1">
        <v>49410.305</v>
      </c>
      <c r="AU25" s="3"/>
      <c r="AW25" s="1">
        <v>2282572</v>
      </c>
      <c r="AX25" s="1">
        <v>1467307</v>
      </c>
      <c r="AY25" s="1">
        <v>194276</v>
      </c>
      <c r="AZ25" s="1">
        <v>1273031</v>
      </c>
      <c r="BA25" s="1">
        <v>913052</v>
      </c>
      <c r="BB25" s="1">
        <v>183154</v>
      </c>
      <c r="BC25" s="1">
        <v>729898</v>
      </c>
      <c r="BD25" s="1">
        <v>17802</v>
      </c>
      <c r="BE25" s="1">
        <v>929909</v>
      </c>
      <c r="BF25" s="1">
        <v>993127</v>
      </c>
      <c r="BG25" s="1">
        <f t="shared" si="10"/>
        <v>52371</v>
      </c>
      <c r="BH25" s="1">
        <v>39839.634</v>
      </c>
      <c r="BI25" s="3"/>
      <c r="BK25" s="1">
        <v>72811</v>
      </c>
      <c r="BL25" s="1">
        <v>202693.6</v>
      </c>
      <c r="BO25" s="1">
        <v>97595.3</v>
      </c>
      <c r="BP25" s="1">
        <v>300288.9</v>
      </c>
      <c r="BQ25" s="1">
        <v>442611</v>
      </c>
      <c r="BR25" s="1">
        <v>4105</v>
      </c>
      <c r="BS25" s="8">
        <v>511317</v>
      </c>
      <c r="BT25" s="1">
        <v>68706</v>
      </c>
      <c r="BU25" s="1">
        <v>63.275</v>
      </c>
      <c r="BV25" s="1">
        <v>67.093</v>
      </c>
      <c r="BW25" s="1">
        <v>59.525</v>
      </c>
      <c r="BX25" s="1">
        <f t="shared" si="6"/>
        <v>2535</v>
      </c>
      <c r="BY25" s="8">
        <v>2830914</v>
      </c>
      <c r="BZ25" s="8">
        <v>511317</v>
      </c>
      <c r="CA25" s="8">
        <v>473743.153027939</v>
      </c>
      <c r="CC25" s="10">
        <f t="shared" si="7"/>
        <v>0.18061905094962263</v>
      </c>
      <c r="CD25" s="10">
        <f t="shared" si="7"/>
        <v>0.16734635987809557</v>
      </c>
    </row>
    <row r="26" spans="1:82" ht="15">
      <c r="A26" s="1">
        <f t="shared" si="11"/>
        <v>2536</v>
      </c>
      <c r="B26" s="1">
        <v>1993</v>
      </c>
      <c r="C26" s="8">
        <v>3165222</v>
      </c>
      <c r="D26" s="8">
        <v>3165222</v>
      </c>
      <c r="E26" s="8">
        <v>3165222</v>
      </c>
      <c r="F26" s="8">
        <v>3165222</v>
      </c>
      <c r="G26" s="8">
        <v>3165222</v>
      </c>
      <c r="H26" s="8"/>
      <c r="I26" s="8"/>
      <c r="M26" s="8">
        <v>574932</v>
      </c>
      <c r="N26" s="8">
        <v>574932</v>
      </c>
      <c r="O26" s="23">
        <v>2470908</v>
      </c>
      <c r="P26" s="23">
        <v>2470908</v>
      </c>
      <c r="Q26" s="23">
        <v>2470908</v>
      </c>
      <c r="R26" s="56">
        <f t="shared" si="8"/>
        <v>1.2809954882982288</v>
      </c>
      <c r="S26" s="56">
        <f t="shared" si="0"/>
        <v>1.2809954882982288</v>
      </c>
      <c r="T26" s="56">
        <f t="shared" si="1"/>
        <v>1.2809954882982288</v>
      </c>
      <c r="U26" s="8">
        <v>603589</v>
      </c>
      <c r="V26" s="8">
        <v>597110</v>
      </c>
      <c r="W26" s="54">
        <f t="shared" si="9"/>
        <v>0.9892658746266085</v>
      </c>
      <c r="X26" s="8">
        <v>622305</v>
      </c>
      <c r="Y26" s="26"/>
      <c r="Z26" s="23">
        <v>548338.4</v>
      </c>
      <c r="AA26" s="8">
        <v>603589</v>
      </c>
      <c r="AB26" s="8">
        <v>603589</v>
      </c>
      <c r="AC26" s="8">
        <v>603589</v>
      </c>
      <c r="AD26" s="9">
        <f t="shared" si="2"/>
        <v>19.069404926415903</v>
      </c>
      <c r="AE26" s="9">
        <f t="shared" si="3"/>
        <v>19.069404926415903</v>
      </c>
      <c r="AF26" s="9">
        <f t="shared" si="4"/>
        <v>19.069404926415903</v>
      </c>
      <c r="AG26" s="9"/>
      <c r="AH26" s="9"/>
      <c r="AI26" s="9"/>
      <c r="AJ26" s="1">
        <v>2046501</v>
      </c>
      <c r="AK26" s="1">
        <v>315982</v>
      </c>
      <c r="AL26" s="1">
        <v>1730519</v>
      </c>
      <c r="AM26" s="1">
        <v>1252920</v>
      </c>
      <c r="AN26" s="1">
        <v>249769</v>
      </c>
      <c r="AO26" s="1">
        <v>1003151</v>
      </c>
      <c r="AP26" s="1">
        <v>13478</v>
      </c>
      <c r="AQ26" s="1">
        <v>1201505</v>
      </c>
      <c r="AR26" s="1">
        <v>1335681</v>
      </c>
      <c r="AS26" s="1">
        <f t="shared" si="5"/>
        <v>13501</v>
      </c>
      <c r="AT26" s="1">
        <v>54563.386</v>
      </c>
      <c r="AU26" s="3"/>
      <c r="AW26" s="1">
        <v>2470908</v>
      </c>
      <c r="AX26" s="1">
        <v>1584415</v>
      </c>
      <c r="AY26" s="1">
        <v>204210</v>
      </c>
      <c r="AZ26" s="1">
        <v>1380205</v>
      </c>
      <c r="BA26" s="1">
        <v>997746</v>
      </c>
      <c r="BB26" s="1">
        <v>191495</v>
      </c>
      <c r="BC26" s="1">
        <v>806251</v>
      </c>
      <c r="BD26" s="1">
        <v>13810</v>
      </c>
      <c r="BE26" s="1">
        <v>1050657</v>
      </c>
      <c r="BF26" s="1">
        <v>1124474</v>
      </c>
      <c r="BG26" s="1">
        <f t="shared" si="10"/>
        <v>51246</v>
      </c>
      <c r="BH26" s="1">
        <v>42594.518</v>
      </c>
      <c r="BI26" s="3"/>
      <c r="BK26" s="1">
        <v>59713</v>
      </c>
      <c r="BL26" s="1">
        <v>161070.9</v>
      </c>
      <c r="BO26" s="1">
        <v>104101.7</v>
      </c>
      <c r="BP26" s="1">
        <v>265172.6</v>
      </c>
      <c r="BQ26" s="1">
        <v>521066</v>
      </c>
      <c r="BR26" s="1">
        <v>5847</v>
      </c>
      <c r="BS26" s="8">
        <v>574932</v>
      </c>
      <c r="BT26" s="1">
        <v>53866</v>
      </c>
      <c r="BU26" s="1">
        <v>65.371</v>
      </c>
      <c r="BV26" s="1">
        <v>69.299</v>
      </c>
      <c r="BW26" s="1">
        <v>59.273</v>
      </c>
      <c r="BX26" s="1">
        <f t="shared" si="6"/>
        <v>2536</v>
      </c>
      <c r="BY26" s="8">
        <v>3165222</v>
      </c>
      <c r="BZ26" s="8">
        <v>574932</v>
      </c>
      <c r="CA26" s="8">
        <v>532951.451366955</v>
      </c>
      <c r="CC26" s="10">
        <f t="shared" si="7"/>
        <v>0.18164033991928527</v>
      </c>
      <c r="CD26" s="10">
        <f t="shared" si="7"/>
        <v>0.1683772738111118</v>
      </c>
    </row>
    <row r="27" spans="1:82" ht="15">
      <c r="A27" s="1">
        <f t="shared" si="11"/>
        <v>2537</v>
      </c>
      <c r="B27" s="1">
        <v>1994</v>
      </c>
      <c r="C27" s="8">
        <v>3629341</v>
      </c>
      <c r="D27" s="8">
        <v>3629341</v>
      </c>
      <c r="E27" s="8">
        <v>3629341</v>
      </c>
      <c r="F27" s="8">
        <v>3629341</v>
      </c>
      <c r="G27" s="8">
        <v>3629341</v>
      </c>
      <c r="H27" s="8"/>
      <c r="I27" s="8"/>
      <c r="M27" s="8">
        <v>683141</v>
      </c>
      <c r="N27" s="8">
        <v>683141</v>
      </c>
      <c r="O27" s="23">
        <v>2692973</v>
      </c>
      <c r="P27" s="23">
        <v>2692973</v>
      </c>
      <c r="Q27" s="23">
        <v>2692973</v>
      </c>
      <c r="R27" s="56">
        <f t="shared" si="8"/>
        <v>1.347707904980852</v>
      </c>
      <c r="S27" s="56">
        <f t="shared" si="0"/>
        <v>1.347707904980852</v>
      </c>
      <c r="T27" s="56">
        <f t="shared" si="1"/>
        <v>1.347707904980852</v>
      </c>
      <c r="U27" s="8">
        <v>716331</v>
      </c>
      <c r="V27" s="8">
        <v>707220</v>
      </c>
      <c r="W27" s="54">
        <f t="shared" si="9"/>
        <v>0.9872810195286815</v>
      </c>
      <c r="X27" s="8">
        <v>727886</v>
      </c>
      <c r="Y27" s="26"/>
      <c r="Z27" s="23">
        <v>644882.4</v>
      </c>
      <c r="AA27" s="8">
        <v>716331</v>
      </c>
      <c r="AB27" s="8">
        <v>716331</v>
      </c>
      <c r="AC27" s="8">
        <v>716331</v>
      </c>
      <c r="AD27" s="9">
        <f t="shared" si="2"/>
        <v>19.737219511751583</v>
      </c>
      <c r="AE27" s="9">
        <f t="shared" si="3"/>
        <v>19.737219511751583</v>
      </c>
      <c r="AF27" s="9">
        <f t="shared" si="4"/>
        <v>19.737219511751583</v>
      </c>
      <c r="AG27" s="9"/>
      <c r="AH27" s="9"/>
      <c r="AI27" s="9"/>
      <c r="AJ27" s="1">
        <v>2313113</v>
      </c>
      <c r="AK27" s="1">
        <v>354387</v>
      </c>
      <c r="AL27" s="1">
        <v>1958726</v>
      </c>
      <c r="AM27" s="1">
        <v>1450219</v>
      </c>
      <c r="AN27" s="1">
        <v>316573</v>
      </c>
      <c r="AO27" s="1">
        <v>1133646</v>
      </c>
      <c r="AP27" s="1">
        <v>10718</v>
      </c>
      <c r="AQ27" s="1">
        <v>1410786</v>
      </c>
      <c r="AR27" s="1">
        <v>1586561</v>
      </c>
      <c r="AS27" s="1">
        <f t="shared" si="5"/>
        <v>-31066</v>
      </c>
      <c r="AT27" s="1">
        <v>61814.947</v>
      </c>
      <c r="AU27" s="3"/>
      <c r="AW27" s="1">
        <v>2692973</v>
      </c>
      <c r="AX27" s="1">
        <v>1707043</v>
      </c>
      <c r="AY27" s="1">
        <v>220938</v>
      </c>
      <c r="AZ27" s="1">
        <v>1486105</v>
      </c>
      <c r="BA27" s="1">
        <v>1111146</v>
      </c>
      <c r="BB27" s="1">
        <v>234330</v>
      </c>
      <c r="BC27" s="1">
        <v>876816</v>
      </c>
      <c r="BD27" s="1">
        <v>8271</v>
      </c>
      <c r="BE27" s="1">
        <v>1200665</v>
      </c>
      <c r="BF27" s="1">
        <v>1286681</v>
      </c>
      <c r="BG27" s="1">
        <f t="shared" si="10"/>
        <v>47471</v>
      </c>
      <c r="BH27" s="1">
        <v>45866.725</v>
      </c>
      <c r="BI27" s="3"/>
      <c r="BK27" s="1">
        <v>97651</v>
      </c>
      <c r="BL27" s="1">
        <v>103200.4</v>
      </c>
      <c r="BO27" s="1">
        <v>116628.6</v>
      </c>
      <c r="BP27" s="1">
        <v>219829</v>
      </c>
      <c r="BQ27" s="1">
        <v>581047</v>
      </c>
      <c r="BR27" s="1">
        <v>-4443</v>
      </c>
      <c r="BS27" s="8">
        <v>683141</v>
      </c>
      <c r="BT27" s="1">
        <v>102094</v>
      </c>
      <c r="BU27" s="1">
        <v>68.67</v>
      </c>
      <c r="BV27" s="1">
        <v>72.908</v>
      </c>
      <c r="BW27" s="1">
        <v>61.632</v>
      </c>
      <c r="BX27" s="1">
        <f t="shared" si="6"/>
        <v>2537</v>
      </c>
      <c r="BY27" s="8">
        <v>3629341</v>
      </c>
      <c r="BZ27" s="8">
        <v>683141</v>
      </c>
      <c r="CA27" s="8">
        <v>615381.277516135</v>
      </c>
      <c r="CC27" s="10">
        <f t="shared" si="7"/>
        <v>0.1882272842370006</v>
      </c>
      <c r="CD27" s="10">
        <f t="shared" si="7"/>
        <v>0.16955730462255683</v>
      </c>
    </row>
    <row r="28" spans="1:82" ht="15">
      <c r="A28" s="1">
        <f t="shared" si="11"/>
        <v>2538</v>
      </c>
      <c r="B28" s="1">
        <v>1995</v>
      </c>
      <c r="C28" s="8">
        <v>4186212</v>
      </c>
      <c r="D28" s="8">
        <v>4186212</v>
      </c>
      <c r="E28" s="8">
        <v>4186212</v>
      </c>
      <c r="F28" s="8">
        <v>4186212</v>
      </c>
      <c r="G28" s="8">
        <v>4186212</v>
      </c>
      <c r="H28" s="8"/>
      <c r="I28" s="8"/>
      <c r="M28" s="8">
        <v>776681</v>
      </c>
      <c r="N28" s="8">
        <v>776681</v>
      </c>
      <c r="O28" s="23">
        <v>2941736</v>
      </c>
      <c r="P28" s="23">
        <v>2941736</v>
      </c>
      <c r="Q28" s="23">
        <v>2941736</v>
      </c>
      <c r="R28" s="56">
        <f t="shared" si="8"/>
        <v>1.4230413606115573</v>
      </c>
      <c r="S28" s="56">
        <f t="shared" si="0"/>
        <v>1.4230413606115573</v>
      </c>
      <c r="T28" s="56">
        <f t="shared" si="1"/>
        <v>1.4230413606115573</v>
      </c>
      <c r="U28" s="8">
        <v>830459</v>
      </c>
      <c r="V28" s="8">
        <v>820099</v>
      </c>
      <c r="W28" s="54">
        <f t="shared" si="9"/>
        <v>0.987524971130423</v>
      </c>
      <c r="X28" s="8">
        <v>834343</v>
      </c>
      <c r="Y28" s="26"/>
      <c r="Z28" s="23">
        <v>749707.3500000001</v>
      </c>
      <c r="AA28" s="8">
        <v>830459</v>
      </c>
      <c r="AB28" s="8">
        <v>830459</v>
      </c>
      <c r="AC28" s="8">
        <v>830459</v>
      </c>
      <c r="AD28" s="9">
        <f t="shared" si="2"/>
        <v>19.837958517151066</v>
      </c>
      <c r="AE28" s="9">
        <f t="shared" si="3"/>
        <v>19.837958517151066</v>
      </c>
      <c r="AF28" s="9">
        <f t="shared" si="4"/>
        <v>19.837958517151066</v>
      </c>
      <c r="AG28" s="9"/>
      <c r="AH28" s="9"/>
      <c r="AI28" s="9"/>
      <c r="AJ28" s="1">
        <v>2640142</v>
      </c>
      <c r="AK28" s="1">
        <v>414403</v>
      </c>
      <c r="AL28" s="1">
        <v>2225739</v>
      </c>
      <c r="AM28" s="1">
        <v>1719120</v>
      </c>
      <c r="AN28" s="1">
        <v>371240</v>
      </c>
      <c r="AO28" s="1">
        <v>1347880</v>
      </c>
      <c r="AP28" s="1">
        <v>43038</v>
      </c>
      <c r="AQ28" s="1">
        <v>1751674</v>
      </c>
      <c r="AR28" s="1">
        <v>2033894</v>
      </c>
      <c r="AS28" s="1">
        <f t="shared" si="5"/>
        <v>-66132</v>
      </c>
      <c r="AT28" s="1">
        <v>70473.763</v>
      </c>
      <c r="AU28" s="3"/>
      <c r="AW28" s="1">
        <v>2941736</v>
      </c>
      <c r="AX28" s="1">
        <v>1834150</v>
      </c>
      <c r="AY28" s="1">
        <v>232457</v>
      </c>
      <c r="AZ28" s="1">
        <v>1601693</v>
      </c>
      <c r="BA28" s="1">
        <v>1236094</v>
      </c>
      <c r="BB28" s="1">
        <v>263018</v>
      </c>
      <c r="BC28" s="1">
        <v>973076</v>
      </c>
      <c r="BD28" s="1">
        <v>42892</v>
      </c>
      <c r="BE28" s="1">
        <v>1386107</v>
      </c>
      <c r="BF28" s="1">
        <v>1543604</v>
      </c>
      <c r="BG28" s="1">
        <f t="shared" si="10"/>
        <v>13903</v>
      </c>
      <c r="BH28" s="1">
        <v>49523.341</v>
      </c>
      <c r="BI28" s="3"/>
      <c r="BK28" s="1">
        <v>126117</v>
      </c>
      <c r="BL28" s="1">
        <v>72696.2</v>
      </c>
      <c r="BO28" s="1">
        <v>120930.7</v>
      </c>
      <c r="BP28" s="1">
        <v>193626.9</v>
      </c>
      <c r="BQ28" s="1">
        <v>642724</v>
      </c>
      <c r="BR28" s="1">
        <v>-7840</v>
      </c>
      <c r="BS28" s="8">
        <v>776681</v>
      </c>
      <c r="BT28" s="1">
        <v>133957</v>
      </c>
      <c r="BU28" s="1">
        <v>72.666</v>
      </c>
      <c r="BV28" s="1">
        <v>76.983</v>
      </c>
      <c r="BW28" s="1">
        <v>66.669</v>
      </c>
      <c r="BX28" s="1">
        <f t="shared" si="6"/>
        <v>2538</v>
      </c>
      <c r="BY28" s="8">
        <v>4186212</v>
      </c>
      <c r="BZ28" s="8">
        <v>776681</v>
      </c>
      <c r="CA28" s="8">
        <v>714815.507676971</v>
      </c>
      <c r="CC28" s="10">
        <f t="shared" si="7"/>
        <v>0.18553312636818203</v>
      </c>
      <c r="CD28" s="10">
        <f t="shared" si="7"/>
        <v>0.17075473188576476</v>
      </c>
    </row>
    <row r="29" spans="1:82" ht="15">
      <c r="A29" s="1">
        <f t="shared" si="11"/>
        <v>2539</v>
      </c>
      <c r="B29" s="1">
        <v>1996</v>
      </c>
      <c r="C29" s="8">
        <v>4611041</v>
      </c>
      <c r="D29" s="8">
        <v>4611041</v>
      </c>
      <c r="E29" s="8">
        <v>4611041</v>
      </c>
      <c r="F29" s="8">
        <v>4611041</v>
      </c>
      <c r="G29" s="8">
        <v>4611041</v>
      </c>
      <c r="H29" s="8"/>
      <c r="I29" s="8"/>
      <c r="M29" s="8">
        <v>853201</v>
      </c>
      <c r="N29" s="8">
        <v>853201</v>
      </c>
      <c r="O29" s="23">
        <v>3115338</v>
      </c>
      <c r="P29" s="23">
        <v>3115338</v>
      </c>
      <c r="Q29" s="23">
        <v>3115338</v>
      </c>
      <c r="R29" s="56">
        <f t="shared" si="8"/>
        <v>1.4801093813897561</v>
      </c>
      <c r="S29" s="56">
        <f t="shared" si="0"/>
        <v>1.4801093813897561</v>
      </c>
      <c r="T29" s="56">
        <f t="shared" si="1"/>
        <v>1.4801093813897561</v>
      </c>
      <c r="U29" s="8">
        <v>945188</v>
      </c>
      <c r="V29" s="8">
        <v>932132</v>
      </c>
      <c r="W29" s="54">
        <f t="shared" si="9"/>
        <v>0.986186874992065</v>
      </c>
      <c r="X29" s="8">
        <v>941561</v>
      </c>
      <c r="Y29" s="26"/>
      <c r="Z29" s="23">
        <v>811798.9199999999</v>
      </c>
      <c r="AA29" s="8">
        <v>945188</v>
      </c>
      <c r="AB29" s="8">
        <v>945188</v>
      </c>
      <c r="AC29" s="8">
        <v>945188</v>
      </c>
      <c r="AD29" s="9">
        <f t="shared" si="2"/>
        <v>20.49836468597872</v>
      </c>
      <c r="AE29" s="9">
        <f t="shared" si="3"/>
        <v>20.49836468597872</v>
      </c>
      <c r="AF29" s="9">
        <f t="shared" si="4"/>
        <v>20.49836468597872</v>
      </c>
      <c r="AG29" s="9"/>
      <c r="AH29" s="9"/>
      <c r="AI29" s="9"/>
      <c r="AJ29" s="1">
        <v>2949344</v>
      </c>
      <c r="AK29" s="1">
        <v>469516</v>
      </c>
      <c r="AL29" s="1">
        <v>2479828</v>
      </c>
      <c r="AM29" s="1">
        <v>1892923</v>
      </c>
      <c r="AN29" s="1">
        <v>470642</v>
      </c>
      <c r="AO29" s="1">
        <v>1422281</v>
      </c>
      <c r="AP29" s="1">
        <v>35240</v>
      </c>
      <c r="AQ29" s="1">
        <v>1809910</v>
      </c>
      <c r="AR29" s="1">
        <v>2099234</v>
      </c>
      <c r="AS29" s="1">
        <f t="shared" si="5"/>
        <v>-22858</v>
      </c>
      <c r="AT29" s="1">
        <v>76846.841</v>
      </c>
      <c r="AU29" s="3"/>
      <c r="AW29" s="1">
        <v>3115338</v>
      </c>
      <c r="AX29" s="1">
        <v>1954914</v>
      </c>
      <c r="AY29" s="1">
        <v>260471</v>
      </c>
      <c r="AZ29" s="1">
        <v>1694443</v>
      </c>
      <c r="BA29" s="1">
        <v>1323009</v>
      </c>
      <c r="BB29" s="1">
        <v>322447</v>
      </c>
      <c r="BC29" s="1">
        <v>1000562</v>
      </c>
      <c r="BD29" s="1">
        <v>22514</v>
      </c>
      <c r="BE29" s="1">
        <v>1309528</v>
      </c>
      <c r="BF29" s="1">
        <v>1534261</v>
      </c>
      <c r="BG29" s="1">
        <f t="shared" si="10"/>
        <v>-39634</v>
      </c>
      <c r="BH29" s="1">
        <v>51919.704</v>
      </c>
      <c r="BI29" s="3"/>
      <c r="BK29" s="1">
        <v>43303</v>
      </c>
      <c r="BL29" s="1">
        <v>44254.3</v>
      </c>
      <c r="BO29" s="1">
        <v>131339.9</v>
      </c>
      <c r="BP29" s="1">
        <v>175594.2</v>
      </c>
      <c r="BQ29" s="1">
        <v>819083</v>
      </c>
      <c r="BR29" s="1">
        <v>9185</v>
      </c>
      <c r="BS29" s="8">
        <v>853201</v>
      </c>
      <c r="BT29" s="1">
        <v>34118</v>
      </c>
      <c r="BU29" s="1">
        <v>76.884</v>
      </c>
      <c r="BV29" s="1">
        <v>80.07</v>
      </c>
      <c r="BW29" s="1">
        <v>67.89</v>
      </c>
      <c r="BX29" s="1">
        <f t="shared" si="6"/>
        <v>2539</v>
      </c>
      <c r="BY29" s="8">
        <v>4611041</v>
      </c>
      <c r="BZ29" s="8">
        <v>853201</v>
      </c>
      <c r="CA29" s="8">
        <v>791199.1771127</v>
      </c>
      <c r="CC29" s="10">
        <f t="shared" si="7"/>
        <v>0.1850343555826114</v>
      </c>
      <c r="CD29" s="10">
        <f t="shared" si="7"/>
        <v>0.1715879726753026</v>
      </c>
    </row>
    <row r="30" spans="1:82" ht="15">
      <c r="A30" s="1">
        <f t="shared" si="11"/>
        <v>2540</v>
      </c>
      <c r="B30" s="1">
        <v>1997</v>
      </c>
      <c r="C30" s="8">
        <v>4732610</v>
      </c>
      <c r="D30" s="8">
        <v>4732610</v>
      </c>
      <c r="E30" s="8">
        <v>4732610</v>
      </c>
      <c r="F30" s="8">
        <v>4732610</v>
      </c>
      <c r="G30" s="8">
        <v>4732610</v>
      </c>
      <c r="H30" s="8"/>
      <c r="I30" s="8"/>
      <c r="M30" s="8">
        <v>847696</v>
      </c>
      <c r="N30" s="8">
        <v>847696</v>
      </c>
      <c r="O30" s="23">
        <v>3072615</v>
      </c>
      <c r="P30" s="23">
        <v>3072615</v>
      </c>
      <c r="Q30" s="23">
        <v>3072615</v>
      </c>
      <c r="R30" s="56">
        <f t="shared" si="8"/>
        <v>1.540254799250801</v>
      </c>
      <c r="S30" s="56">
        <f t="shared" si="0"/>
        <v>1.540254799250801</v>
      </c>
      <c r="T30" s="56">
        <f t="shared" si="1"/>
        <v>1.540254799250801</v>
      </c>
      <c r="U30" s="8">
        <v>935439</v>
      </c>
      <c r="V30" s="8">
        <v>920836</v>
      </c>
      <c r="W30" s="54">
        <f t="shared" si="9"/>
        <v>0.9843891477691223</v>
      </c>
      <c r="X30" s="8">
        <v>933695</v>
      </c>
      <c r="Y30" s="26"/>
      <c r="Z30" s="23">
        <v>802282.68</v>
      </c>
      <c r="AA30" s="8">
        <v>935439</v>
      </c>
      <c r="AB30" s="8">
        <v>935439</v>
      </c>
      <c r="AC30" s="8">
        <v>935439</v>
      </c>
      <c r="AD30" s="9">
        <f t="shared" si="2"/>
        <v>19.76581632545255</v>
      </c>
      <c r="AE30" s="9">
        <f t="shared" si="3"/>
        <v>19.76581632545255</v>
      </c>
      <c r="AF30" s="9">
        <f t="shared" si="4"/>
        <v>19.76581632545255</v>
      </c>
      <c r="AG30" s="9"/>
      <c r="AH30" s="9"/>
      <c r="AI30" s="9"/>
      <c r="AJ30" s="1">
        <v>3063661</v>
      </c>
      <c r="AK30" s="1">
        <v>476705</v>
      </c>
      <c r="AL30" s="1">
        <v>2586956</v>
      </c>
      <c r="AM30" s="1">
        <v>1598633</v>
      </c>
      <c r="AN30" s="1">
        <v>550150</v>
      </c>
      <c r="AO30" s="1">
        <v>1048483</v>
      </c>
      <c r="AP30" s="1">
        <v>-5469</v>
      </c>
      <c r="AQ30" s="1">
        <v>2272115</v>
      </c>
      <c r="AR30" s="1">
        <v>2205119</v>
      </c>
      <c r="AS30" s="1">
        <f t="shared" si="5"/>
        <v>-8789</v>
      </c>
      <c r="AT30" s="1">
        <v>78093.297</v>
      </c>
      <c r="AU30" s="3"/>
      <c r="AW30" s="1">
        <v>3072615</v>
      </c>
      <c r="AX30" s="1">
        <v>1924278</v>
      </c>
      <c r="AY30" s="1">
        <v>253100</v>
      </c>
      <c r="AZ30" s="1">
        <v>1671178</v>
      </c>
      <c r="BA30" s="1">
        <v>1051255</v>
      </c>
      <c r="BB30" s="1">
        <v>355249</v>
      </c>
      <c r="BC30" s="1">
        <v>696006</v>
      </c>
      <c r="BD30" s="1">
        <v>-750</v>
      </c>
      <c r="BE30" s="1">
        <v>1404255</v>
      </c>
      <c r="BF30" s="1">
        <v>1360921</v>
      </c>
      <c r="BG30" s="1">
        <f t="shared" si="10"/>
        <v>-54498</v>
      </c>
      <c r="BH30" s="1">
        <v>50701.545</v>
      </c>
      <c r="BI30" s="3"/>
      <c r="BK30" s="1">
        <v>-71051</v>
      </c>
      <c r="BL30" s="1">
        <v>31754.971</v>
      </c>
      <c r="BO30" s="1">
        <v>293782.39</v>
      </c>
      <c r="BP30" s="1">
        <v>254875.083</v>
      </c>
      <c r="BQ30" s="1">
        <v>931705</v>
      </c>
      <c r="BR30" s="1">
        <v>12958</v>
      </c>
      <c r="BS30" s="8">
        <v>847696</v>
      </c>
      <c r="BT30" s="1">
        <v>-84009</v>
      </c>
      <c r="BU30" s="1">
        <v>81.209</v>
      </c>
      <c r="BV30" s="1">
        <v>83.324</v>
      </c>
      <c r="BW30" s="1">
        <v>71.322</v>
      </c>
      <c r="BX30" s="1">
        <f t="shared" si="6"/>
        <v>2540</v>
      </c>
      <c r="BY30" s="8">
        <v>4732610</v>
      </c>
      <c r="BZ30" s="8">
        <v>847696</v>
      </c>
      <c r="CA30" s="8">
        <v>813410.272928073</v>
      </c>
      <c r="CC30" s="10">
        <f t="shared" si="7"/>
        <v>0.17911807649478828</v>
      </c>
      <c r="CD30" s="10">
        <f t="shared" si="7"/>
        <v>0.17187350593606338</v>
      </c>
    </row>
    <row r="31" spans="1:82" ht="15">
      <c r="A31" s="1">
        <f t="shared" si="11"/>
        <v>2541</v>
      </c>
      <c r="B31" s="1">
        <v>1998</v>
      </c>
      <c r="C31" s="8">
        <v>4626447</v>
      </c>
      <c r="D31" s="8">
        <v>4626447</v>
      </c>
      <c r="E31" s="8">
        <v>4626447</v>
      </c>
      <c r="F31" s="8">
        <v>4626447</v>
      </c>
      <c r="G31" s="8">
        <v>4626447</v>
      </c>
      <c r="H31" s="8"/>
      <c r="I31" s="8"/>
      <c r="M31" s="8">
        <v>717779</v>
      </c>
      <c r="N31" s="8">
        <v>717779</v>
      </c>
      <c r="O31" s="23">
        <v>2749684</v>
      </c>
      <c r="P31" s="23">
        <v>2749684</v>
      </c>
      <c r="Q31" s="23">
        <v>2749684</v>
      </c>
      <c r="R31" s="56">
        <f t="shared" si="8"/>
        <v>1.68253770251418</v>
      </c>
      <c r="S31" s="56">
        <f t="shared" si="0"/>
        <v>1.68253770251418</v>
      </c>
      <c r="T31" s="56">
        <f t="shared" si="1"/>
        <v>1.68253770251418</v>
      </c>
      <c r="U31" s="8">
        <v>794498</v>
      </c>
      <c r="V31" s="8">
        <v>784146</v>
      </c>
      <c r="W31" s="54">
        <f t="shared" si="9"/>
        <v>0.9869703888493111</v>
      </c>
      <c r="X31" s="8">
        <v>803122</v>
      </c>
      <c r="Y31" s="26"/>
      <c r="Z31" s="23">
        <v>712468.2999999999</v>
      </c>
      <c r="AA31" s="8">
        <v>794498</v>
      </c>
      <c r="AB31" s="8">
        <v>794498</v>
      </c>
      <c r="AC31" s="8">
        <v>794498</v>
      </c>
      <c r="AD31" s="9">
        <f t="shared" si="2"/>
        <v>17.172962318599996</v>
      </c>
      <c r="AE31" s="9">
        <f t="shared" si="3"/>
        <v>17.172962318599996</v>
      </c>
      <c r="AF31" s="9">
        <f t="shared" si="4"/>
        <v>17.172962318599996</v>
      </c>
      <c r="AG31" s="9"/>
      <c r="AH31" s="9"/>
      <c r="AI31" s="9"/>
      <c r="AJ31" s="1">
        <v>3017003</v>
      </c>
      <c r="AK31" s="1">
        <v>511691</v>
      </c>
      <c r="AL31" s="1">
        <v>2505312</v>
      </c>
      <c r="AM31" s="1">
        <v>1035447</v>
      </c>
      <c r="AN31" s="1">
        <v>446596</v>
      </c>
      <c r="AO31" s="1">
        <v>588851</v>
      </c>
      <c r="AP31" s="1">
        <v>-89474</v>
      </c>
      <c r="AQ31" s="1">
        <v>2723953</v>
      </c>
      <c r="AR31" s="1">
        <v>1988907</v>
      </c>
      <c r="AS31" s="1">
        <f t="shared" si="5"/>
        <v>71575</v>
      </c>
      <c r="AT31" s="1">
        <v>75594.304</v>
      </c>
      <c r="AU31" s="3"/>
      <c r="AW31" s="1">
        <v>2749684</v>
      </c>
      <c r="AX31" s="1">
        <v>1741747</v>
      </c>
      <c r="AY31" s="1">
        <v>262962</v>
      </c>
      <c r="AZ31" s="1">
        <v>1478785</v>
      </c>
      <c r="BA31" s="1">
        <v>585301</v>
      </c>
      <c r="BB31" s="1">
        <v>253183</v>
      </c>
      <c r="BC31" s="1">
        <v>332118</v>
      </c>
      <c r="BD31" s="1">
        <v>-69300</v>
      </c>
      <c r="BE31" s="1">
        <v>1519992</v>
      </c>
      <c r="BF31" s="1">
        <v>1066321</v>
      </c>
      <c r="BG31" s="1">
        <f t="shared" si="10"/>
        <v>-38265</v>
      </c>
      <c r="BH31" s="1">
        <v>44928.743</v>
      </c>
      <c r="BI31" s="3"/>
      <c r="BK31" s="1">
        <v>-129292</v>
      </c>
      <c r="BL31" s="1">
        <v>426927.929</v>
      </c>
      <c r="BO31" s="1">
        <v>267278.56</v>
      </c>
      <c r="BP31" s="1">
        <v>586908.625</v>
      </c>
      <c r="BQ31" s="1">
        <v>842861</v>
      </c>
      <c r="BR31" s="1">
        <v>-4210</v>
      </c>
      <c r="BS31" s="8">
        <v>717779</v>
      </c>
      <c r="BT31" s="1">
        <v>-125082</v>
      </c>
      <c r="BU31" s="1">
        <v>87.702</v>
      </c>
      <c r="BV31" s="1">
        <v>91.021</v>
      </c>
      <c r="BW31" s="1">
        <v>80.015</v>
      </c>
      <c r="BX31" s="1">
        <f t="shared" si="6"/>
        <v>2541</v>
      </c>
      <c r="BY31" s="8">
        <v>4626447</v>
      </c>
      <c r="BZ31" s="8">
        <v>717779</v>
      </c>
      <c r="CA31" s="8">
        <v>716925.496354713</v>
      </c>
      <c r="CC31" s="10">
        <f t="shared" si="7"/>
        <v>0.15514691943947484</v>
      </c>
      <c r="CD31" s="10">
        <f t="shared" si="7"/>
        <v>0.1549624358292039</v>
      </c>
    </row>
    <row r="32" spans="1:82" ht="15">
      <c r="A32" s="1">
        <f t="shared" si="11"/>
        <v>2542</v>
      </c>
      <c r="B32" s="1">
        <v>1999</v>
      </c>
      <c r="C32" s="8">
        <v>4637079</v>
      </c>
      <c r="D32" s="8">
        <v>4637079</v>
      </c>
      <c r="E32" s="8">
        <v>4637079</v>
      </c>
      <c r="F32" s="8">
        <v>4637079</v>
      </c>
      <c r="G32" s="8">
        <v>4637079</v>
      </c>
      <c r="H32" s="8"/>
      <c r="I32" s="8"/>
      <c r="M32" s="8">
        <v>713079</v>
      </c>
      <c r="N32" s="8">
        <v>713079</v>
      </c>
      <c r="O32" s="23">
        <v>2871980</v>
      </c>
      <c r="P32" s="23">
        <v>2871980</v>
      </c>
      <c r="Q32" s="23">
        <v>2871980</v>
      </c>
      <c r="R32" s="56">
        <f t="shared" si="8"/>
        <v>1.6145930681968537</v>
      </c>
      <c r="S32" s="56">
        <f t="shared" si="0"/>
        <v>1.6145930681968537</v>
      </c>
      <c r="T32" s="56">
        <f t="shared" si="1"/>
        <v>1.6145930681968537</v>
      </c>
      <c r="U32" s="8">
        <v>738777</v>
      </c>
      <c r="V32" s="8">
        <v>728404</v>
      </c>
      <c r="W32" s="54">
        <f t="shared" si="9"/>
        <v>0.9859592272092932</v>
      </c>
      <c r="X32" s="8">
        <v>777028</v>
      </c>
      <c r="Y32" s="26"/>
      <c r="Z32" s="23">
        <v>682362.179</v>
      </c>
      <c r="AA32" s="8">
        <v>738777</v>
      </c>
      <c r="AB32" s="8">
        <v>738777</v>
      </c>
      <c r="AC32" s="8">
        <v>738777</v>
      </c>
      <c r="AD32" s="9">
        <f t="shared" si="2"/>
        <v>15.931947676543789</v>
      </c>
      <c r="AE32" s="9">
        <f t="shared" si="3"/>
        <v>15.931947676543789</v>
      </c>
      <c r="AF32" s="9">
        <f t="shared" si="4"/>
        <v>15.931947676543789</v>
      </c>
      <c r="AG32" s="9"/>
      <c r="AH32" s="9"/>
      <c r="AI32" s="9"/>
      <c r="AJ32" s="1">
        <v>3128154</v>
      </c>
      <c r="AK32" s="1">
        <v>533041</v>
      </c>
      <c r="AL32" s="1">
        <v>2595113</v>
      </c>
      <c r="AM32" s="1">
        <v>965899</v>
      </c>
      <c r="AN32" s="1">
        <v>430362</v>
      </c>
      <c r="AO32" s="1">
        <v>535537</v>
      </c>
      <c r="AP32" s="1">
        <v>-15294</v>
      </c>
      <c r="AQ32" s="1">
        <v>2703308</v>
      </c>
      <c r="AR32" s="1">
        <v>2120348</v>
      </c>
      <c r="AS32" s="1">
        <f t="shared" si="5"/>
        <v>24640</v>
      </c>
      <c r="AT32" s="1">
        <v>75026.357</v>
      </c>
      <c r="AU32" s="3"/>
      <c r="AW32" s="1">
        <v>2871980</v>
      </c>
      <c r="AX32" s="1">
        <v>1813804</v>
      </c>
      <c r="AY32" s="1">
        <v>271029</v>
      </c>
      <c r="AZ32" s="1">
        <v>1542775</v>
      </c>
      <c r="BA32" s="1">
        <v>566413</v>
      </c>
      <c r="BB32" s="1">
        <v>245351</v>
      </c>
      <c r="BC32" s="1">
        <v>321062</v>
      </c>
      <c r="BD32" s="1">
        <v>-6691</v>
      </c>
      <c r="BE32" s="1">
        <v>1657258</v>
      </c>
      <c r="BF32" s="1">
        <v>1178170</v>
      </c>
      <c r="BG32" s="1">
        <f t="shared" si="10"/>
        <v>-19366</v>
      </c>
      <c r="BH32" s="1">
        <v>46467.657</v>
      </c>
      <c r="BI32" s="3"/>
      <c r="BK32" s="1">
        <v>-154363.624</v>
      </c>
      <c r="BL32" s="1">
        <v>642370.748</v>
      </c>
      <c r="BO32" s="1">
        <v>348732.74</v>
      </c>
      <c r="BP32" s="1">
        <v>983321.626</v>
      </c>
      <c r="BQ32" s="1">
        <v>833064.2</v>
      </c>
      <c r="BR32" s="1">
        <v>-34378.424</v>
      </c>
      <c r="BS32" s="8">
        <v>713079</v>
      </c>
      <c r="BT32" s="1">
        <v>-119985.2</v>
      </c>
      <c r="BU32" s="1">
        <v>87.952</v>
      </c>
      <c r="BV32" s="1">
        <v>87.346</v>
      </c>
      <c r="BW32" s="1">
        <v>76.239</v>
      </c>
      <c r="BX32" s="1">
        <f t="shared" si="6"/>
        <v>2542</v>
      </c>
      <c r="BY32" s="8">
        <v>4637079</v>
      </c>
      <c r="BZ32" s="8">
        <v>713079</v>
      </c>
      <c r="CA32" s="8">
        <v>718889.730709017</v>
      </c>
      <c r="CC32" s="10">
        <f t="shared" si="7"/>
        <v>0.1537776259580654</v>
      </c>
      <c r="CD32" s="10">
        <f t="shared" si="7"/>
        <v>0.1550307274706808</v>
      </c>
    </row>
    <row r="33" spans="1:82" ht="15">
      <c r="A33" s="1">
        <f t="shared" si="11"/>
        <v>2543</v>
      </c>
      <c r="B33" s="1">
        <v>2000</v>
      </c>
      <c r="C33" s="8">
        <v>4922731</v>
      </c>
      <c r="D33" s="8">
        <v>4922731</v>
      </c>
      <c r="E33" s="8">
        <v>4922731</v>
      </c>
      <c r="F33" s="8">
        <v>4922731</v>
      </c>
      <c r="G33" s="8">
        <v>4922731</v>
      </c>
      <c r="H33" s="8"/>
      <c r="I33" s="8"/>
      <c r="M33" s="8">
        <v>745138</v>
      </c>
      <c r="N33" s="8">
        <v>745138</v>
      </c>
      <c r="O33" s="23">
        <v>3008401</v>
      </c>
      <c r="P33" s="23">
        <v>3008401</v>
      </c>
      <c r="Q33" s="23">
        <v>3008401</v>
      </c>
      <c r="R33" s="56">
        <f t="shared" si="8"/>
        <v>1.6363280692966131</v>
      </c>
      <c r="S33" s="56">
        <f t="shared" si="0"/>
        <v>1.6363280692966131</v>
      </c>
      <c r="T33" s="56">
        <f t="shared" si="1"/>
        <v>1.6363280692966131</v>
      </c>
      <c r="U33" s="8">
        <v>775662</v>
      </c>
      <c r="V33" s="8">
        <v>764593</v>
      </c>
      <c r="W33" s="54">
        <f t="shared" si="9"/>
        <v>0.9857296090307376</v>
      </c>
      <c r="X33" s="8">
        <v>820236</v>
      </c>
      <c r="Y33" s="26"/>
      <c r="Z33" s="23">
        <v>724727.737</v>
      </c>
      <c r="AA33" s="8">
        <v>775662</v>
      </c>
      <c r="AB33" s="8">
        <v>775662</v>
      </c>
      <c r="AC33" s="8">
        <v>775662</v>
      </c>
      <c r="AD33" s="9">
        <f t="shared" si="2"/>
        <v>15.756741532291729</v>
      </c>
      <c r="AE33" s="9">
        <f t="shared" si="3"/>
        <v>15.756741532291729</v>
      </c>
      <c r="AF33" s="9">
        <f t="shared" si="4"/>
        <v>15.756741532291729</v>
      </c>
      <c r="AG33" s="9"/>
      <c r="AH33" s="9"/>
      <c r="AI33" s="9"/>
      <c r="AJ33" s="1">
        <v>3320732</v>
      </c>
      <c r="AK33" s="1">
        <v>557807</v>
      </c>
      <c r="AL33" s="1">
        <v>2762925</v>
      </c>
      <c r="AM33" s="1">
        <v>1081420</v>
      </c>
      <c r="AN33" s="1">
        <v>402273</v>
      </c>
      <c r="AO33" s="1">
        <v>679147</v>
      </c>
      <c r="AP33" s="1">
        <v>42744</v>
      </c>
      <c r="AQ33" s="1">
        <v>3287284</v>
      </c>
      <c r="AR33" s="1">
        <v>2862305</v>
      </c>
      <c r="AS33" s="1">
        <f t="shared" si="5"/>
        <v>-52856</v>
      </c>
      <c r="AT33" s="1">
        <v>79097.805</v>
      </c>
      <c r="AU33" s="3"/>
      <c r="AW33" s="1">
        <v>3008401</v>
      </c>
      <c r="AX33" s="1">
        <v>1900848</v>
      </c>
      <c r="AY33" s="1">
        <v>277132</v>
      </c>
      <c r="AZ33" s="1">
        <v>1623716</v>
      </c>
      <c r="BA33" s="1">
        <v>597442</v>
      </c>
      <c r="BB33" s="1">
        <v>222433</v>
      </c>
      <c r="BC33" s="1">
        <v>375009</v>
      </c>
      <c r="BD33" s="1">
        <v>25636</v>
      </c>
      <c r="BE33" s="1">
        <v>1947081</v>
      </c>
      <c r="BF33" s="1">
        <v>1497672</v>
      </c>
      <c r="BG33" s="1">
        <f t="shared" si="10"/>
        <v>-35066</v>
      </c>
      <c r="BH33" s="1">
        <v>48338.598</v>
      </c>
      <c r="BI33" s="3"/>
      <c r="BK33" s="1">
        <v>-109873.9</v>
      </c>
      <c r="BL33" s="1">
        <v>740934.814</v>
      </c>
      <c r="BO33" s="1">
        <v>415649.15</v>
      </c>
      <c r="BP33" s="1">
        <v>1145617.214</v>
      </c>
      <c r="BQ33" s="1">
        <v>853193</v>
      </c>
      <c r="BR33" s="1">
        <v>-1818.9</v>
      </c>
      <c r="BS33" s="8">
        <v>745138</v>
      </c>
      <c r="BT33" s="1">
        <v>-108055</v>
      </c>
      <c r="BU33" s="1">
        <v>89.352</v>
      </c>
      <c r="BV33" s="1">
        <v>88.521</v>
      </c>
      <c r="BW33" s="1">
        <v>79.229</v>
      </c>
      <c r="BX33" s="1">
        <f t="shared" si="6"/>
        <v>2543</v>
      </c>
      <c r="BY33" s="8">
        <v>4922731</v>
      </c>
      <c r="BZ33" s="8">
        <v>745138</v>
      </c>
      <c r="CA33" s="8">
        <v>765371.658537904</v>
      </c>
      <c r="CC33" s="10">
        <f t="shared" si="7"/>
        <v>0.15136679213225343</v>
      </c>
      <c r="CD33" s="10">
        <f t="shared" si="7"/>
        <v>0.1554770428320995</v>
      </c>
    </row>
    <row r="34" spans="1:82" ht="15">
      <c r="A34" s="1">
        <f t="shared" si="11"/>
        <v>2544</v>
      </c>
      <c r="B34" s="1">
        <v>2001</v>
      </c>
      <c r="C34" s="8">
        <v>5133502</v>
      </c>
      <c r="D34" s="8">
        <v>5133502</v>
      </c>
      <c r="E34" s="8">
        <v>5133502</v>
      </c>
      <c r="F34" s="8">
        <v>5133502</v>
      </c>
      <c r="G34" s="8">
        <v>5133502</v>
      </c>
      <c r="H34" s="8"/>
      <c r="I34" s="8"/>
      <c r="M34" s="8">
        <v>775802</v>
      </c>
      <c r="N34" s="8">
        <v>775802</v>
      </c>
      <c r="O34" s="23">
        <v>3073601</v>
      </c>
      <c r="P34" s="23">
        <v>3073601</v>
      </c>
      <c r="Q34" s="23">
        <v>3073601</v>
      </c>
      <c r="R34" s="56">
        <f t="shared" si="8"/>
        <v>1.6701914139148184</v>
      </c>
      <c r="S34" s="56">
        <f t="shared" si="0"/>
        <v>1.6701914139148184</v>
      </c>
      <c r="T34" s="56">
        <f t="shared" si="1"/>
        <v>1.6701914139148184</v>
      </c>
      <c r="U34" s="8">
        <v>821514</v>
      </c>
      <c r="V34" s="8">
        <v>810281</v>
      </c>
      <c r="W34" s="54">
        <f t="shared" si="9"/>
        <v>0.9863264655258461</v>
      </c>
      <c r="X34" s="8">
        <v>870515</v>
      </c>
      <c r="Y34" s="26"/>
      <c r="Z34" s="23">
        <v>783441.329</v>
      </c>
      <c r="AA34" s="8">
        <v>821514</v>
      </c>
      <c r="AB34" s="8">
        <v>821514</v>
      </c>
      <c r="AC34" s="8">
        <v>821514</v>
      </c>
      <c r="AD34" s="9">
        <f t="shared" si="2"/>
        <v>16.002993667870395</v>
      </c>
      <c r="AE34" s="9">
        <f t="shared" si="3"/>
        <v>16.002993667870395</v>
      </c>
      <c r="AF34" s="9">
        <f t="shared" si="4"/>
        <v>16.002993667870395</v>
      </c>
      <c r="AG34" s="9"/>
      <c r="AH34" s="9"/>
      <c r="AI34" s="9"/>
      <c r="AJ34" s="1">
        <v>3522129</v>
      </c>
      <c r="AK34" s="1">
        <v>581117</v>
      </c>
      <c r="AL34" s="1">
        <v>2941012</v>
      </c>
      <c r="AM34" s="1">
        <v>1181315</v>
      </c>
      <c r="AN34" s="1">
        <v>396634</v>
      </c>
      <c r="AO34" s="1">
        <v>784681</v>
      </c>
      <c r="AP34" s="1">
        <v>55774</v>
      </c>
      <c r="AQ34" s="1">
        <v>3380750</v>
      </c>
      <c r="AR34" s="1">
        <v>3047574</v>
      </c>
      <c r="AS34" s="1">
        <f t="shared" si="5"/>
        <v>-41108</v>
      </c>
      <c r="AT34" s="1">
        <v>81696.83</v>
      </c>
      <c r="AU34" s="3"/>
      <c r="AW34" s="1">
        <v>3073601</v>
      </c>
      <c r="AX34" s="1">
        <v>1974670</v>
      </c>
      <c r="AY34" s="1">
        <v>284026</v>
      </c>
      <c r="AZ34" s="1">
        <v>1690644</v>
      </c>
      <c r="BA34" s="1">
        <v>604215</v>
      </c>
      <c r="BB34" s="1">
        <v>210650</v>
      </c>
      <c r="BC34" s="1">
        <v>393565</v>
      </c>
      <c r="BD34" s="1">
        <v>35780</v>
      </c>
      <c r="BE34" s="1">
        <v>1865083</v>
      </c>
      <c r="BF34" s="1">
        <v>1415355</v>
      </c>
      <c r="BG34" s="1">
        <f t="shared" si="10"/>
        <v>-9208</v>
      </c>
      <c r="BH34" s="1">
        <v>48914.651</v>
      </c>
      <c r="BI34" s="3"/>
      <c r="BK34" s="1">
        <v>-122993.8</v>
      </c>
      <c r="BL34" s="1">
        <v>845688.637</v>
      </c>
      <c r="BO34" s="1">
        <v>427166.74</v>
      </c>
      <c r="BP34" s="1">
        <v>1273124.117</v>
      </c>
      <c r="BQ34" s="1">
        <v>908613</v>
      </c>
      <c r="BR34" s="1">
        <v>9817.2</v>
      </c>
      <c r="BS34" s="8">
        <v>775802</v>
      </c>
      <c r="BT34" s="1">
        <v>-132811</v>
      </c>
      <c r="BU34" s="1">
        <v>90.805</v>
      </c>
      <c r="BV34" s="1">
        <v>90.353</v>
      </c>
      <c r="BW34" s="1">
        <v>81.209</v>
      </c>
      <c r="BX34" s="1">
        <f t="shared" si="6"/>
        <v>2544</v>
      </c>
      <c r="BY34" s="8">
        <v>5133502</v>
      </c>
      <c r="BZ34" s="8">
        <v>775802</v>
      </c>
      <c r="CA34" s="8">
        <v>799774.42003524</v>
      </c>
      <c r="CC34" s="10">
        <f t="shared" si="7"/>
        <v>0.15112529419487905</v>
      </c>
      <c r="CD34" s="10">
        <f t="shared" si="7"/>
        <v>0.1557950927135589</v>
      </c>
    </row>
    <row r="35" spans="1:82" ht="15">
      <c r="A35" s="1">
        <f t="shared" si="11"/>
        <v>2545</v>
      </c>
      <c r="B35" s="1">
        <v>2002</v>
      </c>
      <c r="C35" s="8">
        <v>5450643</v>
      </c>
      <c r="D35" s="8">
        <v>5450643</v>
      </c>
      <c r="E35" s="8">
        <v>5450643</v>
      </c>
      <c r="F35" s="8">
        <v>5450643</v>
      </c>
      <c r="G35" s="8">
        <v>5450643</v>
      </c>
      <c r="H35" s="8"/>
      <c r="I35" s="8"/>
      <c r="M35" s="8">
        <v>876901</v>
      </c>
      <c r="N35" s="8">
        <v>876901</v>
      </c>
      <c r="O35" s="23">
        <v>3237042</v>
      </c>
      <c r="P35" s="23">
        <v>3237042</v>
      </c>
      <c r="Q35" s="23">
        <v>3237042</v>
      </c>
      <c r="R35" s="56">
        <f t="shared" si="8"/>
        <v>1.6838345007571727</v>
      </c>
      <c r="S35" s="56">
        <f t="shared" si="0"/>
        <v>1.6838345007571727</v>
      </c>
      <c r="T35" s="56">
        <f t="shared" si="1"/>
        <v>1.6838345007571727</v>
      </c>
      <c r="U35" s="8">
        <v>920068</v>
      </c>
      <c r="V35" s="8">
        <v>907535</v>
      </c>
      <c r="W35" s="54">
        <f t="shared" si="9"/>
        <v>0.9863781807431624</v>
      </c>
      <c r="X35" s="8">
        <v>982269</v>
      </c>
      <c r="Y35" s="26"/>
      <c r="Z35" s="23">
        <v>873988.8307382101</v>
      </c>
      <c r="AA35" s="8">
        <v>920068</v>
      </c>
      <c r="AB35" s="8">
        <v>920068</v>
      </c>
      <c r="AC35" s="8">
        <v>920068</v>
      </c>
      <c r="AD35" s="9">
        <f t="shared" si="2"/>
        <v>16.879990122266307</v>
      </c>
      <c r="AE35" s="9">
        <f t="shared" si="3"/>
        <v>16.879990122266307</v>
      </c>
      <c r="AF35" s="9">
        <f t="shared" si="4"/>
        <v>16.879990122266307</v>
      </c>
      <c r="AG35" s="9"/>
      <c r="AH35" s="9"/>
      <c r="AI35" s="9"/>
      <c r="AJ35" s="1">
        <v>3723870</v>
      </c>
      <c r="AK35" s="1">
        <v>603891</v>
      </c>
      <c r="AL35" s="1">
        <v>3119979</v>
      </c>
      <c r="AM35" s="1">
        <v>1243188</v>
      </c>
      <c r="AN35" s="1">
        <v>377505</v>
      </c>
      <c r="AO35" s="1">
        <v>865683</v>
      </c>
      <c r="AP35" s="1">
        <v>54146</v>
      </c>
      <c r="AQ35" s="1">
        <v>3499004</v>
      </c>
      <c r="AR35" s="1">
        <v>3134265</v>
      </c>
      <c r="AS35" s="1">
        <f t="shared" si="5"/>
        <v>-64700</v>
      </c>
      <c r="AT35" s="1">
        <v>85946.53</v>
      </c>
      <c r="AU35" s="3"/>
      <c r="AW35" s="1">
        <v>3237042</v>
      </c>
      <c r="AX35" s="1">
        <v>2068707</v>
      </c>
      <c r="AY35" s="1">
        <v>286059</v>
      </c>
      <c r="AZ35" s="1">
        <v>1782648</v>
      </c>
      <c r="BA35" s="1">
        <v>643775</v>
      </c>
      <c r="BB35" s="1">
        <v>197486</v>
      </c>
      <c r="BC35" s="1">
        <v>446289</v>
      </c>
      <c r="BD35" s="1">
        <v>34426</v>
      </c>
      <c r="BE35" s="1">
        <v>2088768</v>
      </c>
      <c r="BF35" s="1">
        <v>1609265</v>
      </c>
      <c r="BG35" s="1">
        <f t="shared" si="10"/>
        <v>-10631</v>
      </c>
      <c r="BH35" s="1">
        <v>51042.148</v>
      </c>
      <c r="BI35" s="3"/>
      <c r="BK35" s="1">
        <v>-76815</v>
      </c>
      <c r="BL35" s="1">
        <v>1293881</v>
      </c>
      <c r="BO35" s="1">
        <v>397277</v>
      </c>
      <c r="BP35" s="1">
        <v>1691245</v>
      </c>
      <c r="BQ35" s="1">
        <v>955504</v>
      </c>
      <c r="BR35" s="1">
        <v>1788</v>
      </c>
      <c r="BS35" s="8">
        <v>876901</v>
      </c>
      <c r="BT35" s="1">
        <v>-78603</v>
      </c>
      <c r="BU35" s="1">
        <v>91.439</v>
      </c>
      <c r="BV35" s="1">
        <v>91.091</v>
      </c>
      <c r="BW35" s="1">
        <v>82.562</v>
      </c>
      <c r="BX35" s="1">
        <f t="shared" si="6"/>
        <v>2545</v>
      </c>
      <c r="BY35" s="8">
        <v>5450643</v>
      </c>
      <c r="BZ35" s="8">
        <v>876901</v>
      </c>
      <c r="CA35" s="8">
        <v>943950.065386093</v>
      </c>
      <c r="CC35" s="10">
        <f t="shared" si="7"/>
        <v>0.16088028513333197</v>
      </c>
      <c r="CD35" s="10">
        <f t="shared" si="7"/>
        <v>0.17318141463054781</v>
      </c>
    </row>
    <row r="36" spans="1:82" ht="15">
      <c r="A36" s="1">
        <f t="shared" si="11"/>
        <v>2546</v>
      </c>
      <c r="B36" s="1">
        <v>2003</v>
      </c>
      <c r="C36" s="8">
        <v>5917369</v>
      </c>
      <c r="D36" s="8">
        <v>5917369</v>
      </c>
      <c r="E36" s="8">
        <v>5917369</v>
      </c>
      <c r="F36" s="8">
        <v>5917369</v>
      </c>
      <c r="G36" s="8">
        <v>5917369</v>
      </c>
      <c r="H36" s="8"/>
      <c r="I36" s="8"/>
      <c r="M36" s="8">
        <v>1012588</v>
      </c>
      <c r="N36" s="8">
        <v>1012588</v>
      </c>
      <c r="O36" s="23">
        <v>3468166</v>
      </c>
      <c r="P36" s="23">
        <v>3468166</v>
      </c>
      <c r="Q36" s="23">
        <v>3468166</v>
      </c>
      <c r="R36" s="56">
        <f t="shared" si="8"/>
        <v>1.7061954358586064</v>
      </c>
      <c r="S36" s="56">
        <f t="shared" si="0"/>
        <v>1.7061954358586064</v>
      </c>
      <c r="T36" s="56">
        <f t="shared" si="1"/>
        <v>1.7061954358586064</v>
      </c>
      <c r="U36" s="8">
        <v>1079068</v>
      </c>
      <c r="V36" s="8">
        <v>1065253</v>
      </c>
      <c r="W36" s="54">
        <f t="shared" si="9"/>
        <v>0.9871972850645186</v>
      </c>
      <c r="X36" s="8">
        <v>1153790</v>
      </c>
      <c r="Y36" s="26"/>
      <c r="Z36" s="23">
        <v>1021989.8175799099</v>
      </c>
      <c r="AA36" s="8">
        <v>1079068</v>
      </c>
      <c r="AB36" s="8">
        <v>1079068</v>
      </c>
      <c r="AC36" s="8">
        <v>1079068</v>
      </c>
      <c r="AD36" s="9">
        <f t="shared" si="2"/>
        <v>18.235604370793844</v>
      </c>
      <c r="AE36" s="9">
        <f t="shared" si="3"/>
        <v>18.235604370793844</v>
      </c>
      <c r="AF36" s="9">
        <f t="shared" si="4"/>
        <v>18.235604370793844</v>
      </c>
      <c r="AG36" s="9"/>
      <c r="AH36" s="9"/>
      <c r="AI36" s="9"/>
      <c r="AJ36" s="1">
        <v>4021604</v>
      </c>
      <c r="AK36" s="1">
        <v>636002</v>
      </c>
      <c r="AL36" s="1">
        <v>3385602</v>
      </c>
      <c r="AM36" s="1">
        <v>1424194</v>
      </c>
      <c r="AN36" s="1">
        <v>387642</v>
      </c>
      <c r="AO36" s="1">
        <v>1036552</v>
      </c>
      <c r="AP36" s="1">
        <v>53281</v>
      </c>
      <c r="AQ36" s="1">
        <v>3886566</v>
      </c>
      <c r="AR36" s="1">
        <v>3485272</v>
      </c>
      <c r="AS36" s="1">
        <f t="shared" si="5"/>
        <v>-16996</v>
      </c>
      <c r="AT36" s="1">
        <v>92484.902</v>
      </c>
      <c r="AU36" s="3"/>
      <c r="AW36" s="1">
        <v>3468166</v>
      </c>
      <c r="AX36" s="1">
        <v>2191556</v>
      </c>
      <c r="AY36" s="1">
        <v>293092</v>
      </c>
      <c r="AZ36" s="1">
        <v>1898464</v>
      </c>
      <c r="BA36" s="1">
        <v>721400</v>
      </c>
      <c r="BB36" s="1">
        <v>196310</v>
      </c>
      <c r="BC36" s="1">
        <v>525090</v>
      </c>
      <c r="BD36" s="1">
        <v>48432</v>
      </c>
      <c r="BE36" s="1">
        <v>2236542</v>
      </c>
      <c r="BF36" s="1">
        <v>1744468</v>
      </c>
      <c r="BG36" s="1">
        <f t="shared" si="10"/>
        <v>-14704</v>
      </c>
      <c r="BH36" s="1">
        <v>54205.339</v>
      </c>
      <c r="BI36" s="3"/>
      <c r="BK36" s="1">
        <v>23998</v>
      </c>
      <c r="BL36" s="1">
        <v>1279282</v>
      </c>
      <c r="BM36" s="1">
        <v>48716</v>
      </c>
      <c r="BN36" s="1">
        <v>0</v>
      </c>
      <c r="BO36" s="1">
        <v>351842</v>
      </c>
      <c r="BP36" s="1">
        <v>1633992</v>
      </c>
      <c r="BQ36" s="1">
        <v>996198</v>
      </c>
      <c r="BR36" s="1">
        <v>7608</v>
      </c>
      <c r="BS36" s="8">
        <v>1012588</v>
      </c>
      <c r="BT36" s="1">
        <v>16390</v>
      </c>
      <c r="BU36" s="1">
        <v>93.088</v>
      </c>
      <c r="BV36" s="1">
        <v>92.575</v>
      </c>
      <c r="BW36" s="1">
        <v>85.869</v>
      </c>
      <c r="BX36" s="1">
        <f t="shared" si="6"/>
        <v>2546</v>
      </c>
      <c r="BY36" s="8">
        <v>5917369</v>
      </c>
      <c r="BZ36" s="8">
        <v>1012588</v>
      </c>
      <c r="CA36" s="8">
        <v>1028593.81392121</v>
      </c>
      <c r="CC36" s="10">
        <f t="shared" si="7"/>
        <v>0.17112132097896887</v>
      </c>
      <c r="CD36" s="10">
        <f t="shared" si="7"/>
        <v>0.1738262078841475</v>
      </c>
    </row>
    <row r="37" spans="1:82" ht="15">
      <c r="A37" s="1">
        <f t="shared" si="11"/>
        <v>2547</v>
      </c>
      <c r="B37" s="1">
        <v>2004</v>
      </c>
      <c r="C37" s="8">
        <v>6489476</v>
      </c>
      <c r="D37" s="8">
        <v>6489476</v>
      </c>
      <c r="E37" s="8">
        <v>6489476</v>
      </c>
      <c r="F37" s="8">
        <v>6489476</v>
      </c>
      <c r="G37" s="8">
        <v>6489476</v>
      </c>
      <c r="H37" s="8"/>
      <c r="I37" s="8"/>
      <c r="M37" s="8">
        <v>1109422</v>
      </c>
      <c r="N37" s="8">
        <v>1109422</v>
      </c>
      <c r="O37" s="23">
        <v>3688189</v>
      </c>
      <c r="P37" s="23">
        <v>3688189</v>
      </c>
      <c r="Q37" s="23">
        <v>3688189</v>
      </c>
      <c r="R37" s="56">
        <f t="shared" si="8"/>
        <v>1.759529134759634</v>
      </c>
      <c r="S37" s="56">
        <f t="shared" si="0"/>
        <v>1.759529134759634</v>
      </c>
      <c r="T37" s="56">
        <f t="shared" si="1"/>
        <v>1.759529134759634</v>
      </c>
      <c r="U37" s="8">
        <v>1219689</v>
      </c>
      <c r="V37" s="8">
        <v>1192488</v>
      </c>
      <c r="W37" s="54">
        <f t="shared" si="9"/>
        <v>0.9776984132840421</v>
      </c>
      <c r="X37" s="8">
        <v>1275458</v>
      </c>
      <c r="Y37" s="26"/>
      <c r="Z37" s="23">
        <v>1186521.76782408</v>
      </c>
      <c r="AA37" s="8">
        <v>1219689</v>
      </c>
      <c r="AB37" s="8">
        <v>1219689</v>
      </c>
      <c r="AC37" s="8">
        <v>1219689</v>
      </c>
      <c r="AD37" s="9">
        <f t="shared" si="2"/>
        <v>18.79487650466694</v>
      </c>
      <c r="AE37" s="9">
        <f t="shared" si="3"/>
        <v>18.79487650466694</v>
      </c>
      <c r="AF37" s="9">
        <f t="shared" si="4"/>
        <v>18.79487650466694</v>
      </c>
      <c r="AG37" s="9"/>
      <c r="AH37" s="9"/>
      <c r="AI37" s="9"/>
      <c r="AJ37" s="1">
        <v>4431881</v>
      </c>
      <c r="AK37" s="1">
        <v>720595</v>
      </c>
      <c r="AL37" s="1">
        <v>3711286</v>
      </c>
      <c r="AM37" s="1">
        <v>1681824</v>
      </c>
      <c r="AN37" s="1">
        <v>426230</v>
      </c>
      <c r="AO37" s="1">
        <v>1255594</v>
      </c>
      <c r="AP37" s="1">
        <v>56766</v>
      </c>
      <c r="AQ37" s="1">
        <v>4587868</v>
      </c>
      <c r="AR37" s="1">
        <v>4272713</v>
      </c>
      <c r="AS37" s="1">
        <f t="shared" si="5"/>
        <v>-3850</v>
      </c>
      <c r="AT37" s="1">
        <v>100563.698</v>
      </c>
      <c r="AU37" s="3"/>
      <c r="AW37" s="1">
        <v>3688189</v>
      </c>
      <c r="AX37" s="1">
        <v>2326742</v>
      </c>
      <c r="AY37" s="1">
        <v>309883</v>
      </c>
      <c r="AZ37" s="1">
        <v>2016859</v>
      </c>
      <c r="BA37" s="1">
        <v>816351</v>
      </c>
      <c r="BB37" s="1">
        <v>205513</v>
      </c>
      <c r="BC37" s="1">
        <v>610838</v>
      </c>
      <c r="BD37" s="1">
        <v>51699</v>
      </c>
      <c r="BE37" s="1">
        <v>2451193</v>
      </c>
      <c r="BF37" s="1">
        <v>1977900</v>
      </c>
      <c r="BG37" s="1">
        <f t="shared" si="10"/>
        <v>-20104</v>
      </c>
      <c r="BH37" s="1">
        <v>57153.756</v>
      </c>
      <c r="BI37" s="3"/>
      <c r="BK37" s="1">
        <v>8332</v>
      </c>
      <c r="BL37" s="1">
        <v>1508576</v>
      </c>
      <c r="BM37" s="1">
        <v>112340</v>
      </c>
      <c r="BN37" s="1">
        <v>0</v>
      </c>
      <c r="BO37" s="1">
        <v>302598</v>
      </c>
      <c r="BP37" s="1">
        <v>1811174</v>
      </c>
      <c r="BQ37" s="1">
        <v>1109332</v>
      </c>
      <c r="BR37" s="1">
        <v>8242</v>
      </c>
      <c r="BS37" s="8">
        <v>1109422</v>
      </c>
      <c r="BT37" s="1">
        <v>90</v>
      </c>
      <c r="BU37" s="1">
        <v>95.657</v>
      </c>
      <c r="BV37" s="1">
        <v>95.643</v>
      </c>
      <c r="BW37" s="1">
        <v>91.638</v>
      </c>
      <c r="BX37" s="1">
        <f t="shared" si="6"/>
        <v>2547</v>
      </c>
      <c r="BY37" s="8">
        <v>6489476</v>
      </c>
      <c r="BZ37" s="8">
        <v>1109422</v>
      </c>
      <c r="CA37" s="8">
        <v>1132708.69122694</v>
      </c>
      <c r="CC37" s="10">
        <f t="shared" si="7"/>
        <v>0.17095710038838266</v>
      </c>
      <c r="CD37" s="10">
        <f t="shared" si="7"/>
        <v>0.17454547812904153</v>
      </c>
    </row>
    <row r="38" spans="1:82" ht="15">
      <c r="A38" s="1">
        <f t="shared" si="11"/>
        <v>2548</v>
      </c>
      <c r="B38" s="1">
        <v>2005</v>
      </c>
      <c r="C38" s="8">
        <v>7092893</v>
      </c>
      <c r="D38" s="8">
        <v>7092893</v>
      </c>
      <c r="E38" s="8">
        <v>7092893</v>
      </c>
      <c r="F38" s="8">
        <v>7092893</v>
      </c>
      <c r="G38" s="8">
        <v>7092893</v>
      </c>
      <c r="H38" s="8"/>
      <c r="I38" s="8"/>
      <c r="M38" s="8">
        <v>1241236</v>
      </c>
      <c r="N38" s="8">
        <v>1241236</v>
      </c>
      <c r="O38" s="23">
        <v>3858019</v>
      </c>
      <c r="P38" s="23">
        <v>3858019</v>
      </c>
      <c r="Q38" s="23">
        <v>3858019</v>
      </c>
      <c r="R38" s="56">
        <f t="shared" si="8"/>
        <v>1.8384805777265483</v>
      </c>
      <c r="S38" s="56">
        <f t="shared" si="0"/>
        <v>1.8384805777265483</v>
      </c>
      <c r="T38" s="56">
        <f t="shared" si="1"/>
        <v>1.8384805777265483</v>
      </c>
      <c r="U38" s="8">
        <v>1417596</v>
      </c>
      <c r="V38" s="8">
        <v>1387832</v>
      </c>
      <c r="W38" s="54">
        <f t="shared" si="9"/>
        <v>0.9790038910945008</v>
      </c>
      <c r="X38" s="8">
        <v>1479069</v>
      </c>
      <c r="Y38" s="26"/>
      <c r="Z38" s="23">
        <v>1341118.1618982898</v>
      </c>
      <c r="AA38" s="8">
        <v>1417596</v>
      </c>
      <c r="AB38" s="8">
        <v>1417596</v>
      </c>
      <c r="AC38" s="8">
        <v>1417596</v>
      </c>
      <c r="AD38" s="9">
        <f t="shared" si="2"/>
        <v>19.986146696418512</v>
      </c>
      <c r="AE38" s="9">
        <f t="shared" si="3"/>
        <v>19.986146696418512</v>
      </c>
      <c r="AF38" s="9">
        <f t="shared" si="4"/>
        <v>19.986146696418512</v>
      </c>
      <c r="AG38" s="9"/>
      <c r="AH38" s="9"/>
      <c r="AI38" s="9"/>
      <c r="AJ38" s="1">
        <v>4904063</v>
      </c>
      <c r="AK38" s="1">
        <v>843649</v>
      </c>
      <c r="AL38" s="1">
        <v>4060414</v>
      </c>
      <c r="AM38" s="1">
        <v>2049823</v>
      </c>
      <c r="AN38" s="1">
        <v>505194</v>
      </c>
      <c r="AO38" s="1">
        <v>1544629</v>
      </c>
      <c r="AP38" s="1">
        <v>180344</v>
      </c>
      <c r="AQ38" s="1">
        <v>5218079</v>
      </c>
      <c r="AR38" s="1">
        <v>5297474</v>
      </c>
      <c r="AS38" s="1">
        <f t="shared" si="5"/>
        <v>-38058</v>
      </c>
      <c r="AT38" s="1">
        <v>108955.483</v>
      </c>
      <c r="AU38" s="3"/>
      <c r="AW38" s="1">
        <v>3858019</v>
      </c>
      <c r="AX38" s="1">
        <v>2454261</v>
      </c>
      <c r="AY38" s="1">
        <v>344922</v>
      </c>
      <c r="AZ38" s="1">
        <v>2109339</v>
      </c>
      <c r="BA38" s="1">
        <v>902420</v>
      </c>
      <c r="BB38" s="1">
        <v>227911</v>
      </c>
      <c r="BC38" s="1">
        <v>674509</v>
      </c>
      <c r="BD38" s="1">
        <v>76598</v>
      </c>
      <c r="BE38" s="1">
        <v>2554384</v>
      </c>
      <c r="BF38" s="1">
        <v>2155978</v>
      </c>
      <c r="BG38" s="1">
        <f t="shared" si="10"/>
        <v>-26334</v>
      </c>
      <c r="BH38" s="1">
        <v>59263.875</v>
      </c>
      <c r="BI38" s="3"/>
      <c r="BK38" s="1">
        <v>-45452</v>
      </c>
      <c r="BL38" s="1">
        <v>1614649</v>
      </c>
      <c r="BM38" s="1">
        <v>136737</v>
      </c>
      <c r="BN38" s="1">
        <v>0</v>
      </c>
      <c r="BO38" s="1">
        <v>230639.9</v>
      </c>
      <c r="BP38" s="1">
        <v>1845288.9</v>
      </c>
      <c r="BQ38" s="1">
        <v>1276747</v>
      </c>
      <c r="BR38" s="1">
        <v>-9941</v>
      </c>
      <c r="BS38" s="8">
        <v>1241236</v>
      </c>
      <c r="BT38" s="1">
        <v>-35511</v>
      </c>
      <c r="BU38" s="1">
        <v>100</v>
      </c>
      <c r="BV38" s="1">
        <v>100</v>
      </c>
      <c r="BW38" s="1">
        <v>100</v>
      </c>
      <c r="BX38" s="1">
        <f t="shared" si="6"/>
        <v>2548</v>
      </c>
      <c r="BY38" s="8">
        <v>7092893</v>
      </c>
      <c r="BZ38" s="8">
        <v>1241236</v>
      </c>
      <c r="CA38" s="8">
        <v>1242944.64164609</v>
      </c>
      <c r="CC38" s="10">
        <f t="shared" si="7"/>
        <v>0.17499714150488382</v>
      </c>
      <c r="CD38" s="10">
        <f t="shared" si="7"/>
        <v>0.1752380363902416</v>
      </c>
    </row>
    <row r="39" spans="1:82" ht="15">
      <c r="A39" s="1">
        <f t="shared" si="11"/>
        <v>2549</v>
      </c>
      <c r="B39" s="1">
        <v>2006</v>
      </c>
      <c r="C39" s="8">
        <v>7841297</v>
      </c>
      <c r="D39" s="8">
        <v>7841297</v>
      </c>
      <c r="E39" s="23">
        <v>7844939</v>
      </c>
      <c r="F39" s="23">
        <v>7844939</v>
      </c>
      <c r="G39" s="23">
        <v>7844939</v>
      </c>
      <c r="H39" s="8"/>
      <c r="I39" s="8"/>
      <c r="M39" s="8">
        <v>1389546</v>
      </c>
      <c r="N39" s="8">
        <v>1389546</v>
      </c>
      <c r="O39" s="23">
        <v>4054504</v>
      </c>
      <c r="P39" s="23">
        <v>4054504</v>
      </c>
      <c r="Q39" s="23">
        <v>4054504</v>
      </c>
      <c r="R39" s="56">
        <f t="shared" si="8"/>
        <v>1.934870208538455</v>
      </c>
      <c r="S39" s="56">
        <f t="shared" si="0"/>
        <v>1.934870208538455</v>
      </c>
      <c r="T39" s="56">
        <f t="shared" si="1"/>
        <v>1.934870208538455</v>
      </c>
      <c r="U39" s="8">
        <v>1567372</v>
      </c>
      <c r="V39" s="8">
        <v>1534841</v>
      </c>
      <c r="W39" s="54">
        <f t="shared" si="9"/>
        <v>0.9792448761366159</v>
      </c>
      <c r="X39" s="8">
        <v>1633095</v>
      </c>
      <c r="Y39" s="26"/>
      <c r="Z39" s="23">
        <v>1449780.07155762</v>
      </c>
      <c r="AA39" s="8">
        <v>1567372</v>
      </c>
      <c r="AB39" s="8">
        <v>1567372</v>
      </c>
      <c r="AC39" s="8">
        <v>1567372</v>
      </c>
      <c r="AD39" s="9">
        <f t="shared" si="2"/>
        <v>19.97940328152966</v>
      </c>
      <c r="AE39" s="9">
        <f t="shared" si="3"/>
        <v>19.97940328152966</v>
      </c>
      <c r="AF39" s="9">
        <f t="shared" si="4"/>
        <v>19.97940328152966</v>
      </c>
      <c r="AG39" s="9"/>
      <c r="AH39" s="9"/>
      <c r="AI39" s="9"/>
      <c r="AJ39" s="1">
        <v>5304160</v>
      </c>
      <c r="AK39" s="1">
        <v>927575</v>
      </c>
      <c r="AL39" s="1">
        <v>4376585</v>
      </c>
      <c r="AM39" s="1">
        <v>2197221</v>
      </c>
      <c r="AN39" s="1">
        <v>541968</v>
      </c>
      <c r="AO39" s="1">
        <v>1655253</v>
      </c>
      <c r="AP39" s="1">
        <v>31150</v>
      </c>
      <c r="AQ39" s="1">
        <v>5777554</v>
      </c>
      <c r="AR39" s="1">
        <v>5503772</v>
      </c>
      <c r="AS39" s="1">
        <f t="shared" si="5"/>
        <v>-38626</v>
      </c>
      <c r="AT39" s="1">
        <v>119579.361</v>
      </c>
      <c r="AU39" s="3"/>
      <c r="AW39" s="1">
        <v>4059645</v>
      </c>
      <c r="AX39" s="1">
        <v>2526272</v>
      </c>
      <c r="AY39" s="1">
        <v>353212</v>
      </c>
      <c r="AZ39" s="1">
        <v>2173060</v>
      </c>
      <c r="BA39" s="1">
        <v>937423</v>
      </c>
      <c r="BB39" s="1">
        <v>235339</v>
      </c>
      <c r="BC39" s="1">
        <v>702084</v>
      </c>
      <c r="BD39" s="1">
        <v>13392</v>
      </c>
      <c r="BE39" s="1">
        <v>2788007</v>
      </c>
      <c r="BF39" s="1">
        <v>2227577</v>
      </c>
      <c r="BG39" s="1">
        <f t="shared" si="10"/>
        <v>-22128</v>
      </c>
      <c r="BH39" s="1">
        <v>61909.37</v>
      </c>
      <c r="BI39" s="3"/>
      <c r="BK39" s="1">
        <v>87813</v>
      </c>
      <c r="BL39" s="1">
        <v>1797477</v>
      </c>
      <c r="BM39" s="1">
        <v>196579</v>
      </c>
      <c r="BN39" s="1">
        <v>500</v>
      </c>
      <c r="BO39" s="1">
        <v>144195.3</v>
      </c>
      <c r="BP39" s="1">
        <v>1941672.3</v>
      </c>
      <c r="BQ39" s="1">
        <v>1279715</v>
      </c>
      <c r="BR39" s="1">
        <v>-22018</v>
      </c>
      <c r="BS39" s="8">
        <v>1389546</v>
      </c>
      <c r="BT39" s="1">
        <v>109831</v>
      </c>
      <c r="BU39" s="1">
        <v>104.637</v>
      </c>
      <c r="BV39" s="1">
        <v>104.529</v>
      </c>
      <c r="BW39" s="1">
        <v>107.082</v>
      </c>
      <c r="BX39" s="1">
        <f t="shared" si="6"/>
        <v>2549</v>
      </c>
      <c r="BY39" s="8">
        <v>7841297</v>
      </c>
      <c r="BZ39" s="8">
        <v>1389546</v>
      </c>
      <c r="CA39" s="8">
        <v>1380205.41461689</v>
      </c>
      <c r="CC39" s="10">
        <f t="shared" si="7"/>
        <v>0.17712642507481574</v>
      </c>
      <c r="CD39" s="10">
        <f t="shared" si="7"/>
        <v>0.17593577395782045</v>
      </c>
    </row>
    <row r="40" spans="1:82" ht="15">
      <c r="A40" s="1">
        <f t="shared" si="11"/>
        <v>2550</v>
      </c>
      <c r="B40" s="1">
        <v>2007</v>
      </c>
      <c r="C40" s="8">
        <v>8493311</v>
      </c>
      <c r="D40" s="8">
        <v>8493311</v>
      </c>
      <c r="E40" s="23">
        <v>8525197</v>
      </c>
      <c r="F40" s="23">
        <v>8525197</v>
      </c>
      <c r="G40" s="23">
        <v>8525197</v>
      </c>
      <c r="H40" s="8"/>
      <c r="I40" s="8"/>
      <c r="M40" s="8">
        <v>1455059</v>
      </c>
      <c r="N40" s="8">
        <v>1455059</v>
      </c>
      <c r="O40" s="23">
        <v>4259026</v>
      </c>
      <c r="P40" s="23">
        <v>4259026</v>
      </c>
      <c r="Q40" s="23">
        <v>4259026</v>
      </c>
      <c r="R40" s="56">
        <f t="shared" si="8"/>
        <v>2.001677613614005</v>
      </c>
      <c r="S40" s="56">
        <f t="shared" si="0"/>
        <v>2.001677613614005</v>
      </c>
      <c r="T40" s="56">
        <f t="shared" si="1"/>
        <v>2.001677613614005</v>
      </c>
      <c r="U40" s="8">
        <v>1613600</v>
      </c>
      <c r="V40" s="8">
        <v>1578710</v>
      </c>
      <c r="W40" s="54">
        <f t="shared" si="9"/>
        <v>0.9783775409023302</v>
      </c>
      <c r="X40" s="8">
        <v>1682506</v>
      </c>
      <c r="Y40" s="26"/>
      <c r="Z40" s="23">
        <v>1517599.1318522003</v>
      </c>
      <c r="AA40" s="8">
        <v>1613600</v>
      </c>
      <c r="AB40" s="8">
        <v>1613600</v>
      </c>
      <c r="AC40" s="8">
        <v>1613600</v>
      </c>
      <c r="AD40" s="9">
        <f t="shared" si="2"/>
        <v>18.927421853125505</v>
      </c>
      <c r="AE40" s="9">
        <f t="shared" si="3"/>
        <v>18.927421853125505</v>
      </c>
      <c r="AF40" s="9">
        <f t="shared" si="4"/>
        <v>18.927421853125505</v>
      </c>
      <c r="AG40" s="9"/>
      <c r="AH40" s="9"/>
      <c r="AI40" s="9"/>
      <c r="AJ40" s="1">
        <v>5599099</v>
      </c>
      <c r="AK40" s="1">
        <v>1037571</v>
      </c>
      <c r="AL40" s="1">
        <v>4561528</v>
      </c>
      <c r="AM40" s="1">
        <v>2247174</v>
      </c>
      <c r="AN40" s="1">
        <v>578790</v>
      </c>
      <c r="AO40" s="1">
        <v>1668384</v>
      </c>
      <c r="AP40" s="1">
        <v>10753</v>
      </c>
      <c r="AQ40" s="1">
        <v>6218219</v>
      </c>
      <c r="AR40" s="1">
        <v>5544488</v>
      </c>
      <c r="AS40" s="1">
        <f t="shared" si="5"/>
        <v>5560</v>
      </c>
      <c r="AT40" s="1">
        <v>128606.638</v>
      </c>
      <c r="AU40" s="3"/>
      <c r="AW40" s="1">
        <v>4259633</v>
      </c>
      <c r="AX40" s="1">
        <v>2593519</v>
      </c>
      <c r="AY40" s="1">
        <v>385635</v>
      </c>
      <c r="AZ40" s="1">
        <v>2207884</v>
      </c>
      <c r="BA40" s="1">
        <v>949283</v>
      </c>
      <c r="BB40" s="1">
        <v>243292</v>
      </c>
      <c r="BC40" s="1">
        <v>705991</v>
      </c>
      <c r="BD40" s="1">
        <v>5035</v>
      </c>
      <c r="BE40" s="1">
        <v>2985608</v>
      </c>
      <c r="BF40" s="1">
        <v>2303426</v>
      </c>
      <c r="BG40" s="1">
        <f t="shared" si="10"/>
        <v>-29614</v>
      </c>
      <c r="BH40" s="1">
        <v>64499.826</v>
      </c>
      <c r="BI40" s="3"/>
      <c r="BK40" s="1">
        <v>-144414</v>
      </c>
      <c r="BL40" s="1">
        <v>1957987</v>
      </c>
      <c r="BM40" s="1">
        <v>273789</v>
      </c>
      <c r="BN40" s="1">
        <v>500</v>
      </c>
      <c r="BO40" s="1">
        <v>89732.2</v>
      </c>
      <c r="BP40" s="1">
        <v>2047719.2</v>
      </c>
      <c r="BQ40" s="1">
        <v>1629101</v>
      </c>
      <c r="BR40" s="1">
        <v>29628</v>
      </c>
      <c r="BS40" s="8">
        <v>1455059</v>
      </c>
      <c r="BT40" s="1">
        <v>-174042</v>
      </c>
      <c r="BU40" s="1">
        <v>106.983</v>
      </c>
      <c r="BV40" s="1">
        <v>107.939</v>
      </c>
      <c r="BW40" s="1">
        <v>110.527</v>
      </c>
      <c r="BX40" s="1">
        <f t="shared" si="6"/>
        <v>2550</v>
      </c>
      <c r="BY40" s="8">
        <v>8493311</v>
      </c>
      <c r="BZ40" s="8">
        <v>1455059</v>
      </c>
      <c r="CA40" s="8">
        <v>1500264.34409344</v>
      </c>
      <c r="CC40" s="10">
        <f t="shared" si="7"/>
        <v>0.17067746352371682</v>
      </c>
      <c r="CD40" s="10">
        <f t="shared" si="7"/>
        <v>0.1759800206486067</v>
      </c>
    </row>
    <row r="41" spans="1:82" ht="15">
      <c r="A41" s="1">
        <f t="shared" si="11"/>
        <v>2551</v>
      </c>
      <c r="B41" s="1">
        <v>2008</v>
      </c>
      <c r="C41" s="8">
        <v>9104959</v>
      </c>
      <c r="D41" s="8">
        <v>9104959</v>
      </c>
      <c r="E41" s="23">
        <v>9080466</v>
      </c>
      <c r="F41" s="23">
        <v>9080466</v>
      </c>
      <c r="G41" s="23">
        <v>9080466</v>
      </c>
      <c r="H41" s="8"/>
      <c r="I41" s="8"/>
      <c r="M41" s="8">
        <v>1496165</v>
      </c>
      <c r="N41" s="8">
        <v>1496165</v>
      </c>
      <c r="O41" s="23">
        <v>4364833</v>
      </c>
      <c r="P41" s="23">
        <v>4364833</v>
      </c>
      <c r="Q41" s="23">
        <v>4364833</v>
      </c>
      <c r="R41" s="56">
        <f t="shared" si="8"/>
        <v>2.080369626970837</v>
      </c>
      <c r="S41" s="56">
        <f t="shared" si="0"/>
        <v>2.080369626970837</v>
      </c>
      <c r="T41" s="56">
        <f t="shared" si="1"/>
        <v>2.080369626970837</v>
      </c>
      <c r="U41" s="8">
        <v>1637910</v>
      </c>
      <c r="V41" s="8">
        <v>1600795</v>
      </c>
      <c r="W41" s="54">
        <f t="shared" si="9"/>
        <v>0.9773400247876868</v>
      </c>
      <c r="X41" s="8">
        <v>1716988</v>
      </c>
      <c r="Y41" s="26"/>
      <c r="Z41" s="1">
        <v>1634712.4577435</v>
      </c>
      <c r="AA41" s="8">
        <v>1637910</v>
      </c>
      <c r="AB41" s="8">
        <v>1637910</v>
      </c>
      <c r="AC41" s="8">
        <v>1637910</v>
      </c>
      <c r="AD41" s="9">
        <f t="shared" si="2"/>
        <v>18.037730662721494</v>
      </c>
      <c r="AE41" s="9">
        <f t="shared" si="3"/>
        <v>18.037730662721494</v>
      </c>
      <c r="AF41" s="9">
        <f t="shared" si="4"/>
        <v>18.037730662721494</v>
      </c>
      <c r="AG41" s="9"/>
      <c r="AH41" s="9"/>
      <c r="AI41" s="9"/>
      <c r="AJ41" s="1">
        <v>6077845</v>
      </c>
      <c r="AK41" s="1">
        <v>1085611</v>
      </c>
      <c r="AL41" s="1">
        <v>4992234</v>
      </c>
      <c r="AM41" s="1">
        <v>2486616</v>
      </c>
      <c r="AN41" s="1">
        <v>591413</v>
      </c>
      <c r="AO41" s="1">
        <v>1895203</v>
      </c>
      <c r="AP41" s="1">
        <v>136111</v>
      </c>
      <c r="AQ41" s="1">
        <v>6954881</v>
      </c>
      <c r="AR41" s="1">
        <v>6703194</v>
      </c>
      <c r="AS41" s="1">
        <f t="shared" si="5"/>
        <v>-128207</v>
      </c>
      <c r="AT41" s="1">
        <v>136953.747</v>
      </c>
      <c r="AU41" s="3"/>
      <c r="AW41" s="1">
        <v>4370056</v>
      </c>
      <c r="AX41" s="1">
        <v>2650700</v>
      </c>
      <c r="AY41" s="1">
        <v>387627</v>
      </c>
      <c r="AZ41" s="1">
        <v>2263073</v>
      </c>
      <c r="BA41" s="1">
        <v>960129</v>
      </c>
      <c r="BB41" s="1">
        <v>231593</v>
      </c>
      <c r="BC41" s="1">
        <v>728536</v>
      </c>
      <c r="BD41" s="1">
        <v>61161</v>
      </c>
      <c r="BE41" s="1">
        <v>3147820</v>
      </c>
      <c r="BF41" s="1">
        <v>2475374</v>
      </c>
      <c r="BG41" s="1">
        <f t="shared" si="10"/>
        <v>-25620</v>
      </c>
      <c r="BH41" s="1">
        <v>65732.92</v>
      </c>
      <c r="BI41" s="3"/>
      <c r="BK41" s="1">
        <v>-96467</v>
      </c>
      <c r="BL41" s="1">
        <v>2061011</v>
      </c>
      <c r="BM41" s="1">
        <v>308179</v>
      </c>
      <c r="BN41" s="1">
        <v>500</v>
      </c>
      <c r="BO41" s="1">
        <v>70084.2</v>
      </c>
      <c r="BP41" s="1">
        <v>2131095.2</v>
      </c>
      <c r="BQ41" s="1">
        <v>1597792</v>
      </c>
      <c r="BR41" s="1">
        <v>5160</v>
      </c>
      <c r="BS41" s="8">
        <v>1496165</v>
      </c>
      <c r="BT41" s="1">
        <v>-101627</v>
      </c>
      <c r="BU41" s="1">
        <v>112.833</v>
      </c>
      <c r="BV41" s="1">
        <v>112.699</v>
      </c>
      <c r="BW41" s="1">
        <v>124.243</v>
      </c>
      <c r="BX41" s="1">
        <f t="shared" si="6"/>
        <v>2551</v>
      </c>
      <c r="BY41" s="8">
        <v>9104959</v>
      </c>
      <c r="BZ41" s="8">
        <v>1496165</v>
      </c>
      <c r="CA41" s="8">
        <v>1613256.25971179</v>
      </c>
      <c r="CC41" s="10">
        <f t="shared" si="7"/>
        <v>0.16476742493171606</v>
      </c>
      <c r="CD41" s="10">
        <f t="shared" si="7"/>
        <v>0.17766227633161005</v>
      </c>
    </row>
    <row r="42" spans="1:80" ht="12.75" customHeight="1">
      <c r="A42" s="11">
        <f>+B42+543</f>
        <v>2552</v>
      </c>
      <c r="B42" s="11">
        <v>2009</v>
      </c>
      <c r="C42" s="12">
        <f aca="true" t="shared" si="12" ref="C42:C61">+C41*(1+M68/100)</f>
        <v>8749865.599000001</v>
      </c>
      <c r="D42" s="12">
        <f aca="true" t="shared" si="13" ref="D42:D61">+D41*(1+N68/100)</f>
        <v>8749865.599000001</v>
      </c>
      <c r="E42" s="23">
        <v>9041551</v>
      </c>
      <c r="F42" s="23">
        <v>9041551</v>
      </c>
      <c r="G42" s="23">
        <v>9041551</v>
      </c>
      <c r="H42" s="13"/>
      <c r="I42" s="13"/>
      <c r="M42" s="8">
        <v>1316555.580279</v>
      </c>
      <c r="N42" s="8">
        <v>1316555.580279</v>
      </c>
      <c r="O42" s="23">
        <v>4263139</v>
      </c>
      <c r="P42" s="23">
        <v>4263139</v>
      </c>
      <c r="Q42" s="23">
        <v>4263139</v>
      </c>
      <c r="R42" s="56">
        <f t="shared" si="8"/>
        <v>2.1208670418675064</v>
      </c>
      <c r="S42" s="56">
        <f t="shared" si="0"/>
        <v>2.1208670418675064</v>
      </c>
      <c r="T42" s="56">
        <f t="shared" si="1"/>
        <v>2.1208670418675064</v>
      </c>
      <c r="U42" s="25">
        <v>1630418</v>
      </c>
      <c r="V42" s="25">
        <v>1600908</v>
      </c>
      <c r="W42" s="54">
        <f t="shared" si="9"/>
        <v>0.9819003470275721</v>
      </c>
      <c r="X42" s="25">
        <v>1718152</v>
      </c>
      <c r="Y42" s="26"/>
      <c r="Z42" s="13">
        <v>1558036.84639677</v>
      </c>
      <c r="AA42" s="42">
        <v>1630418</v>
      </c>
      <c r="AB42" s="42">
        <v>1630418</v>
      </c>
      <c r="AC42" s="42">
        <v>1630418</v>
      </c>
      <c r="AD42" s="9">
        <f t="shared" si="2"/>
        <v>18.03250349414608</v>
      </c>
      <c r="AE42" s="9">
        <f t="shared" si="3"/>
        <v>18.03250349414608</v>
      </c>
      <c r="AF42" s="9">
        <f t="shared" si="4"/>
        <v>18.03250349414608</v>
      </c>
      <c r="AG42" s="9"/>
      <c r="AI42" s="9"/>
      <c r="AM42" s="1"/>
      <c r="AS42" s="3"/>
      <c r="BA42" s="1"/>
      <c r="BG42" s="3"/>
      <c r="BV42" s="1">
        <f>+A42</f>
        <v>2552</v>
      </c>
      <c r="BW42" s="15">
        <v>8649711.049999999</v>
      </c>
      <c r="BX42" s="8"/>
      <c r="BY42" s="8">
        <v>1529233.1409403</v>
      </c>
      <c r="CA42" s="10">
        <f aca="true" t="shared" si="14" ref="BY42:CB62">+BX42/$F42</f>
        <v>0</v>
      </c>
      <c r="CB42" s="10">
        <f t="shared" si="14"/>
        <v>0.16913393962388754</v>
      </c>
    </row>
    <row r="43" spans="1:80" ht="12.75" customHeight="1">
      <c r="A43" s="11">
        <f aca="true" t="shared" si="15" ref="A43:A60">+B43+543</f>
        <v>2553</v>
      </c>
      <c r="B43" s="11">
        <v>2010</v>
      </c>
      <c r="C43" s="12">
        <f t="shared" si="12"/>
        <v>9117359.954158003</v>
      </c>
      <c r="D43" s="12">
        <f t="shared" si="13"/>
        <v>9117359.954158003</v>
      </c>
      <c r="E43" s="24">
        <v>10104821</v>
      </c>
      <c r="F43" s="24">
        <v>10104821</v>
      </c>
      <c r="G43" s="24">
        <v>10104821</v>
      </c>
      <c r="H43" s="13"/>
      <c r="I43" s="13"/>
      <c r="J43" s="25">
        <f aca="true" t="shared" si="16" ref="J43:J44">+E43/1000</f>
        <v>10104.821</v>
      </c>
      <c r="K43" s="25">
        <f aca="true" t="shared" si="17" ref="K43:K44">+F43/1000</f>
        <v>10104.821</v>
      </c>
      <c r="L43" s="25">
        <f aca="true" t="shared" si="18" ref="L43:L44">+G43/1000</f>
        <v>10104.821</v>
      </c>
      <c r="M43" s="8">
        <v>1608325.58141515</v>
      </c>
      <c r="N43" s="8">
        <v>1608325.58141515</v>
      </c>
      <c r="O43" s="22">
        <v>4596112</v>
      </c>
      <c r="P43" s="22">
        <v>4596112</v>
      </c>
      <c r="Q43" s="22">
        <v>4596112</v>
      </c>
      <c r="R43" s="56">
        <f t="shared" si="8"/>
        <v>2.198558477252077</v>
      </c>
      <c r="S43" s="56">
        <f t="shared" si="0"/>
        <v>2.198558477252077</v>
      </c>
      <c r="T43" s="56">
        <f t="shared" si="1"/>
        <v>2.198558477252077</v>
      </c>
      <c r="U43" s="8">
        <v>1725551</v>
      </c>
      <c r="V43" s="8">
        <f>+U43*W42</f>
        <v>1694319.125713774</v>
      </c>
      <c r="W43" s="54">
        <f t="shared" si="9"/>
        <v>0.9819003470275721</v>
      </c>
      <c r="X43" s="8">
        <f>+U43</f>
        <v>1725551</v>
      </c>
      <c r="Y43" s="1">
        <v>1.162563398425078</v>
      </c>
      <c r="Z43" s="8"/>
      <c r="AA43" s="42">
        <v>1725551</v>
      </c>
      <c r="AB43" s="42">
        <v>1725551</v>
      </c>
      <c r="AC43" s="42">
        <v>1725551</v>
      </c>
      <c r="AD43" s="9">
        <f t="shared" si="2"/>
        <v>17.076512290519545</v>
      </c>
      <c r="AE43" s="9">
        <f t="shared" si="3"/>
        <v>17.076512290519545</v>
      </c>
      <c r="AF43" s="9">
        <f t="shared" si="4"/>
        <v>17.076512290519545</v>
      </c>
      <c r="AG43" s="9"/>
      <c r="AI43" s="9"/>
      <c r="AM43" s="1"/>
      <c r="AS43" s="3"/>
      <c r="BA43" s="1"/>
      <c r="BG43" s="3"/>
      <c r="BV43" s="1">
        <f>+A43</f>
        <v>2553</v>
      </c>
      <c r="BW43" s="15">
        <v>9211942.268249998</v>
      </c>
      <c r="BX43" s="8"/>
      <c r="BY43" s="8">
        <v>1633151.93111676</v>
      </c>
      <c r="CA43" s="10">
        <f t="shared" si="14"/>
        <v>0</v>
      </c>
      <c r="CB43" s="10">
        <f t="shared" si="14"/>
        <v>0.16162106494679718</v>
      </c>
    </row>
    <row r="44" spans="1:80" ht="12.75" customHeight="1">
      <c r="A44" s="11">
        <f t="shared" si="15"/>
        <v>2554</v>
      </c>
      <c r="B44" s="11">
        <v>2011</v>
      </c>
      <c r="C44" s="12">
        <f t="shared" si="12"/>
        <v>9482054.352324324</v>
      </c>
      <c r="D44" s="12">
        <f t="shared" si="13"/>
        <v>9573227.951865902</v>
      </c>
      <c r="E44" s="24">
        <v>10539446</v>
      </c>
      <c r="F44" s="24">
        <v>10539446</v>
      </c>
      <c r="G44" s="24">
        <v>10539446</v>
      </c>
      <c r="H44" s="13"/>
      <c r="I44" s="13"/>
      <c r="J44" s="25">
        <f t="shared" si="16"/>
        <v>10539.446</v>
      </c>
      <c r="K44" s="25">
        <f t="shared" si="17"/>
        <v>10539.446</v>
      </c>
      <c r="L44" s="25">
        <f t="shared" si="18"/>
        <v>10539.446</v>
      </c>
      <c r="M44" s="8">
        <v>1783920.71199222</v>
      </c>
      <c r="N44" s="8">
        <v>1794554.9743096</v>
      </c>
      <c r="O44" s="22">
        <v>4598441</v>
      </c>
      <c r="P44" s="22">
        <v>4598441</v>
      </c>
      <c r="Q44" s="22">
        <v>4598441</v>
      </c>
      <c r="R44" s="56">
        <f t="shared" si="8"/>
        <v>2.291960688415922</v>
      </c>
      <c r="S44" s="56">
        <f t="shared" si="0"/>
        <v>2.291960688415922</v>
      </c>
      <c r="T44" s="56">
        <f t="shared" si="1"/>
        <v>2.291960688415922</v>
      </c>
      <c r="U44" s="8">
        <v>1902805.74140756</v>
      </c>
      <c r="V44" s="8">
        <f>+U44*W42</f>
        <v>1868365.6178141397</v>
      </c>
      <c r="W44" s="54">
        <f t="shared" si="9"/>
        <v>0.9819003470275721</v>
      </c>
      <c r="X44" s="8">
        <f>+U44</f>
        <v>1902805.74140756</v>
      </c>
      <c r="Y44" s="1">
        <v>1.1054847773846563</v>
      </c>
      <c r="Z44" s="8"/>
      <c r="AA44" s="42">
        <v>1845740.3612484</v>
      </c>
      <c r="AB44" s="42">
        <v>1845740.3612484</v>
      </c>
      <c r="AC44" s="42">
        <v>1845740.3612484</v>
      </c>
      <c r="AD44" s="9">
        <f t="shared" si="2"/>
        <v>17.51268862944409</v>
      </c>
      <c r="AE44" s="9">
        <f t="shared" si="3"/>
        <v>17.51268862944409</v>
      </c>
      <c r="AF44" s="9">
        <f t="shared" si="4"/>
        <v>17.51268862944409</v>
      </c>
      <c r="AG44" s="48">
        <v>1.1928571428571428</v>
      </c>
      <c r="AI44" s="9"/>
      <c r="AM44" s="1"/>
      <c r="AS44" s="3"/>
      <c r="BA44" s="1"/>
      <c r="BG44" s="3"/>
      <c r="BV44" s="1">
        <f>+A44</f>
        <v>2554</v>
      </c>
      <c r="BW44" s="15">
        <v>9810718.515686247</v>
      </c>
      <c r="BX44" s="8"/>
      <c r="BY44" s="8">
        <v>1744122.14772216</v>
      </c>
      <c r="CA44" s="10">
        <f t="shared" si="14"/>
        <v>0</v>
      </c>
      <c r="CB44" s="10">
        <f t="shared" si="14"/>
        <v>0.16548518278115945</v>
      </c>
    </row>
    <row r="45" spans="1:78" ht="12.75" customHeight="1">
      <c r="A45" s="11">
        <f t="shared" si="15"/>
        <v>2555</v>
      </c>
      <c r="B45" s="11">
        <v>2012</v>
      </c>
      <c r="C45" s="12">
        <f t="shared" si="12"/>
        <v>9861336.526417296</v>
      </c>
      <c r="D45" s="12">
        <f t="shared" si="13"/>
        <v>10051889.349459197</v>
      </c>
      <c r="E45" s="12">
        <f aca="true" t="shared" si="19" ref="E45:E64">+E44*(1+W71/100)</f>
        <v>11013721.069999998</v>
      </c>
      <c r="F45" s="12">
        <f aca="true" t="shared" si="20" ref="F45:F64">+F44*(1+X71/100)</f>
        <v>11382601.680000002</v>
      </c>
      <c r="G45" s="12">
        <f aca="true" t="shared" si="21" ref="G45:G64">+G44*(1+Y71/100)</f>
        <v>11646087.83</v>
      </c>
      <c r="H45" s="13"/>
      <c r="I45" s="13"/>
      <c r="J45" s="13">
        <f aca="true" t="shared" si="22" ref="J45:J61">+E45/1000</f>
        <v>11013.721069999998</v>
      </c>
      <c r="K45" s="13">
        <f aca="true" t="shared" si="23" ref="K45:L61">+F45/1000</f>
        <v>11382.601680000002</v>
      </c>
      <c r="L45" s="13">
        <f t="shared" si="23"/>
        <v>11646.08783</v>
      </c>
      <c r="M45" s="8">
        <v>1908005.25485505</v>
      </c>
      <c r="N45" s="8">
        <v>1935148.90574396</v>
      </c>
      <c r="O45" s="55">
        <f>+O44*(1+E71/100)</f>
        <v>4713402.024999999</v>
      </c>
      <c r="P45" s="55">
        <f aca="true" t="shared" si="24" ref="P45:Q45">+P44*(1+F71/100)</f>
        <v>4805370.845</v>
      </c>
      <c r="Q45" s="55">
        <f t="shared" si="24"/>
        <v>4874347.46</v>
      </c>
      <c r="R45" s="57">
        <f t="shared" si="8"/>
        <v>2.336681872580135</v>
      </c>
      <c r="S45" s="57">
        <f t="shared" si="0"/>
        <v>2.3687249219992306</v>
      </c>
      <c r="T45" s="57">
        <f t="shared" si="1"/>
        <v>2.3892609063203714</v>
      </c>
      <c r="U45" s="8"/>
      <c r="V45" s="8"/>
      <c r="W45" s="8"/>
      <c r="X45" s="8"/>
      <c r="AA45" s="14">
        <v>2210999.49691252</v>
      </c>
      <c r="AB45" s="14">
        <v>2250673.55565208</v>
      </c>
      <c r="AC45" s="14">
        <v>2278650.91164547</v>
      </c>
      <c r="AD45" s="9">
        <f aca="true" t="shared" si="25" ref="AD45:AD64">+AA45/E45*100</f>
        <v>20.074954530444817</v>
      </c>
      <c r="AE45" s="9">
        <f aca="true" t="shared" si="26" ref="AE45:AE64">+AB45/F45*100</f>
        <v>19.772927305421444</v>
      </c>
      <c r="AF45" s="9">
        <f aca="true" t="shared" si="27" ref="AF45:AF64">+AC45/G45*100</f>
        <v>19.565805658581144</v>
      </c>
      <c r="AG45" s="9"/>
      <c r="AH45" s="9">
        <f>+AB45/AB44*100-100</f>
        <v>21.938795017181945</v>
      </c>
      <c r="AM45" s="1"/>
      <c r="AQ45" s="3"/>
      <c r="BA45" s="1"/>
      <c r="BE45" s="3"/>
      <c r="BT45" s="1">
        <f aca="true" t="shared" si="28" ref="BT45:BT62">+A45</f>
        <v>2555</v>
      </c>
      <c r="BU45" s="15">
        <v>10448415.219205853</v>
      </c>
      <c r="BV45" s="8"/>
      <c r="BW45" s="8">
        <v>1862623.75547067</v>
      </c>
      <c r="BY45" s="10">
        <f t="shared" si="14"/>
        <v>0</v>
      </c>
      <c r="BZ45" s="10">
        <f t="shared" si="14"/>
        <v>0.16363778754934608</v>
      </c>
    </row>
    <row r="46" spans="1:78" ht="12.75" customHeight="1">
      <c r="A46" s="11">
        <f t="shared" si="15"/>
        <v>2556</v>
      </c>
      <c r="B46" s="11">
        <v>2013</v>
      </c>
      <c r="C46" s="12">
        <f t="shared" si="12"/>
        <v>10255789.987473989</v>
      </c>
      <c r="D46" s="12">
        <f t="shared" si="13"/>
        <v>10554483.816932159</v>
      </c>
      <c r="E46" s="12">
        <f t="shared" si="19"/>
        <v>11454269.9128</v>
      </c>
      <c r="F46" s="12">
        <f t="shared" si="20"/>
        <v>12179383.797600003</v>
      </c>
      <c r="G46" s="12">
        <f t="shared" si="21"/>
        <v>12577774.856400002</v>
      </c>
      <c r="H46" s="13"/>
      <c r="I46" s="13"/>
      <c r="J46" s="13">
        <f t="shared" si="22"/>
        <v>11454.269912799999</v>
      </c>
      <c r="K46" s="13">
        <f t="shared" si="23"/>
        <v>12179.383797600003</v>
      </c>
      <c r="L46" s="13">
        <f t="shared" si="23"/>
        <v>12577.774856400001</v>
      </c>
      <c r="M46" s="8">
        <v>2012945.87014025</v>
      </c>
      <c r="N46" s="8">
        <v>2060093.39994984</v>
      </c>
      <c r="O46" s="55">
        <f aca="true" t="shared" si="29" ref="O46:Q46">+O45*(1+E72/100)</f>
        <v>4831237.075624999</v>
      </c>
      <c r="P46" s="55">
        <f t="shared" si="29"/>
        <v>5021612.533024999</v>
      </c>
      <c r="Q46" s="55">
        <f t="shared" si="29"/>
        <v>5118064.833000001</v>
      </c>
      <c r="R46" s="57">
        <f t="shared" si="8"/>
        <v>2.370877217056918</v>
      </c>
      <c r="S46" s="57">
        <f t="shared" si="0"/>
        <v>2.425392982334141</v>
      </c>
      <c r="T46" s="57">
        <f t="shared" si="1"/>
        <v>2.4575255036438106</v>
      </c>
      <c r="U46" s="8"/>
      <c r="V46" s="8"/>
      <c r="W46" s="8"/>
      <c r="X46" s="8"/>
      <c r="AA46" s="14">
        <v>2474435.62382806</v>
      </c>
      <c r="AB46" s="14">
        <v>2580933.95444288</v>
      </c>
      <c r="AC46" s="14">
        <v>2642645.15490165</v>
      </c>
      <c r="AD46" s="9">
        <f t="shared" si="25"/>
        <v>21.602735422385237</v>
      </c>
      <c r="AE46" s="9">
        <f t="shared" si="26"/>
        <v>21.19100602570274</v>
      </c>
      <c r="AF46" s="9">
        <f t="shared" si="27"/>
        <v>21.01043455676885</v>
      </c>
      <c r="AG46" s="9"/>
      <c r="AH46" s="9">
        <f aca="true" t="shared" si="30" ref="AH46:AH58">+AB46/AB45*100-100</f>
        <v>14.673847211712342</v>
      </c>
      <c r="AM46" s="1"/>
      <c r="AQ46" s="3"/>
      <c r="BA46" s="1"/>
      <c r="BE46" s="3"/>
      <c r="BT46" s="1">
        <f t="shared" si="28"/>
        <v>2556</v>
      </c>
      <c r="BU46" s="15">
        <v>11127562.208454233</v>
      </c>
      <c r="BV46" s="8"/>
      <c r="BW46" s="8">
        <v>1989169.17442187</v>
      </c>
      <c r="BY46" s="10">
        <f t="shared" si="14"/>
        <v>0</v>
      </c>
      <c r="BZ46" s="10">
        <f t="shared" si="14"/>
        <v>0.16332264484627243</v>
      </c>
    </row>
    <row r="47" spans="1:78" ht="12.75" customHeight="1">
      <c r="A47" s="11">
        <f t="shared" si="15"/>
        <v>2557</v>
      </c>
      <c r="B47" s="11">
        <v>2014</v>
      </c>
      <c r="C47" s="12">
        <f t="shared" si="12"/>
        <v>10666021.586972948</v>
      </c>
      <c r="D47" s="12">
        <f t="shared" si="13"/>
        <v>11082208.007778767</v>
      </c>
      <c r="E47" s="12">
        <f t="shared" si="19"/>
        <v>11912440.709312</v>
      </c>
      <c r="F47" s="12">
        <f t="shared" si="20"/>
        <v>13031940.663432004</v>
      </c>
      <c r="G47" s="12">
        <f t="shared" si="21"/>
        <v>13583996.844912004</v>
      </c>
      <c r="H47" s="13"/>
      <c r="I47" s="13"/>
      <c r="J47" s="13">
        <f t="shared" si="22"/>
        <v>11912.440709311999</v>
      </c>
      <c r="K47" s="13">
        <f t="shared" si="23"/>
        <v>13031.940663432004</v>
      </c>
      <c r="L47" s="13">
        <f t="shared" si="23"/>
        <v>13583.996844912004</v>
      </c>
      <c r="M47" s="8">
        <v>2112722.85524196</v>
      </c>
      <c r="N47" s="8">
        <v>2182505.39375884</v>
      </c>
      <c r="O47" s="55">
        <f aca="true" t="shared" si="31" ref="O47:Q47">+O46*(1+E73/100)</f>
        <v>4952018.002515623</v>
      </c>
      <c r="P47" s="55">
        <f t="shared" si="31"/>
        <v>5247585.097011124</v>
      </c>
      <c r="Q47" s="55">
        <f t="shared" si="31"/>
        <v>5373968.074650001</v>
      </c>
      <c r="R47" s="57">
        <f t="shared" si="8"/>
        <v>2.4055729812089703</v>
      </c>
      <c r="S47" s="57">
        <f t="shared" si="0"/>
        <v>2.4834167378923744</v>
      </c>
      <c r="T47" s="57">
        <f t="shared" si="1"/>
        <v>2.527740518033634</v>
      </c>
      <c r="U47" s="8"/>
      <c r="V47" s="8"/>
      <c r="W47" s="8"/>
      <c r="X47" s="8"/>
      <c r="AA47" s="14">
        <v>2678044.05736834</v>
      </c>
      <c r="AB47" s="14">
        <v>2871702.17734304</v>
      </c>
      <c r="AC47" s="14">
        <v>2972082.29566385</v>
      </c>
      <c r="AD47" s="9">
        <f t="shared" si="25"/>
        <v>22.481069351933083</v>
      </c>
      <c r="AE47" s="9">
        <f t="shared" si="26"/>
        <v>22.035875173995517</v>
      </c>
      <c r="AF47" s="9">
        <f t="shared" si="27"/>
        <v>21.879291710650445</v>
      </c>
      <c r="AG47" s="9"/>
      <c r="AH47" s="9">
        <f t="shared" si="30"/>
        <v>11.266007888331458</v>
      </c>
      <c r="AM47" s="1"/>
      <c r="AQ47" s="3"/>
      <c r="BA47" s="1"/>
      <c r="BE47" s="3"/>
      <c r="BT47" s="1">
        <f t="shared" si="28"/>
        <v>2557</v>
      </c>
      <c r="BU47" s="15">
        <v>11850853.752003757</v>
      </c>
      <c r="BV47" s="8"/>
      <c r="BW47" s="8">
        <v>2124305.50416803</v>
      </c>
      <c r="BY47" s="10">
        <f t="shared" si="14"/>
        <v>0</v>
      </c>
      <c r="BZ47" s="10">
        <f t="shared" si="14"/>
        <v>0.16300761022714688</v>
      </c>
    </row>
    <row r="48" spans="1:78" ht="12.75" customHeight="1">
      <c r="A48" s="11">
        <f t="shared" si="15"/>
        <v>2558</v>
      </c>
      <c r="B48" s="11">
        <v>2015</v>
      </c>
      <c r="C48" s="12">
        <f t="shared" si="12"/>
        <v>11092662.450451866</v>
      </c>
      <c r="D48" s="12">
        <f t="shared" si="13"/>
        <v>11636318.408167707</v>
      </c>
      <c r="E48" s="12">
        <f t="shared" si="19"/>
        <v>12388938.33768448</v>
      </c>
      <c r="F48" s="12">
        <f t="shared" si="20"/>
        <v>13944176.509872245</v>
      </c>
      <c r="G48" s="12">
        <f t="shared" si="21"/>
        <v>14806556.560954085</v>
      </c>
      <c r="H48" s="13"/>
      <c r="I48" s="13"/>
      <c r="J48" s="13">
        <f t="shared" si="22"/>
        <v>12388.93833768448</v>
      </c>
      <c r="K48" s="13">
        <f t="shared" si="23"/>
        <v>13944.176509872244</v>
      </c>
      <c r="L48" s="13">
        <f t="shared" si="23"/>
        <v>14806.556560954084</v>
      </c>
      <c r="M48" s="8">
        <v>2213136.81541726</v>
      </c>
      <c r="N48" s="8">
        <v>2307974.73749581</v>
      </c>
      <c r="O48" s="55">
        <f aca="true" t="shared" si="32" ref="O48:Q48">+O47*(1+E74/100)</f>
        <v>5075818.452578514</v>
      </c>
      <c r="P48" s="55">
        <f t="shared" si="32"/>
        <v>5483726.426376624</v>
      </c>
      <c r="Q48" s="55">
        <f t="shared" si="32"/>
        <v>5696406.159129001</v>
      </c>
      <c r="R48" s="57">
        <f t="shared" si="8"/>
        <v>2.4407764882510534</v>
      </c>
      <c r="S48" s="57">
        <f t="shared" si="0"/>
        <v>2.5428286215740106</v>
      </c>
      <c r="T48" s="57">
        <f t="shared" si="1"/>
        <v>2.599280344015718</v>
      </c>
      <c r="U48" s="8">
        <f>+U44/U43*100-100</f>
        <v>10.27235598412102</v>
      </c>
      <c r="V48" s="8"/>
      <c r="W48" s="8"/>
      <c r="X48" s="8"/>
      <c r="AA48" s="14">
        <v>2849683.79422528</v>
      </c>
      <c r="AB48" s="14">
        <v>3146808.05762775</v>
      </c>
      <c r="AC48" s="14">
        <v>3291024.40351182</v>
      </c>
      <c r="AD48" s="9">
        <f t="shared" si="25"/>
        <v>23.001840162180454</v>
      </c>
      <c r="AE48" s="9">
        <f t="shared" si="26"/>
        <v>22.56718462649883</v>
      </c>
      <c r="AF48" s="9">
        <f t="shared" si="27"/>
        <v>22.22680465889334</v>
      </c>
      <c r="AG48" s="9"/>
      <c r="AH48" s="9">
        <f t="shared" si="30"/>
        <v>9.57988897509017</v>
      </c>
      <c r="AM48" s="1"/>
      <c r="AQ48" s="3"/>
      <c r="BA48" s="1"/>
      <c r="BE48" s="3"/>
      <c r="BT48" s="1">
        <f t="shared" si="28"/>
        <v>2558</v>
      </c>
      <c r="BU48" s="15">
        <v>12621159.245884001</v>
      </c>
      <c r="BV48" s="8"/>
      <c r="BW48" s="8">
        <v>2268616.90171944</v>
      </c>
      <c r="BY48" s="10">
        <f t="shared" si="14"/>
        <v>0</v>
      </c>
      <c r="BZ48" s="10">
        <f t="shared" si="14"/>
        <v>0.16269278433999287</v>
      </c>
    </row>
    <row r="49" spans="1:78" ht="12.75" customHeight="1">
      <c r="A49" s="11">
        <f t="shared" si="15"/>
        <v>2559</v>
      </c>
      <c r="B49" s="11">
        <v>2016</v>
      </c>
      <c r="C49" s="12">
        <f t="shared" si="12"/>
        <v>11536368.94846994</v>
      </c>
      <c r="D49" s="12">
        <f t="shared" si="13"/>
        <v>12218134.328576094</v>
      </c>
      <c r="E49" s="12">
        <f t="shared" si="19"/>
        <v>12884495.87119186</v>
      </c>
      <c r="F49" s="12">
        <f t="shared" si="20"/>
        <v>14920268.865563303</v>
      </c>
      <c r="G49" s="12">
        <f t="shared" si="21"/>
        <v>16139146.651439954</v>
      </c>
      <c r="H49" s="13"/>
      <c r="I49" s="13"/>
      <c r="J49" s="13">
        <f t="shared" si="22"/>
        <v>12884.495871191859</v>
      </c>
      <c r="K49" s="13">
        <f t="shared" si="23"/>
        <v>14920.268865563303</v>
      </c>
      <c r="L49" s="13">
        <f t="shared" si="23"/>
        <v>16139.146651439954</v>
      </c>
      <c r="M49" s="8">
        <v>2316625.33691125</v>
      </c>
      <c r="N49" s="8">
        <v>2438979.53090485</v>
      </c>
      <c r="O49" s="55">
        <f aca="true" t="shared" si="33" ref="O49:Q49">+O48*(1+E75/100)</f>
        <v>5202713.913892976</v>
      </c>
      <c r="P49" s="55">
        <f t="shared" si="33"/>
        <v>5730494.115563571</v>
      </c>
      <c r="Q49" s="55">
        <f t="shared" si="33"/>
        <v>6038190.528676742</v>
      </c>
      <c r="R49" s="57">
        <f t="shared" si="8"/>
        <v>2.4764951685669225</v>
      </c>
      <c r="S49" s="57">
        <f t="shared" si="0"/>
        <v>2.6036618421858293</v>
      </c>
      <c r="T49" s="57">
        <f t="shared" si="1"/>
        <v>2.672844882053899</v>
      </c>
      <c r="U49" s="8"/>
      <c r="V49" s="8"/>
      <c r="W49" s="8"/>
      <c r="X49" s="8"/>
      <c r="AA49" s="14">
        <v>3003639.26055722</v>
      </c>
      <c r="AB49" s="14">
        <v>3418559.98044273</v>
      </c>
      <c r="AC49" s="14">
        <v>3612290.76114225</v>
      </c>
      <c r="AD49" s="9">
        <f t="shared" si="25"/>
        <v>23.312043331652472</v>
      </c>
      <c r="AE49" s="9">
        <f t="shared" si="26"/>
        <v>22.912187516492615</v>
      </c>
      <c r="AF49" s="9">
        <f t="shared" si="27"/>
        <v>22.382167032480353</v>
      </c>
      <c r="AG49" s="9"/>
      <c r="AH49" s="9">
        <f t="shared" si="30"/>
        <v>8.635795950638396</v>
      </c>
      <c r="AM49" s="1"/>
      <c r="AQ49" s="3"/>
      <c r="BA49" s="1"/>
      <c r="BE49" s="3"/>
      <c r="BT49" s="1">
        <f t="shared" si="28"/>
        <v>2559</v>
      </c>
      <c r="BU49" s="15">
        <v>13441534.59686646</v>
      </c>
      <c r="BV49" s="8"/>
      <c r="BW49" s="8">
        <v>2422727.10442497</v>
      </c>
      <c r="BY49" s="10">
        <f t="shared" si="14"/>
        <v>0</v>
      </c>
      <c r="BZ49" s="10">
        <f t="shared" si="14"/>
        <v>0.1623782470848592</v>
      </c>
    </row>
    <row r="50" spans="1:78" ht="12.75" customHeight="1">
      <c r="A50" s="11">
        <f t="shared" si="15"/>
        <v>2560</v>
      </c>
      <c r="B50" s="11">
        <v>2017</v>
      </c>
      <c r="C50" s="12">
        <f t="shared" si="12"/>
        <v>11997823.70640874</v>
      </c>
      <c r="D50" s="12">
        <f t="shared" si="13"/>
        <v>12829041.045004899</v>
      </c>
      <c r="E50" s="12">
        <f t="shared" si="19"/>
        <v>13399875.706039535</v>
      </c>
      <c r="F50" s="12">
        <f t="shared" si="20"/>
        <v>15964687.686152736</v>
      </c>
      <c r="G50" s="12">
        <f t="shared" si="21"/>
        <v>17591669.85006955</v>
      </c>
      <c r="H50" s="13"/>
      <c r="I50" s="13"/>
      <c r="J50" s="13">
        <f t="shared" si="22"/>
        <v>13399.875706039535</v>
      </c>
      <c r="K50" s="13">
        <f t="shared" si="23"/>
        <v>15964.687686152736</v>
      </c>
      <c r="L50" s="13">
        <f t="shared" si="23"/>
        <v>17591.66985006955</v>
      </c>
      <c r="M50" s="8">
        <v>2424283.80756097</v>
      </c>
      <c r="N50" s="8">
        <v>2576752.84540248</v>
      </c>
      <c r="O50" s="55">
        <f aca="true" t="shared" si="34" ref="O50:Q50">+O49*(1+E76/100)</f>
        <v>5332781.7617403</v>
      </c>
      <c r="P50" s="55">
        <f t="shared" si="34"/>
        <v>5988366.350763932</v>
      </c>
      <c r="Q50" s="55">
        <f t="shared" si="34"/>
        <v>6400481.960397347</v>
      </c>
      <c r="R50" s="57">
        <f t="shared" si="8"/>
        <v>2.5127365612776584</v>
      </c>
      <c r="S50" s="57">
        <f t="shared" si="0"/>
        <v>2.6659504030036727</v>
      </c>
      <c r="T50" s="57">
        <f t="shared" si="1"/>
        <v>2.7484914353195746</v>
      </c>
      <c r="U50" s="8"/>
      <c r="V50" s="8"/>
      <c r="W50" s="8"/>
      <c r="X50" s="8"/>
      <c r="AA50" s="14">
        <v>3153629.927092</v>
      </c>
      <c r="AB50" s="14">
        <v>3700967.57130185</v>
      </c>
      <c r="AC50" s="14">
        <v>3950960.26358052</v>
      </c>
      <c r="AD50" s="9">
        <f t="shared" si="25"/>
        <v>23.53476999544562</v>
      </c>
      <c r="AE50" s="9">
        <f t="shared" si="26"/>
        <v>23.18221091485524</v>
      </c>
      <c r="AF50" s="9">
        <f t="shared" si="27"/>
        <v>22.45926792199832</v>
      </c>
      <c r="AG50" s="9"/>
      <c r="AH50" s="9">
        <f t="shared" si="30"/>
        <v>8.261010263817184</v>
      </c>
      <c r="AM50" s="1"/>
      <c r="AQ50" s="3"/>
      <c r="BA50" s="1"/>
      <c r="BE50" s="3"/>
      <c r="BT50" s="1">
        <f t="shared" si="28"/>
        <v>2560</v>
      </c>
      <c r="BU50" s="15">
        <v>14315234.34566278</v>
      </c>
      <c r="BV50" s="8"/>
      <c r="BW50" s="8">
        <v>2587302.1425375</v>
      </c>
      <c r="BY50" s="10">
        <f t="shared" si="14"/>
        <v>0</v>
      </c>
      <c r="BZ50" s="10">
        <f t="shared" si="14"/>
        <v>0.16206406247343277</v>
      </c>
    </row>
    <row r="51" spans="1:78" ht="12.75" customHeight="1">
      <c r="A51" s="11">
        <f t="shared" si="15"/>
        <v>2561</v>
      </c>
      <c r="B51" s="11">
        <v>2018</v>
      </c>
      <c r="C51" s="12">
        <f t="shared" si="12"/>
        <v>12477736.654665088</v>
      </c>
      <c r="D51" s="12">
        <f t="shared" si="13"/>
        <v>13470493.097255144</v>
      </c>
      <c r="E51" s="12">
        <f t="shared" si="19"/>
        <v>13935870.734281117</v>
      </c>
      <c r="F51" s="12">
        <f t="shared" si="20"/>
        <v>17082215.824183427</v>
      </c>
      <c r="G51" s="12">
        <f t="shared" si="21"/>
        <v>19174920.13657581</v>
      </c>
      <c r="H51" s="13"/>
      <c r="I51" s="13"/>
      <c r="J51" s="13">
        <f t="shared" si="22"/>
        <v>13935.870734281118</v>
      </c>
      <c r="K51" s="13">
        <f t="shared" si="23"/>
        <v>17082.215824183426</v>
      </c>
      <c r="L51" s="13">
        <f t="shared" si="23"/>
        <v>19174.92013657581</v>
      </c>
      <c r="M51" s="8">
        <v>2536681.56175817</v>
      </c>
      <c r="N51" s="8">
        <v>2722043.02157596</v>
      </c>
      <c r="O51" s="55">
        <f aca="true" t="shared" si="35" ref="O51:Q51">+O50*(1+E77/100)</f>
        <v>5466101.305783807</v>
      </c>
      <c r="P51" s="55">
        <f t="shared" si="35"/>
        <v>6257842.836548309</v>
      </c>
      <c r="Q51" s="55">
        <f t="shared" si="35"/>
        <v>6784510.878021188</v>
      </c>
      <c r="R51" s="57">
        <f t="shared" si="8"/>
        <v>2.5495083158329415</v>
      </c>
      <c r="S51" s="57">
        <f t="shared" si="0"/>
        <v>2.72972912077888</v>
      </c>
      <c r="T51" s="57">
        <f t="shared" si="1"/>
        <v>2.8262789287720156</v>
      </c>
      <c r="U51" s="8"/>
      <c r="V51" s="8"/>
      <c r="W51" s="8"/>
      <c r="X51" s="8"/>
      <c r="AA51" s="14">
        <v>3301550.84939111</v>
      </c>
      <c r="AB51" s="14">
        <v>3996008.91295543</v>
      </c>
      <c r="AC51" s="14">
        <v>4309691.17919134</v>
      </c>
      <c r="AD51" s="9">
        <f t="shared" si="25"/>
        <v>23.691026648730038</v>
      </c>
      <c r="AE51" s="9">
        <f t="shared" si="26"/>
        <v>23.392801929701935</v>
      </c>
      <c r="AF51" s="9">
        <f t="shared" si="27"/>
        <v>22.475666904972826</v>
      </c>
      <c r="AG51" s="9"/>
      <c r="AH51" s="9">
        <f t="shared" si="30"/>
        <v>7.972005589603043</v>
      </c>
      <c r="AM51" s="1"/>
      <c r="AQ51" s="3"/>
      <c r="BA51" s="1"/>
      <c r="BE51" s="3"/>
      <c r="BT51" s="1">
        <f t="shared" si="28"/>
        <v>2561</v>
      </c>
      <c r="BU51" s="15">
        <v>15245724.57813086</v>
      </c>
      <c r="BV51" s="8"/>
      <c r="BW51" s="8">
        <v>2763053.21505754</v>
      </c>
      <c r="BY51" s="10">
        <f t="shared" si="14"/>
        <v>0</v>
      </c>
      <c r="BZ51" s="10">
        <f t="shared" si="14"/>
        <v>0.16175028131572158</v>
      </c>
    </row>
    <row r="52" spans="1:78" ht="12.75" customHeight="1">
      <c r="A52" s="11">
        <f t="shared" si="15"/>
        <v>2562</v>
      </c>
      <c r="B52" s="11">
        <v>2019</v>
      </c>
      <c r="C52" s="12">
        <f t="shared" si="12"/>
        <v>12976846.120851692</v>
      </c>
      <c r="D52" s="12">
        <f t="shared" si="13"/>
        <v>14144017.752117902</v>
      </c>
      <c r="E52" s="12">
        <f t="shared" si="19"/>
        <v>14493305.563652363</v>
      </c>
      <c r="F52" s="12">
        <f t="shared" si="20"/>
        <v>18277970.93187627</v>
      </c>
      <c r="G52" s="12">
        <f t="shared" si="21"/>
        <v>20900662.948867634</v>
      </c>
      <c r="H52" s="13"/>
      <c r="I52" s="13"/>
      <c r="J52" s="13">
        <f t="shared" si="22"/>
        <v>14493.305563652362</v>
      </c>
      <c r="K52" s="13">
        <f t="shared" si="23"/>
        <v>18277.97093187627</v>
      </c>
      <c r="L52" s="13">
        <f t="shared" si="23"/>
        <v>20900.662948867634</v>
      </c>
      <c r="M52" s="8">
        <v>2654186.38327564</v>
      </c>
      <c r="N52" s="8">
        <v>2875419.70223764</v>
      </c>
      <c r="O52" s="55">
        <f aca="true" t="shared" si="36" ref="O52:Q52">+O51*(1+E78/100)</f>
        <v>5602753.838428402</v>
      </c>
      <c r="P52" s="55">
        <f t="shared" si="36"/>
        <v>6539445.764192983</v>
      </c>
      <c r="Q52" s="55">
        <f t="shared" si="36"/>
        <v>7191581.53070246</v>
      </c>
      <c r="R52" s="57">
        <f t="shared" si="8"/>
        <v>2.586818193625619</v>
      </c>
      <c r="S52" s="57">
        <f t="shared" si="0"/>
        <v>2.7950336451994278</v>
      </c>
      <c r="T52" s="57">
        <f t="shared" si="1"/>
        <v>2.906267955058016</v>
      </c>
      <c r="U52" s="8"/>
      <c r="V52" s="8"/>
      <c r="W52" s="8"/>
      <c r="X52" s="8"/>
      <c r="AA52" s="14">
        <v>3454545.30361906</v>
      </c>
      <c r="AB52" s="14">
        <v>4312719.68538593</v>
      </c>
      <c r="AC52" s="14">
        <v>4698891.00533719</v>
      </c>
      <c r="AD52" s="9">
        <f t="shared" si="25"/>
        <v>23.835454848083</v>
      </c>
      <c r="AE52" s="9">
        <f t="shared" si="26"/>
        <v>23.595177503344576</v>
      </c>
      <c r="AF52" s="9">
        <f t="shared" si="27"/>
        <v>22.48201895237858</v>
      </c>
      <c r="AG52" s="9"/>
      <c r="AH52" s="9">
        <f t="shared" si="30"/>
        <v>7.925677327788108</v>
      </c>
      <c r="AM52" s="1"/>
      <c r="AQ52" s="3"/>
      <c r="BA52" s="1"/>
      <c r="BE52" s="3"/>
      <c r="BT52" s="1">
        <f t="shared" si="28"/>
        <v>2562</v>
      </c>
      <c r="BU52" s="15">
        <v>16236696.675709365</v>
      </c>
      <c r="BV52" s="8"/>
      <c r="BW52" s="8">
        <v>2950739.77311445</v>
      </c>
      <c r="BY52" s="10">
        <f t="shared" si="14"/>
        <v>0</v>
      </c>
      <c r="BZ52" s="10">
        <f t="shared" si="14"/>
        <v>0.16143694418336352</v>
      </c>
    </row>
    <row r="53" spans="1:78" ht="12.75" customHeight="1">
      <c r="A53" s="11">
        <f t="shared" si="15"/>
        <v>2563</v>
      </c>
      <c r="B53" s="11">
        <v>2020</v>
      </c>
      <c r="C53" s="12">
        <f t="shared" si="12"/>
        <v>13495919.96568576</v>
      </c>
      <c r="D53" s="12">
        <f t="shared" si="13"/>
        <v>14851218.639723798</v>
      </c>
      <c r="E53" s="12">
        <f t="shared" si="19"/>
        <v>15073037.786198458</v>
      </c>
      <c r="F53" s="12">
        <f t="shared" si="20"/>
        <v>19557428.89710761</v>
      </c>
      <c r="G53" s="12">
        <f t="shared" si="21"/>
        <v>22781722.61426572</v>
      </c>
      <c r="H53" s="13"/>
      <c r="I53" s="13"/>
      <c r="J53" s="13">
        <f t="shared" si="22"/>
        <v>15073.037786198458</v>
      </c>
      <c r="K53" s="13">
        <f t="shared" si="23"/>
        <v>19557.42889710761</v>
      </c>
      <c r="L53" s="13">
        <f t="shared" si="23"/>
        <v>22781.72261426572</v>
      </c>
      <c r="M53" s="8">
        <v>2777093.35966199</v>
      </c>
      <c r="N53" s="8">
        <v>3037396.48099145</v>
      </c>
      <c r="O53" s="55">
        <f aca="true" t="shared" si="37" ref="O53:Q53">+O52*(1+E79/100)</f>
        <v>5742822.684389112</v>
      </c>
      <c r="P53" s="55">
        <f t="shared" si="37"/>
        <v>6833720.823581667</v>
      </c>
      <c r="Q53" s="55">
        <f t="shared" si="37"/>
        <v>7623076.422544608</v>
      </c>
      <c r="R53" s="57">
        <f t="shared" si="8"/>
        <v>2.6246740696298967</v>
      </c>
      <c r="S53" s="57">
        <f t="shared" si="0"/>
        <v>2.861900478816639</v>
      </c>
      <c r="T53" s="57">
        <f t="shared" si="1"/>
        <v>2.988520821710601</v>
      </c>
      <c r="U53" s="8"/>
      <c r="V53" s="8"/>
      <c r="W53" s="8"/>
      <c r="X53" s="8"/>
      <c r="AA53" s="14">
        <v>3613642.32480174</v>
      </c>
      <c r="AB53" s="14">
        <v>4653520.96643283</v>
      </c>
      <c r="AC53" s="14">
        <v>5122078.91396317</v>
      </c>
      <c r="AD53" s="9">
        <f t="shared" si="25"/>
        <v>23.97421393125247</v>
      </c>
      <c r="AE53" s="9">
        <f t="shared" si="26"/>
        <v>23.79413465295047</v>
      </c>
      <c r="AF53" s="9">
        <f t="shared" si="27"/>
        <v>22.483281886488108</v>
      </c>
      <c r="AG53" s="9"/>
      <c r="AH53" s="9">
        <f t="shared" si="30"/>
        <v>7.902235849033687</v>
      </c>
      <c r="AM53" s="1"/>
      <c r="AQ53" s="3"/>
      <c r="BA53" s="1"/>
      <c r="BE53" s="3"/>
      <c r="BT53" s="1">
        <f t="shared" si="28"/>
        <v>2563</v>
      </c>
      <c r="BU53" s="15">
        <v>17292081.959630474</v>
      </c>
      <c r="BV53" s="8"/>
      <c r="BW53" s="8">
        <v>3151172.79898171</v>
      </c>
      <c r="BY53" s="10">
        <f t="shared" si="14"/>
        <v>0</v>
      </c>
      <c r="BZ53" s="10">
        <f t="shared" si="14"/>
        <v>0.16112408310725054</v>
      </c>
    </row>
    <row r="54" spans="1:78" ht="12.75" customHeight="1">
      <c r="A54" s="11">
        <f t="shared" si="15"/>
        <v>2564</v>
      </c>
      <c r="B54" s="11">
        <v>2021</v>
      </c>
      <c r="C54" s="12">
        <f t="shared" si="12"/>
        <v>14035756.764313191</v>
      </c>
      <c r="D54" s="12">
        <f t="shared" si="13"/>
        <v>15593779.571709989</v>
      </c>
      <c r="E54" s="12">
        <f t="shared" si="19"/>
        <v>15675959.297646396</v>
      </c>
      <c r="F54" s="12">
        <f t="shared" si="20"/>
        <v>20926448.91990514</v>
      </c>
      <c r="G54" s="12">
        <f t="shared" si="21"/>
        <v>24832077.649549637</v>
      </c>
      <c r="H54" s="13"/>
      <c r="I54" s="13"/>
      <c r="J54" s="13">
        <f t="shared" si="22"/>
        <v>15675.959297646395</v>
      </c>
      <c r="K54" s="13">
        <f t="shared" si="23"/>
        <v>20926.448919905142</v>
      </c>
      <c r="L54" s="13">
        <f t="shared" si="23"/>
        <v>24832.077649549636</v>
      </c>
      <c r="M54" s="8">
        <v>2905675.63860545</v>
      </c>
      <c r="N54" s="8">
        <v>3208480.90228405</v>
      </c>
      <c r="O54" s="55">
        <f aca="true" t="shared" si="38" ref="O54:Q54">+O53*(1+E80/100)</f>
        <v>5886393.251498839</v>
      </c>
      <c r="P54" s="55">
        <f t="shared" si="38"/>
        <v>7141238.260642841</v>
      </c>
      <c r="Q54" s="55">
        <f t="shared" si="38"/>
        <v>8080461.007897285</v>
      </c>
      <c r="R54" s="57">
        <f t="shared" si="8"/>
        <v>2.663083934063505</v>
      </c>
      <c r="S54" s="57">
        <f t="shared" si="0"/>
        <v>2.930366997448616</v>
      </c>
      <c r="T54" s="57">
        <f t="shared" si="1"/>
        <v>3.0731015996835427</v>
      </c>
      <c r="U54" s="8"/>
      <c r="V54" s="8"/>
      <c r="W54" s="8"/>
      <c r="X54" s="8"/>
      <c r="AA54" s="14">
        <v>3776053.74711952</v>
      </c>
      <c r="AB54" s="14">
        <v>5016064.91869524</v>
      </c>
      <c r="AC54" s="14">
        <v>5577584.55319866</v>
      </c>
      <c r="AD54" s="9">
        <f t="shared" si="25"/>
        <v>24.088182901102968</v>
      </c>
      <c r="AE54" s="9">
        <f t="shared" si="26"/>
        <v>23.969976644838116</v>
      </c>
      <c r="AF54" s="9">
        <f t="shared" si="27"/>
        <v>22.46120776486786</v>
      </c>
      <c r="AG54" s="9"/>
      <c r="AH54" s="9">
        <f t="shared" si="30"/>
        <v>7.790745005288315</v>
      </c>
      <c r="AM54" s="1"/>
      <c r="AQ54" s="3"/>
      <c r="BA54" s="1"/>
      <c r="BE54" s="3"/>
      <c r="BT54" s="1">
        <f t="shared" si="28"/>
        <v>2564</v>
      </c>
      <c r="BU54" s="15">
        <v>18416067.287006453</v>
      </c>
      <c r="BV54" s="8"/>
      <c r="BW54" s="8">
        <v>3365218.32185692</v>
      </c>
      <c r="BY54" s="10">
        <f t="shared" si="14"/>
        <v>0</v>
      </c>
      <c r="BZ54" s="10">
        <f t="shared" si="14"/>
        <v>0.1608117237060675</v>
      </c>
    </row>
    <row r="55" spans="1:78" ht="12.75" customHeight="1">
      <c r="A55" s="11">
        <f t="shared" si="15"/>
        <v>2565</v>
      </c>
      <c r="B55" s="11">
        <v>2022</v>
      </c>
      <c r="C55" s="12">
        <f t="shared" si="12"/>
        <v>14597187.03488572</v>
      </c>
      <c r="D55" s="12">
        <f t="shared" si="13"/>
        <v>16373468.550295489</v>
      </c>
      <c r="E55" s="12">
        <f t="shared" si="19"/>
        <v>16302997.669552252</v>
      </c>
      <c r="F55" s="12">
        <f t="shared" si="20"/>
        <v>22391300.3442985</v>
      </c>
      <c r="G55" s="12">
        <f t="shared" si="21"/>
        <v>27066964.638009105</v>
      </c>
      <c r="H55" s="13"/>
      <c r="I55" s="13"/>
      <c r="J55" s="13">
        <f t="shared" si="22"/>
        <v>16302.997669552251</v>
      </c>
      <c r="K55" s="13">
        <f t="shared" si="23"/>
        <v>22391.3003442985</v>
      </c>
      <c r="L55" s="13">
        <f t="shared" si="23"/>
        <v>27066.964638009104</v>
      </c>
      <c r="M55" s="8">
        <v>3040204.98786086</v>
      </c>
      <c r="N55" s="8">
        <v>3389195.15119226</v>
      </c>
      <c r="O55" s="55">
        <f aca="true" t="shared" si="39" ref="O55:Q55">+O54*(1+E81/100)</f>
        <v>6033553.0827863095</v>
      </c>
      <c r="P55" s="55">
        <f t="shared" si="39"/>
        <v>7462593.982371769</v>
      </c>
      <c r="Q55" s="55">
        <f t="shared" si="39"/>
        <v>8565288.668371122</v>
      </c>
      <c r="R55" s="57">
        <f t="shared" si="8"/>
        <v>2.702055894074191</v>
      </c>
      <c r="S55" s="57">
        <f t="shared" si="0"/>
        <v>3.000471471071789</v>
      </c>
      <c r="T55" s="57">
        <f t="shared" si="1"/>
        <v>3.1600761732594917</v>
      </c>
      <c r="U55" s="8"/>
      <c r="V55" s="8"/>
      <c r="W55" s="8"/>
      <c r="X55" s="8"/>
      <c r="AA55" s="14">
        <v>3947289.05270709</v>
      </c>
      <c r="AB55" s="14">
        <v>5409019.98307118</v>
      </c>
      <c r="AC55" s="14">
        <v>6076017.45324765</v>
      </c>
      <c r="AD55" s="9">
        <f t="shared" si="25"/>
        <v>24.21204451301071</v>
      </c>
      <c r="AE55" s="9">
        <f t="shared" si="26"/>
        <v>24.156792593104043</v>
      </c>
      <c r="AF55" s="9">
        <f t="shared" si="27"/>
        <v>22.448093218089664</v>
      </c>
      <c r="AG55" s="9"/>
      <c r="AH55" s="9">
        <f t="shared" si="30"/>
        <v>7.83393099462026</v>
      </c>
      <c r="AM55" s="1"/>
      <c r="AQ55" s="3"/>
      <c r="BA55" s="1"/>
      <c r="BE55" s="3"/>
      <c r="BT55" s="1">
        <f t="shared" si="28"/>
        <v>2565</v>
      </c>
      <c r="BU55" s="15">
        <v>19613111.660661872</v>
      </c>
      <c r="BV55" s="8"/>
      <c r="BW55" s="8">
        <v>3593801.15307576</v>
      </c>
      <c r="BY55" s="10">
        <f t="shared" si="14"/>
        <v>0</v>
      </c>
      <c r="BZ55" s="10">
        <f t="shared" si="14"/>
        <v>0.16049988601893994</v>
      </c>
    </row>
    <row r="56" spans="1:78" ht="12.75" customHeight="1">
      <c r="A56" s="11">
        <f t="shared" si="15"/>
        <v>2566</v>
      </c>
      <c r="B56" s="11">
        <v>2023</v>
      </c>
      <c r="C56" s="12">
        <f t="shared" si="12"/>
        <v>15181074.516281148</v>
      </c>
      <c r="D56" s="12">
        <f t="shared" si="13"/>
        <v>17192141.977810264</v>
      </c>
      <c r="E56" s="12">
        <f t="shared" si="19"/>
        <v>16955117.576334342</v>
      </c>
      <c r="F56" s="12">
        <f t="shared" si="20"/>
        <v>23958691.368399397</v>
      </c>
      <c r="G56" s="12">
        <f t="shared" si="21"/>
        <v>29502991.455429927</v>
      </c>
      <c r="H56" s="13"/>
      <c r="I56" s="13"/>
      <c r="J56" s="13">
        <f t="shared" si="22"/>
        <v>16955.11757633434</v>
      </c>
      <c r="K56" s="13">
        <f t="shared" si="23"/>
        <v>23958.691368399395</v>
      </c>
      <c r="L56" s="13">
        <f t="shared" si="23"/>
        <v>29502.991455429925</v>
      </c>
      <c r="M56" s="8">
        <v>3180960.46144821</v>
      </c>
      <c r="N56" s="8">
        <v>3580085.22200046</v>
      </c>
      <c r="O56" s="55">
        <f aca="true" t="shared" si="40" ref="O56:Q56">+O55*(1+E82/100)</f>
        <v>6184391.909855966</v>
      </c>
      <c r="P56" s="55">
        <f t="shared" si="40"/>
        <v>7798410.711578498</v>
      </c>
      <c r="Q56" s="55">
        <f t="shared" si="40"/>
        <v>9079205.98847339</v>
      </c>
      <c r="R56" s="57">
        <f t="shared" si="8"/>
        <v>2.741598175450887</v>
      </c>
      <c r="S56" s="57">
        <f t="shared" si="0"/>
        <v>3.072253085212263</v>
      </c>
      <c r="T56" s="57">
        <f t="shared" si="1"/>
        <v>3.24951229137061</v>
      </c>
      <c r="U56" s="8"/>
      <c r="V56" s="8"/>
      <c r="W56" s="8"/>
      <c r="X56" s="8"/>
      <c r="AA56" s="14">
        <v>4123285.24078401</v>
      </c>
      <c r="AB56" s="14">
        <v>5828554.51020866</v>
      </c>
      <c r="AC56" s="14">
        <v>6614213.16570624</v>
      </c>
      <c r="AD56" s="9">
        <f t="shared" si="25"/>
        <v>24.318824226493245</v>
      </c>
      <c r="AE56" s="9">
        <f t="shared" si="26"/>
        <v>24.327516142623306</v>
      </c>
      <c r="AF56" s="9">
        <f t="shared" si="27"/>
        <v>22.418788195421843</v>
      </c>
      <c r="AG56" s="9"/>
      <c r="AH56" s="9">
        <f t="shared" si="30"/>
        <v>7.756202203920722</v>
      </c>
      <c r="AM56" s="1"/>
      <c r="AQ56" s="3"/>
      <c r="BA56" s="1"/>
      <c r="BE56" s="3"/>
      <c r="BT56" s="1">
        <f t="shared" si="28"/>
        <v>2566</v>
      </c>
      <c r="BU56" s="15">
        <v>20887963.91860489</v>
      </c>
      <c r="BV56" s="8"/>
      <c r="BW56" s="8">
        <v>3837908.893892</v>
      </c>
      <c r="BY56" s="10">
        <f t="shared" si="14"/>
        <v>0</v>
      </c>
      <c r="BZ56" s="10">
        <f t="shared" si="14"/>
        <v>0.16018858604915526</v>
      </c>
    </row>
    <row r="57" spans="1:78" ht="12.75" customHeight="1">
      <c r="A57" s="11">
        <f t="shared" si="15"/>
        <v>2567</v>
      </c>
      <c r="B57" s="11">
        <v>2024</v>
      </c>
      <c r="C57" s="12">
        <f t="shared" si="12"/>
        <v>15788317.496932395</v>
      </c>
      <c r="D57" s="12">
        <f t="shared" si="13"/>
        <v>18051749.076700777</v>
      </c>
      <c r="E57" s="12">
        <f t="shared" si="19"/>
        <v>17633322.279387716</v>
      </c>
      <c r="F57" s="12">
        <f t="shared" si="20"/>
        <v>25635799.764187355</v>
      </c>
      <c r="G57" s="12">
        <f t="shared" si="21"/>
        <v>32158260.686418623</v>
      </c>
      <c r="H57" s="13"/>
      <c r="I57" s="13"/>
      <c r="J57" s="13">
        <f t="shared" si="22"/>
        <v>17633.322279387718</v>
      </c>
      <c r="K57" s="13">
        <f t="shared" si="23"/>
        <v>25635.799764187355</v>
      </c>
      <c r="L57" s="13">
        <f t="shared" si="23"/>
        <v>32158.260686418624</v>
      </c>
      <c r="M57" s="8">
        <v>3328231.47702859</v>
      </c>
      <c r="N57" s="8">
        <v>3781725.78683194</v>
      </c>
      <c r="O57" s="55">
        <f aca="true" t="shared" si="41" ref="O57:Q57">+O56*(1+E83/100)</f>
        <v>6339001.707602365</v>
      </c>
      <c r="P57" s="55">
        <f t="shared" si="41"/>
        <v>8149339.19359953</v>
      </c>
      <c r="Q57" s="55">
        <f t="shared" si="41"/>
        <v>9623958.347781792</v>
      </c>
      <c r="R57" s="57">
        <f t="shared" si="8"/>
        <v>2.7817191243599244</v>
      </c>
      <c r="S57" s="57">
        <f t="shared" si="0"/>
        <v>3.14575196284892</v>
      </c>
      <c r="T57" s="57">
        <f t="shared" si="1"/>
        <v>3.3414796203716652</v>
      </c>
      <c r="U57" s="8"/>
      <c r="V57" s="8"/>
      <c r="W57" s="8"/>
      <c r="X57" s="8"/>
      <c r="AA57" s="14">
        <v>4309520.30789085</v>
      </c>
      <c r="AB57" s="14">
        <v>6284140.03218922</v>
      </c>
      <c r="AC57" s="14">
        <v>7204101.10282891</v>
      </c>
      <c r="AD57" s="9">
        <f t="shared" si="25"/>
        <v>24.43963899490692</v>
      </c>
      <c r="AE57" s="9">
        <f t="shared" si="26"/>
        <v>24.513142129343766</v>
      </c>
      <c r="AF57" s="9">
        <f t="shared" si="27"/>
        <v>22.402023458536778</v>
      </c>
      <c r="AG57" s="9"/>
      <c r="AH57" s="9">
        <f t="shared" si="30"/>
        <v>7.816440957747005</v>
      </c>
      <c r="AM57" s="1"/>
      <c r="AQ57" s="3"/>
      <c r="BA57" s="1"/>
      <c r="BE57" s="3"/>
      <c r="BT57" s="1">
        <f t="shared" si="28"/>
        <v>2567</v>
      </c>
      <c r="BU57" s="15">
        <v>22245681.57331421</v>
      </c>
      <c r="BV57" s="8"/>
      <c r="BW57" s="8">
        <v>4098596.19504821</v>
      </c>
      <c r="BY57" s="10">
        <f t="shared" si="14"/>
        <v>0</v>
      </c>
      <c r="BZ57" s="10">
        <f t="shared" si="14"/>
        <v>0.15987783618024112</v>
      </c>
    </row>
    <row r="58" spans="1:78" ht="12.75" customHeight="1">
      <c r="A58" s="11">
        <f t="shared" si="15"/>
        <v>2568</v>
      </c>
      <c r="B58" s="11">
        <v>2025</v>
      </c>
      <c r="C58" s="12">
        <f t="shared" si="12"/>
        <v>16419850.19680969</v>
      </c>
      <c r="D58" s="12">
        <f t="shared" si="13"/>
        <v>18954336.530535817</v>
      </c>
      <c r="E58" s="12">
        <f t="shared" si="19"/>
        <v>18338655.170563225</v>
      </c>
      <c r="F58" s="12">
        <f t="shared" si="20"/>
        <v>27430305.74768047</v>
      </c>
      <c r="G58" s="12">
        <f t="shared" si="21"/>
        <v>35052504.1481963</v>
      </c>
      <c r="H58" s="13"/>
      <c r="I58" s="13"/>
      <c r="J58" s="13">
        <f t="shared" si="22"/>
        <v>18338.655170563226</v>
      </c>
      <c r="K58" s="13">
        <f t="shared" si="23"/>
        <v>27430.30574768047</v>
      </c>
      <c r="L58" s="13">
        <f t="shared" si="23"/>
        <v>35052.504148196305</v>
      </c>
      <c r="M58" s="8">
        <v>3482320.51828489</v>
      </c>
      <c r="N58" s="8">
        <v>3994722.99594179</v>
      </c>
      <c r="O58" s="55">
        <f aca="true" t="shared" si="42" ref="O58:Q58">+O57*(1+E84/100)</f>
        <v>6497476.750292423</v>
      </c>
      <c r="P58" s="55">
        <f t="shared" si="42"/>
        <v>8516059.457311507</v>
      </c>
      <c r="Q58" s="55">
        <f t="shared" si="42"/>
        <v>10201395.8486487</v>
      </c>
      <c r="R58" s="57">
        <f t="shared" si="8"/>
        <v>2.8224272091066553</v>
      </c>
      <c r="S58" s="57">
        <f t="shared" si="0"/>
        <v>3.2210091868405213</v>
      </c>
      <c r="T58" s="57">
        <f t="shared" si="1"/>
        <v>3.4360497983067124</v>
      </c>
      <c r="U58" s="8"/>
      <c r="V58" s="8"/>
      <c r="W58" s="8"/>
      <c r="X58" s="8"/>
      <c r="AA58" s="14">
        <v>4505432.95604083</v>
      </c>
      <c r="AB58" s="14">
        <v>6777252.90784657</v>
      </c>
      <c r="AC58" s="14">
        <v>7848815.7447118</v>
      </c>
      <c r="AD58" s="9">
        <f t="shared" si="25"/>
        <v>24.56795721462087</v>
      </c>
      <c r="AE58" s="9">
        <f t="shared" si="26"/>
        <v>24.70717231585966</v>
      </c>
      <c r="AF58" s="9">
        <f t="shared" si="27"/>
        <v>22.391597791496665</v>
      </c>
      <c r="AG58" s="9"/>
      <c r="AH58" s="9">
        <f t="shared" si="30"/>
        <v>7.8469428295913275</v>
      </c>
      <c r="AM58" s="1"/>
      <c r="AQ58" s="3"/>
      <c r="BA58" s="1"/>
      <c r="BE58" s="3"/>
      <c r="BT58" s="1">
        <f t="shared" si="28"/>
        <v>2568</v>
      </c>
      <c r="BU58" s="15">
        <v>23691650.87557963</v>
      </c>
      <c r="BV58" s="8"/>
      <c r="BW58" s="8">
        <v>4376989.3258435</v>
      </c>
      <c r="BY58" s="10">
        <f t="shared" si="14"/>
        <v>0</v>
      </c>
      <c r="BZ58" s="10">
        <f t="shared" si="14"/>
        <v>0.1595676463144645</v>
      </c>
    </row>
    <row r="59" spans="1:78" ht="12.75" customHeight="1">
      <c r="A59" s="11">
        <f t="shared" si="15"/>
        <v>2569</v>
      </c>
      <c r="B59" s="11">
        <v>2026</v>
      </c>
      <c r="C59" s="12">
        <f t="shared" si="12"/>
        <v>17076644.20468208</v>
      </c>
      <c r="D59" s="12">
        <f t="shared" si="13"/>
        <v>19902053.357062608</v>
      </c>
      <c r="E59" s="12">
        <f t="shared" si="19"/>
        <v>19072201.377385754</v>
      </c>
      <c r="F59" s="12">
        <f t="shared" si="20"/>
        <v>29350427.150018103</v>
      </c>
      <c r="G59" s="12">
        <f t="shared" si="21"/>
        <v>38207229.52153397</v>
      </c>
      <c r="H59" s="13"/>
      <c r="I59" s="13"/>
      <c r="J59" s="13">
        <f t="shared" si="22"/>
        <v>19072.201377385754</v>
      </c>
      <c r="K59" s="13">
        <f t="shared" si="23"/>
        <v>29350.427150018102</v>
      </c>
      <c r="L59" s="13">
        <f t="shared" si="23"/>
        <v>38207.22952153398</v>
      </c>
      <c r="M59" s="8">
        <v>3643543.35485846</v>
      </c>
      <c r="N59" s="8">
        <v>4219716.47708625</v>
      </c>
      <c r="O59" s="55">
        <f aca="true" t="shared" si="43" ref="O59:Q59">+O58*(1+E85/100)</f>
        <v>6659913.669049733</v>
      </c>
      <c r="P59" s="55">
        <f t="shared" si="43"/>
        <v>8899282.132890524</v>
      </c>
      <c r="Q59" s="55">
        <f t="shared" si="43"/>
        <v>10813479.599567624</v>
      </c>
      <c r="R59" s="57">
        <f t="shared" si="8"/>
        <v>2.8637310219228507</v>
      </c>
      <c r="S59" s="57">
        <f t="shared" si="0"/>
        <v>3.298066822889338</v>
      </c>
      <c r="T59" s="57">
        <f t="shared" si="1"/>
        <v>3.5332964907116193</v>
      </c>
      <c r="U59" s="8"/>
      <c r="V59" s="8"/>
      <c r="W59" s="8"/>
      <c r="X59" s="8"/>
      <c r="AA59" s="14">
        <v>4706571.75586226</v>
      </c>
      <c r="AB59" s="14">
        <v>7303356.31073905</v>
      </c>
      <c r="AC59" s="14">
        <v>8544553.2745404</v>
      </c>
      <c r="AD59" s="9">
        <f t="shared" si="25"/>
        <v>24.677653422026708</v>
      </c>
      <c r="AE59" s="9">
        <f t="shared" si="26"/>
        <v>24.88330501430043</v>
      </c>
      <c r="AF59" s="9">
        <f t="shared" si="27"/>
        <v>22.363708077092074</v>
      </c>
      <c r="AG59" s="9"/>
      <c r="AH59" s="9"/>
      <c r="AM59" s="1"/>
      <c r="AQ59" s="3"/>
      <c r="BA59" s="1"/>
      <c r="BE59" s="3"/>
      <c r="BT59" s="1">
        <f t="shared" si="28"/>
        <v>2569</v>
      </c>
      <c r="BU59" s="15">
        <v>25231608.182492305</v>
      </c>
      <c r="BV59" s="8"/>
      <c r="BW59" s="8">
        <v>4674291.02651309</v>
      </c>
      <c r="BY59" s="10">
        <f t="shared" si="14"/>
        <v>0</v>
      </c>
      <c r="BZ59" s="10">
        <f t="shared" si="14"/>
        <v>0.15925802383118665</v>
      </c>
    </row>
    <row r="60" spans="1:78" ht="12.75" customHeight="1">
      <c r="A60" s="11">
        <f t="shared" si="15"/>
        <v>2570</v>
      </c>
      <c r="B60" s="11">
        <v>2027</v>
      </c>
      <c r="C60" s="12">
        <f t="shared" si="12"/>
        <v>17759709.972869363</v>
      </c>
      <c r="D60" s="12">
        <f t="shared" si="13"/>
        <v>20897156.02491574</v>
      </c>
      <c r="E60" s="12">
        <f t="shared" si="19"/>
        <v>19835089.432481185</v>
      </c>
      <c r="F60" s="12">
        <f t="shared" si="20"/>
        <v>31404957.050519373</v>
      </c>
      <c r="G60" s="12">
        <f t="shared" si="21"/>
        <v>41645880.178472035</v>
      </c>
      <c r="H60" s="13"/>
      <c r="I60" s="13"/>
      <c r="J60" s="13">
        <f t="shared" si="22"/>
        <v>19835.089432481185</v>
      </c>
      <c r="K60" s="13">
        <f t="shared" si="23"/>
        <v>31404.957050519373</v>
      </c>
      <c r="L60" s="13">
        <f t="shared" si="23"/>
        <v>41645.880178472034</v>
      </c>
      <c r="M60" s="8">
        <v>3812230.38198348</v>
      </c>
      <c r="N60" s="8">
        <v>4457382.23107861</v>
      </c>
      <c r="O60" s="55">
        <f aca="true" t="shared" si="44" ref="O60:Q60">+O59*(1+E86/100)</f>
        <v>6826411.510775976</v>
      </c>
      <c r="P60" s="55">
        <f t="shared" si="44"/>
        <v>9299749.828870598</v>
      </c>
      <c r="Q60" s="55">
        <f t="shared" si="44"/>
        <v>11462288.375541681</v>
      </c>
      <c r="R60" s="57">
        <f t="shared" si="8"/>
        <v>2.9056392807802585</v>
      </c>
      <c r="S60" s="57">
        <f t="shared" si="0"/>
        <v>3.376967943054155</v>
      </c>
      <c r="T60" s="57">
        <f t="shared" si="1"/>
        <v>3.633295447995911</v>
      </c>
      <c r="U60" s="8"/>
      <c r="V60" s="8"/>
      <c r="W60" s="8"/>
      <c r="X60" s="8"/>
      <c r="AA60" s="14">
        <v>4919287.93372484</v>
      </c>
      <c r="AB60" s="14">
        <v>7874462.13931793</v>
      </c>
      <c r="AC60" s="14">
        <v>9306881.11164529</v>
      </c>
      <c r="AD60" s="9">
        <f t="shared" si="25"/>
        <v>24.80093649423734</v>
      </c>
      <c r="AE60" s="9">
        <f t="shared" si="26"/>
        <v>25.07394653223289</v>
      </c>
      <c r="AF60" s="9">
        <f t="shared" si="27"/>
        <v>22.347663374530594</v>
      </c>
      <c r="AG60" s="9"/>
      <c r="AH60" s="9"/>
      <c r="AM60" s="1"/>
      <c r="AQ60" s="3"/>
      <c r="BA60" s="1"/>
      <c r="BE60" s="3"/>
      <c r="BT60" s="1">
        <f t="shared" si="28"/>
        <v>2570</v>
      </c>
      <c r="BU60" s="15">
        <v>26871662.714354303</v>
      </c>
      <c r="BV60" s="8"/>
      <c r="BW60" s="8">
        <v>4991785.72366235</v>
      </c>
      <c r="BY60" s="10">
        <f t="shared" si="14"/>
        <v>0</v>
      </c>
      <c r="BZ60" s="10">
        <f t="shared" si="14"/>
        <v>0.15894897469951472</v>
      </c>
    </row>
    <row r="61" spans="1:78" ht="12.75" customHeight="1">
      <c r="A61" s="11">
        <f aca="true" t="shared" si="45" ref="A61:A64">+A60+1</f>
        <v>2571</v>
      </c>
      <c r="B61" s="11">
        <f aca="true" t="shared" si="46" ref="B61">+B60+1</f>
        <v>2028</v>
      </c>
      <c r="C61" s="12">
        <f t="shared" si="12"/>
        <v>18470098.37178414</v>
      </c>
      <c r="D61" s="12">
        <f t="shared" si="13"/>
        <v>21942013.826161526</v>
      </c>
      <c r="E61" s="12">
        <f t="shared" si="19"/>
        <v>20628493.009780433</v>
      </c>
      <c r="F61" s="12">
        <f t="shared" si="20"/>
        <v>33603304.04405573</v>
      </c>
      <c r="G61" s="12">
        <f t="shared" si="21"/>
        <v>45394009.39453452</v>
      </c>
      <c r="H61" s="13"/>
      <c r="I61" s="13"/>
      <c r="J61" s="13">
        <f t="shared" si="22"/>
        <v>20628.49300978043</v>
      </c>
      <c r="K61" s="13">
        <f t="shared" si="23"/>
        <v>33603.30404405573</v>
      </c>
      <c r="L61" s="13">
        <f t="shared" si="23"/>
        <v>45394.00939453452</v>
      </c>
      <c r="M61" s="8">
        <v>3988727.10203923</v>
      </c>
      <c r="N61" s="8">
        <v>4708433.95095923</v>
      </c>
      <c r="O61" s="55">
        <f aca="true" t="shared" si="47" ref="O61:Q61">+O60*(1+E87/100)</f>
        <v>6997071.798545375</v>
      </c>
      <c r="P61" s="55">
        <f t="shared" si="47"/>
        <v>9718238.571169775</v>
      </c>
      <c r="Q61" s="55">
        <f t="shared" si="47"/>
        <v>12150025.678074183</v>
      </c>
      <c r="R61" s="57">
        <f t="shared" si="8"/>
        <v>2.9481608312307017</v>
      </c>
      <c r="S61" s="57">
        <f t="shared" si="0"/>
        <v>3.4577566498257855</v>
      </c>
      <c r="T61" s="57">
        <f t="shared" si="1"/>
        <v>3.7361245644486254</v>
      </c>
      <c r="U61" s="8"/>
      <c r="V61" s="8"/>
      <c r="W61" s="8"/>
      <c r="X61" s="8"/>
      <c r="AA61" s="14">
        <v>5138243.77984606</v>
      </c>
      <c r="AB61" s="14">
        <v>8484657.40354303</v>
      </c>
      <c r="AC61" s="14">
        <v>10130571.7415307</v>
      </c>
      <c r="AD61" s="9">
        <f t="shared" si="25"/>
        <v>24.90847866303129</v>
      </c>
      <c r="AE61" s="9">
        <f t="shared" si="26"/>
        <v>25.249473660147203</v>
      </c>
      <c r="AF61" s="9">
        <f t="shared" si="27"/>
        <v>22.316979435507694</v>
      </c>
      <c r="AG61" s="9"/>
      <c r="AH61" s="9"/>
      <c r="AM61" s="1"/>
      <c r="AQ61" s="3"/>
      <c r="BA61" s="1"/>
      <c r="BE61" s="3"/>
      <c r="BT61" s="1">
        <f t="shared" si="28"/>
        <v>2571</v>
      </c>
      <c r="BU61" s="15">
        <v>28618320.79078733</v>
      </c>
      <c r="BV61" s="8"/>
      <c r="BW61" s="8">
        <v>5330845.0676817</v>
      </c>
      <c r="BY61" s="10">
        <f t="shared" si="14"/>
        <v>0</v>
      </c>
      <c r="BZ61" s="10">
        <f t="shared" si="14"/>
        <v>0.15864050334731003</v>
      </c>
    </row>
    <row r="62" spans="1:78" ht="15">
      <c r="A62" s="11">
        <f t="shared" si="45"/>
        <v>2572</v>
      </c>
      <c r="B62" s="11">
        <f>+B61+1</f>
        <v>2029</v>
      </c>
      <c r="C62" s="11">
        <f>+C60+1</f>
        <v>17759710.972869363</v>
      </c>
      <c r="D62" s="13">
        <f>+D61*(1+N88/100)</f>
        <v>23039114.517469604</v>
      </c>
      <c r="E62" s="12">
        <f t="shared" si="19"/>
        <v>21453632.73017165</v>
      </c>
      <c r="F62" s="12">
        <f t="shared" si="20"/>
        <v>35955535.32713963</v>
      </c>
      <c r="G62" s="12">
        <f t="shared" si="21"/>
        <v>49479470.240042634</v>
      </c>
      <c r="H62" s="13"/>
      <c r="I62" s="13"/>
      <c r="J62" s="13">
        <f aca="true" t="shared" si="48" ref="J62:J64">+E62/1000</f>
        <v>21453.632730171652</v>
      </c>
      <c r="K62" s="13">
        <f aca="true" t="shared" si="49" ref="K62:K64">+F62/1000</f>
        <v>35955.53532713963</v>
      </c>
      <c r="L62" s="13">
        <f aca="true" t="shared" si="50" ref="L62:L64">+G62/1000</f>
        <v>49479.47024004263</v>
      </c>
      <c r="M62" s="8">
        <v>4173395.20641175</v>
      </c>
      <c r="N62" s="8">
        <v>4973625.58616413</v>
      </c>
      <c r="O62" s="55">
        <f aca="true" t="shared" si="51" ref="O62:Q62">+O61*(1+E88/100)</f>
        <v>7171998.593509008</v>
      </c>
      <c r="P62" s="55">
        <f t="shared" si="51"/>
        <v>10155559.306872414</v>
      </c>
      <c r="Q62" s="55">
        <f t="shared" si="51"/>
        <v>12879027.218758635</v>
      </c>
      <c r="R62" s="57">
        <f t="shared" si="8"/>
        <v>2.9913046482731027</v>
      </c>
      <c r="S62" s="57">
        <f t="shared" si="0"/>
        <v>3.5404781007785555</v>
      </c>
      <c r="T62" s="57">
        <f t="shared" si="1"/>
        <v>3.8418639389141527</v>
      </c>
      <c r="U62" s="8"/>
      <c r="V62" s="8"/>
      <c r="W62" s="8"/>
      <c r="X62" s="8"/>
      <c r="AA62" s="14">
        <v>5370121.09631177</v>
      </c>
      <c r="AB62" s="14">
        <v>9147547.7389574</v>
      </c>
      <c r="AC62" s="14">
        <v>11033688.01519</v>
      </c>
      <c r="AD62" s="9">
        <f t="shared" si="25"/>
        <v>25.03129033601576</v>
      </c>
      <c r="AE62" s="9">
        <f t="shared" si="26"/>
        <v>25.441278111225145</v>
      </c>
      <c r="AF62" s="9">
        <f t="shared" si="27"/>
        <v>22.299527383097733</v>
      </c>
      <c r="AG62" s="8"/>
      <c r="AH62" s="8"/>
      <c r="AM62" s="1"/>
      <c r="AQ62" s="3"/>
      <c r="BA62" s="1"/>
      <c r="BE62" s="3"/>
      <c r="BT62" s="1">
        <f t="shared" si="28"/>
        <v>2572</v>
      </c>
      <c r="BU62" s="15">
        <v>30478511.642188508</v>
      </c>
      <c r="BV62" s="8"/>
      <c r="BW62" s="8">
        <v>5692933.86114047</v>
      </c>
      <c r="BY62" s="10">
        <f t="shared" si="14"/>
        <v>0</v>
      </c>
      <c r="BZ62" s="10">
        <f t="shared" si="14"/>
        <v>0.15833261302727375</v>
      </c>
    </row>
    <row r="63" spans="1:78" ht="15">
      <c r="A63" s="11">
        <f t="shared" si="45"/>
        <v>2573</v>
      </c>
      <c r="B63" s="11">
        <f aca="true" t="shared" si="52" ref="B63:B64">+B62+1</f>
        <v>2030</v>
      </c>
      <c r="C63" s="13"/>
      <c r="D63" s="13"/>
      <c r="E63" s="12">
        <f t="shared" si="19"/>
        <v>22311778.039378516</v>
      </c>
      <c r="F63" s="12">
        <f t="shared" si="20"/>
        <v>38472422.80003941</v>
      </c>
      <c r="G63" s="12">
        <f t="shared" si="21"/>
        <v>53932622.56164648</v>
      </c>
      <c r="H63" s="13"/>
      <c r="I63" s="13"/>
      <c r="J63" s="13">
        <f t="shared" si="48"/>
        <v>22311.778039378518</v>
      </c>
      <c r="K63" s="13">
        <f t="shared" si="49"/>
        <v>38472.422800039414</v>
      </c>
      <c r="L63" s="13">
        <f t="shared" si="50"/>
        <v>53932.62256164648</v>
      </c>
      <c r="M63" s="8"/>
      <c r="N63" s="8"/>
      <c r="O63" s="55">
        <f aca="true" t="shared" si="53" ref="O63:Q63">+O62*(1+E89/100)</f>
        <v>7351298.5583467325</v>
      </c>
      <c r="P63" s="55">
        <f t="shared" si="53"/>
        <v>10612559.475681672</v>
      </c>
      <c r="Q63" s="55">
        <f t="shared" si="53"/>
        <v>13651768.851884155</v>
      </c>
      <c r="R63" s="57">
        <f t="shared" si="8"/>
        <v>3.0350798382478312</v>
      </c>
      <c r="S63" s="57">
        <f t="shared" si="0"/>
        <v>3.6251785338115363</v>
      </c>
      <c r="T63" s="57">
        <f t="shared" si="1"/>
        <v>3.950595937185308</v>
      </c>
      <c r="U63" s="8"/>
      <c r="V63" s="8"/>
      <c r="W63" s="8"/>
      <c r="X63" s="8"/>
      <c r="AA63" s="14">
        <v>5614143.19251633</v>
      </c>
      <c r="AB63" s="14">
        <v>9865182.58422066</v>
      </c>
      <c r="AC63" s="14">
        <v>12020914.4241493</v>
      </c>
      <c r="AD63" s="9">
        <f t="shared" si="25"/>
        <v>25.162240241937745</v>
      </c>
      <c r="AE63" s="9">
        <f t="shared" si="26"/>
        <v>25.642218155833312</v>
      </c>
      <c r="AF63" s="9">
        <f t="shared" si="27"/>
        <v>22.28876300315095</v>
      </c>
      <c r="AG63" s="8"/>
      <c r="AH63" s="8"/>
      <c r="AM63" s="1"/>
      <c r="AQ63" s="3"/>
      <c r="BA63" s="1"/>
      <c r="BE63" s="3"/>
      <c r="BU63" s="15"/>
      <c r="BV63" s="8"/>
      <c r="BW63" s="8"/>
      <c r="BY63" s="10"/>
      <c r="BZ63" s="10"/>
    </row>
    <row r="64" spans="1:78" ht="15">
      <c r="A64" s="11">
        <f t="shared" si="45"/>
        <v>2574</v>
      </c>
      <c r="B64" s="11">
        <f t="shared" si="52"/>
        <v>2031</v>
      </c>
      <c r="C64" s="13"/>
      <c r="D64" s="13"/>
      <c r="E64" s="12">
        <f t="shared" si="19"/>
        <v>23204249.16095366</v>
      </c>
      <c r="F64" s="12">
        <f t="shared" si="20"/>
        <v>41165492.39604217</v>
      </c>
      <c r="G64" s="12">
        <f t="shared" si="21"/>
        <v>58786558.59219466</v>
      </c>
      <c r="H64" s="13"/>
      <c r="I64" s="13"/>
      <c r="J64" s="13">
        <f t="shared" si="48"/>
        <v>23204.24916095366</v>
      </c>
      <c r="K64" s="13">
        <f t="shared" si="49"/>
        <v>41165.492396042166</v>
      </c>
      <c r="L64" s="13">
        <f t="shared" si="50"/>
        <v>58786.55859219466</v>
      </c>
      <c r="M64" s="8"/>
      <c r="N64" s="8"/>
      <c r="O64" s="55">
        <f aca="true" t="shared" si="54" ref="O64:Q64">+O63*(1+E90/100)</f>
        <v>7535081.0223054</v>
      </c>
      <c r="P64" s="55">
        <f t="shared" si="54"/>
        <v>11090124.652087346</v>
      </c>
      <c r="Q64" s="55">
        <f t="shared" si="54"/>
        <v>14470874.982997205</v>
      </c>
      <c r="R64" s="57">
        <f t="shared" si="8"/>
        <v>3.079495640758776</v>
      </c>
      <c r="S64" s="57">
        <f t="shared" si="0"/>
        <v>3.711905292993631</v>
      </c>
      <c r="T64" s="57">
        <f t="shared" si="1"/>
        <v>4.062405256162251</v>
      </c>
      <c r="U64" s="8"/>
      <c r="V64" s="8"/>
      <c r="W64" s="8"/>
      <c r="X64" s="8"/>
      <c r="AA64" s="14">
        <v>5864722.83322436</v>
      </c>
      <c r="AB64" s="14">
        <v>10630903.6160856</v>
      </c>
      <c r="AC64" s="14">
        <v>13086361.8821664</v>
      </c>
      <c r="AD64" s="9">
        <f t="shared" si="25"/>
        <v>25.27434864426929</v>
      </c>
      <c r="AE64" s="9">
        <f t="shared" si="26"/>
        <v>25.824794013900103</v>
      </c>
      <c r="AF64" s="9">
        <f t="shared" si="27"/>
        <v>22.260806203926915</v>
      </c>
      <c r="AG64" s="8"/>
      <c r="AH64" s="8"/>
      <c r="AM64" s="1"/>
      <c r="AQ64" s="3"/>
      <c r="BA64" s="1"/>
      <c r="BE64" s="3"/>
      <c r="BU64" s="15"/>
      <c r="BV64" s="8"/>
      <c r="BW64" s="8"/>
      <c r="BY64" s="10"/>
      <c r="BZ64" s="10"/>
    </row>
    <row r="65" ht="15">
      <c r="F65" s="16"/>
    </row>
    <row r="66" spans="5:23" ht="15">
      <c r="E66" s="1" t="s">
        <v>34</v>
      </c>
      <c r="F66" s="16"/>
      <c r="J66" s="1" t="s">
        <v>35</v>
      </c>
      <c r="W66" s="1" t="s">
        <v>36</v>
      </c>
    </row>
    <row r="67" spans="2:31" ht="15">
      <c r="B67" s="11"/>
      <c r="C67" s="4" t="s">
        <v>3</v>
      </c>
      <c r="D67" s="4" t="s">
        <v>4</v>
      </c>
      <c r="E67" s="5" t="s">
        <v>5</v>
      </c>
      <c r="F67" s="5" t="s">
        <v>6</v>
      </c>
      <c r="G67" s="5" t="s">
        <v>7</v>
      </c>
      <c r="H67" s="4" t="s">
        <v>3</v>
      </c>
      <c r="I67" s="4" t="s">
        <v>4</v>
      </c>
      <c r="J67" s="5" t="s">
        <v>5</v>
      </c>
      <c r="K67" s="5" t="s">
        <v>6</v>
      </c>
      <c r="L67" s="5" t="s">
        <v>7</v>
      </c>
      <c r="M67" s="4" t="s">
        <v>3</v>
      </c>
      <c r="N67" s="4" t="s">
        <v>4</v>
      </c>
      <c r="O67" s="4"/>
      <c r="P67" s="4"/>
      <c r="Q67" s="4"/>
      <c r="R67" s="4"/>
      <c r="S67" s="4"/>
      <c r="T67" s="4"/>
      <c r="U67" s="4"/>
      <c r="V67" s="4"/>
      <c r="W67" s="5" t="s">
        <v>5</v>
      </c>
      <c r="X67" s="5" t="s">
        <v>6</v>
      </c>
      <c r="Y67" s="5" t="s">
        <v>7</v>
      </c>
      <c r="Z67" s="6"/>
      <c r="AA67" s="6"/>
      <c r="AB67" s="6"/>
      <c r="AC67" s="6"/>
      <c r="AD67" s="6"/>
      <c r="AE67" s="6"/>
    </row>
    <row r="68" spans="1:31" ht="15">
      <c r="A68" s="11">
        <f>+B68+543</f>
        <v>2552</v>
      </c>
      <c r="B68" s="11">
        <v>2009</v>
      </c>
      <c r="C68" s="17">
        <v>-2.999999999999986</v>
      </c>
      <c r="D68" s="17">
        <v>-2.999999999999986</v>
      </c>
      <c r="E68" s="17"/>
      <c r="F68" s="17"/>
      <c r="G68" s="17"/>
      <c r="H68" s="18">
        <v>-0.9</v>
      </c>
      <c r="I68" s="18">
        <v>-0.9</v>
      </c>
      <c r="J68" s="18">
        <v>-0.9</v>
      </c>
      <c r="K68" s="18">
        <v>-0.9</v>
      </c>
      <c r="L68" s="18">
        <v>-0.9</v>
      </c>
      <c r="M68" s="19">
        <f aca="true" t="shared" si="55" ref="M68:N75">+C68+H68</f>
        <v>-3.8999999999999857</v>
      </c>
      <c r="N68" s="19">
        <f t="shared" si="55"/>
        <v>-3.8999999999999857</v>
      </c>
      <c r="O68" s="19"/>
      <c r="P68" s="19"/>
      <c r="Q68" s="19"/>
      <c r="R68" s="19"/>
      <c r="S68" s="19"/>
      <c r="T68" s="19"/>
      <c r="U68" s="19"/>
      <c r="V68" s="19"/>
      <c r="W68" s="19">
        <f aca="true" t="shared" si="56" ref="W68:Y70">+E68+J68</f>
        <v>-0.9</v>
      </c>
      <c r="X68" s="19">
        <f t="shared" si="56"/>
        <v>-0.9</v>
      </c>
      <c r="Y68" s="19">
        <f t="shared" si="56"/>
        <v>-0.9</v>
      </c>
      <c r="Z68" s="20"/>
      <c r="AA68" s="20"/>
      <c r="AB68" s="20"/>
      <c r="AC68" s="20"/>
      <c r="AD68" s="20"/>
      <c r="AE68" s="20"/>
    </row>
    <row r="69" spans="1:31" ht="15">
      <c r="A69" s="11">
        <f aca="true" t="shared" si="57" ref="A69:A88">+B69+543</f>
        <v>2553</v>
      </c>
      <c r="B69" s="11">
        <v>2010</v>
      </c>
      <c r="C69" s="17">
        <v>2</v>
      </c>
      <c r="D69" s="17">
        <v>2</v>
      </c>
      <c r="E69" s="17"/>
      <c r="F69" s="17"/>
      <c r="G69" s="17"/>
      <c r="H69" s="18">
        <v>2.200000000000003</v>
      </c>
      <c r="I69" s="18">
        <v>2.200000000000003</v>
      </c>
      <c r="J69" s="142">
        <v>3.272220007971299</v>
      </c>
      <c r="K69" s="142">
        <v>3.272220007971299</v>
      </c>
      <c r="L69" s="142">
        <v>3.272220007971299</v>
      </c>
      <c r="M69" s="19">
        <f t="shared" si="55"/>
        <v>4.200000000000003</v>
      </c>
      <c r="N69" s="19">
        <f t="shared" si="55"/>
        <v>4.200000000000003</v>
      </c>
      <c r="O69" s="19"/>
      <c r="P69" s="19"/>
      <c r="Q69" s="19"/>
      <c r="R69" s="19"/>
      <c r="S69" s="19"/>
      <c r="T69" s="19"/>
      <c r="U69" s="19"/>
      <c r="V69" s="19"/>
      <c r="W69" s="19">
        <f t="shared" si="56"/>
        <v>3.272220007971299</v>
      </c>
      <c r="X69" s="19">
        <f t="shared" si="56"/>
        <v>3.272220007971299</v>
      </c>
      <c r="Y69" s="19">
        <f t="shared" si="56"/>
        <v>3.272220007971299</v>
      </c>
      <c r="Z69" s="20"/>
      <c r="AA69" s="20"/>
      <c r="AB69" s="20"/>
      <c r="AC69" s="20"/>
      <c r="AD69" s="20"/>
      <c r="AE69" s="20"/>
    </row>
    <row r="70" spans="1:31" ht="15">
      <c r="A70" s="11">
        <f t="shared" si="57"/>
        <v>2554</v>
      </c>
      <c r="B70" s="11">
        <v>2011</v>
      </c>
      <c r="C70" s="17">
        <v>2.5</v>
      </c>
      <c r="D70" s="17">
        <v>3</v>
      </c>
      <c r="E70" s="17">
        <v>0.1</v>
      </c>
      <c r="F70" s="17">
        <v>0.1</v>
      </c>
      <c r="G70" s="17">
        <v>0.1</v>
      </c>
      <c r="H70" s="18">
        <v>1.5</v>
      </c>
      <c r="I70" s="18">
        <v>2</v>
      </c>
      <c r="J70" s="142">
        <v>3.8068773879819275</v>
      </c>
      <c r="K70" s="142">
        <v>3.8068773879819275</v>
      </c>
      <c r="L70" s="142">
        <v>3.8068773879819275</v>
      </c>
      <c r="M70" s="19">
        <f t="shared" si="55"/>
        <v>4</v>
      </c>
      <c r="N70" s="19">
        <f t="shared" si="55"/>
        <v>5</v>
      </c>
      <c r="O70" s="19"/>
      <c r="P70" s="19"/>
      <c r="Q70" s="19"/>
      <c r="R70" s="19"/>
      <c r="S70" s="19"/>
      <c r="T70" s="19"/>
      <c r="U70" s="19"/>
      <c r="V70" s="19"/>
      <c r="W70" s="19">
        <f t="shared" si="56"/>
        <v>3.9068773879819276</v>
      </c>
      <c r="X70" s="19">
        <f t="shared" si="56"/>
        <v>3.9068773879819276</v>
      </c>
      <c r="Y70" s="19">
        <f t="shared" si="56"/>
        <v>3.9068773879819276</v>
      </c>
      <c r="Z70" s="20"/>
      <c r="AA70" s="20"/>
      <c r="AB70" s="20"/>
      <c r="AC70" s="20"/>
      <c r="AD70" s="20"/>
      <c r="AE70" s="20"/>
    </row>
    <row r="71" spans="1:31" ht="15">
      <c r="A71" s="11">
        <f t="shared" si="57"/>
        <v>2555</v>
      </c>
      <c r="B71" s="11">
        <v>2012</v>
      </c>
      <c r="C71" s="17">
        <v>2.5</v>
      </c>
      <c r="D71" s="17">
        <v>3</v>
      </c>
      <c r="E71" s="17">
        <v>2.5</v>
      </c>
      <c r="F71" s="17">
        <v>4.5</v>
      </c>
      <c r="G71" s="17">
        <v>6</v>
      </c>
      <c r="H71" s="18">
        <v>1.5</v>
      </c>
      <c r="I71" s="18">
        <v>2</v>
      </c>
      <c r="J71" s="18">
        <v>2</v>
      </c>
      <c r="K71" s="18">
        <v>3.5</v>
      </c>
      <c r="L71" s="18">
        <v>4.5</v>
      </c>
      <c r="M71" s="19">
        <f t="shared" si="55"/>
        <v>4</v>
      </c>
      <c r="N71" s="19">
        <f t="shared" si="55"/>
        <v>5</v>
      </c>
      <c r="O71" s="19"/>
      <c r="P71" s="19"/>
      <c r="Q71" s="19"/>
      <c r="R71" s="19"/>
      <c r="S71" s="19"/>
      <c r="T71" s="19"/>
      <c r="U71" s="19"/>
      <c r="V71" s="19"/>
      <c r="W71" s="19">
        <f aca="true" t="shared" si="58" ref="W71:W91">+E71+J71</f>
        <v>4.5</v>
      </c>
      <c r="X71" s="19">
        <f aca="true" t="shared" si="59" ref="X71:X91">+F71+K71</f>
        <v>8</v>
      </c>
      <c r="Y71" s="19">
        <f aca="true" t="shared" si="60" ref="Y71:Y91">+G71+L71</f>
        <v>10.5</v>
      </c>
      <c r="Z71" s="20"/>
      <c r="AA71" s="20"/>
      <c r="AB71" s="20"/>
      <c r="AC71" s="20"/>
      <c r="AD71" s="20"/>
      <c r="AE71" s="20"/>
    </row>
    <row r="72" spans="1:31" ht="15">
      <c r="A72" s="11">
        <f t="shared" si="57"/>
        <v>2556</v>
      </c>
      <c r="B72" s="11">
        <v>2013</v>
      </c>
      <c r="C72" s="17">
        <v>2.5</v>
      </c>
      <c r="D72" s="17">
        <v>3</v>
      </c>
      <c r="E72" s="17">
        <v>2.5</v>
      </c>
      <c r="F72" s="17">
        <v>4.5</v>
      </c>
      <c r="G72" s="17">
        <v>5</v>
      </c>
      <c r="H72" s="18">
        <v>1.5</v>
      </c>
      <c r="I72" s="18">
        <v>2</v>
      </c>
      <c r="J72" s="18">
        <v>1.5</v>
      </c>
      <c r="K72" s="18">
        <v>2.5</v>
      </c>
      <c r="L72" s="18">
        <v>3</v>
      </c>
      <c r="M72" s="19">
        <f t="shared" si="55"/>
        <v>4</v>
      </c>
      <c r="N72" s="19">
        <f t="shared" si="55"/>
        <v>5</v>
      </c>
      <c r="O72" s="19"/>
      <c r="P72" s="19"/>
      <c r="Q72" s="19"/>
      <c r="R72" s="19"/>
      <c r="S72" s="19"/>
      <c r="T72" s="19"/>
      <c r="U72" s="19"/>
      <c r="V72" s="19"/>
      <c r="W72" s="19">
        <f t="shared" si="58"/>
        <v>4</v>
      </c>
      <c r="X72" s="19">
        <f t="shared" si="59"/>
        <v>7</v>
      </c>
      <c r="Y72" s="19">
        <f t="shared" si="60"/>
        <v>8</v>
      </c>
      <c r="Z72" s="20"/>
      <c r="AA72" s="20"/>
      <c r="AB72" s="20"/>
      <c r="AC72" s="20"/>
      <c r="AD72" s="20"/>
      <c r="AE72" s="20"/>
    </row>
    <row r="73" spans="1:31" ht="15">
      <c r="A73" s="11">
        <f t="shared" si="57"/>
        <v>2557</v>
      </c>
      <c r="B73" s="11">
        <v>2014</v>
      </c>
      <c r="C73" s="17">
        <v>2.5</v>
      </c>
      <c r="D73" s="17">
        <v>3</v>
      </c>
      <c r="E73" s="17">
        <v>2.5</v>
      </c>
      <c r="F73" s="17">
        <v>4.5</v>
      </c>
      <c r="G73" s="17">
        <v>5</v>
      </c>
      <c r="H73" s="18">
        <v>1.5</v>
      </c>
      <c r="I73" s="18">
        <v>2</v>
      </c>
      <c r="J73" s="18">
        <v>1.5</v>
      </c>
      <c r="K73" s="18">
        <v>2.5</v>
      </c>
      <c r="L73" s="18">
        <v>3</v>
      </c>
      <c r="M73" s="19">
        <f t="shared" si="55"/>
        <v>4</v>
      </c>
      <c r="N73" s="19">
        <f t="shared" si="55"/>
        <v>5</v>
      </c>
      <c r="O73" s="19"/>
      <c r="P73" s="19"/>
      <c r="Q73" s="19"/>
      <c r="R73" s="19"/>
      <c r="S73" s="19"/>
      <c r="T73" s="19"/>
      <c r="U73" s="19"/>
      <c r="V73" s="19"/>
      <c r="W73" s="19">
        <f t="shared" si="58"/>
        <v>4</v>
      </c>
      <c r="X73" s="19">
        <f t="shared" si="59"/>
        <v>7</v>
      </c>
      <c r="Y73" s="19">
        <f t="shared" si="60"/>
        <v>8</v>
      </c>
      <c r="Z73" s="20"/>
      <c r="AA73" s="20"/>
      <c r="AB73" s="20"/>
      <c r="AC73" s="20"/>
      <c r="AD73" s="20"/>
      <c r="AE73" s="20"/>
    </row>
    <row r="74" spans="1:31" ht="15">
      <c r="A74" s="11">
        <f t="shared" si="57"/>
        <v>2558</v>
      </c>
      <c r="B74" s="11">
        <v>2015</v>
      </c>
      <c r="C74" s="17">
        <v>2.5</v>
      </c>
      <c r="D74" s="17">
        <v>3</v>
      </c>
      <c r="E74" s="17">
        <v>2.5</v>
      </c>
      <c r="F74" s="17">
        <v>4.5</v>
      </c>
      <c r="G74" s="17">
        <v>6</v>
      </c>
      <c r="H74" s="18">
        <v>1.5</v>
      </c>
      <c r="I74" s="18">
        <v>2</v>
      </c>
      <c r="J74" s="18">
        <v>1.5</v>
      </c>
      <c r="K74" s="18">
        <v>2.5</v>
      </c>
      <c r="L74" s="18">
        <v>3</v>
      </c>
      <c r="M74" s="19">
        <f t="shared" si="55"/>
        <v>4</v>
      </c>
      <c r="N74" s="19">
        <f t="shared" si="55"/>
        <v>5</v>
      </c>
      <c r="O74" s="19"/>
      <c r="P74" s="19"/>
      <c r="Q74" s="19"/>
      <c r="R74" s="19"/>
      <c r="S74" s="19"/>
      <c r="T74" s="19"/>
      <c r="U74" s="19"/>
      <c r="V74" s="19"/>
      <c r="W74" s="19">
        <f t="shared" si="58"/>
        <v>4</v>
      </c>
      <c r="X74" s="19">
        <f t="shared" si="59"/>
        <v>7</v>
      </c>
      <c r="Y74" s="19">
        <f t="shared" si="60"/>
        <v>9</v>
      </c>
      <c r="Z74" s="20"/>
      <c r="AA74" s="20"/>
      <c r="AB74" s="20"/>
      <c r="AC74" s="20"/>
      <c r="AD74" s="20"/>
      <c r="AE74" s="20"/>
    </row>
    <row r="75" spans="1:31" ht="15">
      <c r="A75" s="11">
        <f t="shared" si="57"/>
        <v>2559</v>
      </c>
      <c r="B75" s="11">
        <v>2016</v>
      </c>
      <c r="C75" s="17">
        <v>2.5</v>
      </c>
      <c r="D75" s="17">
        <v>3</v>
      </c>
      <c r="E75" s="17">
        <v>2.5</v>
      </c>
      <c r="F75" s="17">
        <v>4.5</v>
      </c>
      <c r="G75" s="17">
        <v>6</v>
      </c>
      <c r="H75" s="18">
        <v>1.5</v>
      </c>
      <c r="I75" s="18">
        <v>2</v>
      </c>
      <c r="J75" s="18">
        <v>1.5</v>
      </c>
      <c r="K75" s="18">
        <v>2.5</v>
      </c>
      <c r="L75" s="18">
        <v>3</v>
      </c>
      <c r="M75" s="19">
        <f t="shared" si="55"/>
        <v>4</v>
      </c>
      <c r="N75" s="19">
        <f t="shared" si="55"/>
        <v>5</v>
      </c>
      <c r="O75" s="19"/>
      <c r="P75" s="19"/>
      <c r="Q75" s="19"/>
      <c r="R75" s="19"/>
      <c r="S75" s="19"/>
      <c r="T75" s="19"/>
      <c r="U75" s="19"/>
      <c r="V75" s="19"/>
      <c r="W75" s="19">
        <f t="shared" si="58"/>
        <v>4</v>
      </c>
      <c r="X75" s="19">
        <f t="shared" si="59"/>
        <v>7</v>
      </c>
      <c r="Y75" s="19">
        <f t="shared" si="60"/>
        <v>9</v>
      </c>
      <c r="Z75" s="20"/>
      <c r="AA75" s="20"/>
      <c r="AB75" s="20"/>
      <c r="AC75" s="20"/>
      <c r="AD75" s="20"/>
      <c r="AE75" s="20"/>
    </row>
    <row r="76" spans="1:31" ht="15">
      <c r="A76" s="11">
        <f t="shared" si="57"/>
        <v>2560</v>
      </c>
      <c r="B76" s="11">
        <v>2017</v>
      </c>
      <c r="C76" s="17">
        <v>2.5</v>
      </c>
      <c r="D76" s="17">
        <v>3</v>
      </c>
      <c r="E76" s="17">
        <v>2.5</v>
      </c>
      <c r="F76" s="17">
        <v>4.5</v>
      </c>
      <c r="G76" s="17">
        <v>6</v>
      </c>
      <c r="H76" s="18">
        <v>1.5</v>
      </c>
      <c r="I76" s="18">
        <v>2</v>
      </c>
      <c r="J76" s="18">
        <v>1.5</v>
      </c>
      <c r="K76" s="18">
        <v>2.5</v>
      </c>
      <c r="L76" s="18">
        <v>3</v>
      </c>
      <c r="M76" s="19">
        <f>+M75</f>
        <v>4</v>
      </c>
      <c r="N76" s="19">
        <f>+N75</f>
        <v>5</v>
      </c>
      <c r="O76" s="19"/>
      <c r="P76" s="19"/>
      <c r="Q76" s="19"/>
      <c r="R76" s="19"/>
      <c r="S76" s="19"/>
      <c r="T76" s="19"/>
      <c r="U76" s="19"/>
      <c r="V76" s="19"/>
      <c r="W76" s="19">
        <f t="shared" si="58"/>
        <v>4</v>
      </c>
      <c r="X76" s="19">
        <f t="shared" si="59"/>
        <v>7</v>
      </c>
      <c r="Y76" s="19">
        <f t="shared" si="60"/>
        <v>9</v>
      </c>
      <c r="Z76" s="20"/>
      <c r="AA76" s="20"/>
      <c r="AB76" s="20"/>
      <c r="AC76" s="20"/>
      <c r="AD76" s="20"/>
      <c r="AE76" s="20"/>
    </row>
    <row r="77" spans="1:31" ht="15">
      <c r="A77" s="11">
        <f t="shared" si="57"/>
        <v>2561</v>
      </c>
      <c r="B77" s="11">
        <v>2018</v>
      </c>
      <c r="C77" s="17">
        <v>2.5</v>
      </c>
      <c r="D77" s="17">
        <v>3</v>
      </c>
      <c r="E77" s="17">
        <v>2.5</v>
      </c>
      <c r="F77" s="17">
        <v>4.5</v>
      </c>
      <c r="G77" s="17">
        <v>6</v>
      </c>
      <c r="H77" s="18">
        <v>1.5</v>
      </c>
      <c r="I77" s="18">
        <v>2</v>
      </c>
      <c r="J77" s="18">
        <v>1.5</v>
      </c>
      <c r="K77" s="18">
        <v>2.5</v>
      </c>
      <c r="L77" s="18">
        <v>3</v>
      </c>
      <c r="M77" s="19">
        <f aca="true" t="shared" si="61" ref="M77:N88">+M76</f>
        <v>4</v>
      </c>
      <c r="N77" s="19">
        <f t="shared" si="61"/>
        <v>5</v>
      </c>
      <c r="O77" s="19"/>
      <c r="P77" s="19"/>
      <c r="Q77" s="19"/>
      <c r="R77" s="19"/>
      <c r="S77" s="19"/>
      <c r="T77" s="19"/>
      <c r="U77" s="19"/>
      <c r="V77" s="19"/>
      <c r="W77" s="19">
        <f t="shared" si="58"/>
        <v>4</v>
      </c>
      <c r="X77" s="19">
        <f t="shared" si="59"/>
        <v>7</v>
      </c>
      <c r="Y77" s="19">
        <f t="shared" si="60"/>
        <v>9</v>
      </c>
      <c r="Z77" s="20"/>
      <c r="AA77" s="20"/>
      <c r="AB77" s="20"/>
      <c r="AC77" s="20"/>
      <c r="AD77" s="20"/>
      <c r="AE77" s="20"/>
    </row>
    <row r="78" spans="1:31" ht="15">
      <c r="A78" s="11">
        <f t="shared" si="57"/>
        <v>2562</v>
      </c>
      <c r="B78" s="11">
        <v>2019</v>
      </c>
      <c r="C78" s="17">
        <v>2.5</v>
      </c>
      <c r="D78" s="17">
        <v>3</v>
      </c>
      <c r="E78" s="17">
        <v>2.5</v>
      </c>
      <c r="F78" s="17">
        <v>4.5</v>
      </c>
      <c r="G78" s="17">
        <v>6</v>
      </c>
      <c r="H78" s="18">
        <v>1.5</v>
      </c>
      <c r="I78" s="18">
        <v>2</v>
      </c>
      <c r="J78" s="18">
        <v>1.5</v>
      </c>
      <c r="K78" s="18">
        <v>2.5</v>
      </c>
      <c r="L78" s="18">
        <v>3</v>
      </c>
      <c r="M78" s="19">
        <f t="shared" si="61"/>
        <v>4</v>
      </c>
      <c r="N78" s="19">
        <f t="shared" si="61"/>
        <v>5</v>
      </c>
      <c r="O78" s="19"/>
      <c r="P78" s="19"/>
      <c r="Q78" s="19"/>
      <c r="R78" s="19"/>
      <c r="S78" s="19"/>
      <c r="T78" s="19"/>
      <c r="U78" s="19"/>
      <c r="V78" s="19"/>
      <c r="W78" s="19">
        <f t="shared" si="58"/>
        <v>4</v>
      </c>
      <c r="X78" s="19">
        <f t="shared" si="59"/>
        <v>7</v>
      </c>
      <c r="Y78" s="19">
        <f t="shared" si="60"/>
        <v>9</v>
      </c>
      <c r="Z78" s="20"/>
      <c r="AA78" s="20"/>
      <c r="AB78" s="20"/>
      <c r="AC78" s="20"/>
      <c r="AD78" s="20"/>
      <c r="AE78" s="20"/>
    </row>
    <row r="79" spans="1:31" ht="15">
      <c r="A79" s="11">
        <f t="shared" si="57"/>
        <v>2563</v>
      </c>
      <c r="B79" s="11">
        <v>2020</v>
      </c>
      <c r="C79" s="17">
        <v>2.5</v>
      </c>
      <c r="D79" s="17">
        <v>3</v>
      </c>
      <c r="E79" s="17">
        <v>2.5</v>
      </c>
      <c r="F79" s="17">
        <v>4.5</v>
      </c>
      <c r="G79" s="17">
        <v>6</v>
      </c>
      <c r="H79" s="18">
        <v>1.5</v>
      </c>
      <c r="I79" s="18">
        <v>2</v>
      </c>
      <c r="J79" s="18">
        <v>1.5</v>
      </c>
      <c r="K79" s="18">
        <v>2.5</v>
      </c>
      <c r="L79" s="18">
        <v>3</v>
      </c>
      <c r="M79" s="19">
        <f t="shared" si="61"/>
        <v>4</v>
      </c>
      <c r="N79" s="19">
        <f t="shared" si="61"/>
        <v>5</v>
      </c>
      <c r="O79" s="19"/>
      <c r="P79" s="19"/>
      <c r="Q79" s="19"/>
      <c r="R79" s="19"/>
      <c r="S79" s="19"/>
      <c r="T79" s="19"/>
      <c r="U79" s="19"/>
      <c r="V79" s="19"/>
      <c r="W79" s="19">
        <f t="shared" si="58"/>
        <v>4</v>
      </c>
      <c r="X79" s="19">
        <f t="shared" si="59"/>
        <v>7</v>
      </c>
      <c r="Y79" s="19">
        <f t="shared" si="60"/>
        <v>9</v>
      </c>
      <c r="Z79" s="20"/>
      <c r="AA79" s="20"/>
      <c r="AB79" s="20"/>
      <c r="AC79" s="20"/>
      <c r="AD79" s="20"/>
      <c r="AE79" s="20"/>
    </row>
    <row r="80" spans="1:31" ht="15">
      <c r="A80" s="11">
        <f t="shared" si="57"/>
        <v>2564</v>
      </c>
      <c r="B80" s="11">
        <v>2021</v>
      </c>
      <c r="C80" s="17">
        <v>2.5</v>
      </c>
      <c r="D80" s="17">
        <v>3</v>
      </c>
      <c r="E80" s="17">
        <v>2.5</v>
      </c>
      <c r="F80" s="17">
        <v>4.5</v>
      </c>
      <c r="G80" s="17">
        <v>6</v>
      </c>
      <c r="H80" s="18">
        <v>1.5</v>
      </c>
      <c r="I80" s="18">
        <v>2</v>
      </c>
      <c r="J80" s="18">
        <v>1.5</v>
      </c>
      <c r="K80" s="18">
        <v>2.5</v>
      </c>
      <c r="L80" s="18">
        <v>3</v>
      </c>
      <c r="M80" s="19">
        <f t="shared" si="61"/>
        <v>4</v>
      </c>
      <c r="N80" s="19">
        <f t="shared" si="61"/>
        <v>5</v>
      </c>
      <c r="O80" s="19"/>
      <c r="P80" s="19"/>
      <c r="Q80" s="19"/>
      <c r="R80" s="19"/>
      <c r="S80" s="19"/>
      <c r="T80" s="19"/>
      <c r="U80" s="19"/>
      <c r="V80" s="19"/>
      <c r="W80" s="19">
        <f t="shared" si="58"/>
        <v>4</v>
      </c>
      <c r="X80" s="19">
        <f t="shared" si="59"/>
        <v>7</v>
      </c>
      <c r="Y80" s="19">
        <f t="shared" si="60"/>
        <v>9</v>
      </c>
      <c r="Z80" s="20"/>
      <c r="AA80" s="20"/>
      <c r="AB80" s="20"/>
      <c r="AC80" s="20"/>
      <c r="AD80" s="20"/>
      <c r="AE80" s="20"/>
    </row>
    <row r="81" spans="1:31" ht="15">
      <c r="A81" s="11">
        <f t="shared" si="57"/>
        <v>2565</v>
      </c>
      <c r="B81" s="11">
        <v>2022</v>
      </c>
      <c r="C81" s="17">
        <v>2.5</v>
      </c>
      <c r="D81" s="17">
        <v>3</v>
      </c>
      <c r="E81" s="17">
        <v>2.5</v>
      </c>
      <c r="F81" s="17">
        <v>4.5</v>
      </c>
      <c r="G81" s="17">
        <v>6</v>
      </c>
      <c r="H81" s="18">
        <v>1.5</v>
      </c>
      <c r="I81" s="18">
        <v>2</v>
      </c>
      <c r="J81" s="18">
        <v>1.5</v>
      </c>
      <c r="K81" s="18">
        <v>2.5</v>
      </c>
      <c r="L81" s="18">
        <v>3</v>
      </c>
      <c r="M81" s="19">
        <f t="shared" si="61"/>
        <v>4</v>
      </c>
      <c r="N81" s="19">
        <f t="shared" si="61"/>
        <v>5</v>
      </c>
      <c r="O81" s="19"/>
      <c r="P81" s="19"/>
      <c r="Q81" s="19"/>
      <c r="R81" s="19"/>
      <c r="S81" s="19"/>
      <c r="T81" s="19"/>
      <c r="U81" s="19"/>
      <c r="V81" s="19"/>
      <c r="W81" s="19">
        <f t="shared" si="58"/>
        <v>4</v>
      </c>
      <c r="X81" s="19">
        <f t="shared" si="59"/>
        <v>7</v>
      </c>
      <c r="Y81" s="19">
        <f t="shared" si="60"/>
        <v>9</v>
      </c>
      <c r="Z81" s="20"/>
      <c r="AA81" s="20"/>
      <c r="AB81" s="20"/>
      <c r="AC81" s="20"/>
      <c r="AD81" s="20"/>
      <c r="AE81" s="20"/>
    </row>
    <row r="82" spans="1:31" ht="15">
      <c r="A82" s="11">
        <f t="shared" si="57"/>
        <v>2566</v>
      </c>
      <c r="B82" s="11">
        <v>2023</v>
      </c>
      <c r="C82" s="17">
        <v>2.5</v>
      </c>
      <c r="D82" s="17">
        <v>3</v>
      </c>
      <c r="E82" s="17">
        <v>2.5</v>
      </c>
      <c r="F82" s="17">
        <v>4.5</v>
      </c>
      <c r="G82" s="17">
        <v>6</v>
      </c>
      <c r="H82" s="18">
        <v>1.5</v>
      </c>
      <c r="I82" s="18">
        <v>2</v>
      </c>
      <c r="J82" s="18">
        <v>1.5</v>
      </c>
      <c r="K82" s="18">
        <v>2.5</v>
      </c>
      <c r="L82" s="18">
        <v>3</v>
      </c>
      <c r="M82" s="19">
        <f t="shared" si="61"/>
        <v>4</v>
      </c>
      <c r="N82" s="19">
        <f t="shared" si="61"/>
        <v>5</v>
      </c>
      <c r="O82" s="19"/>
      <c r="P82" s="19"/>
      <c r="Q82" s="19"/>
      <c r="R82" s="19"/>
      <c r="S82" s="19"/>
      <c r="T82" s="19"/>
      <c r="U82" s="19"/>
      <c r="V82" s="19"/>
      <c r="W82" s="19">
        <f t="shared" si="58"/>
        <v>4</v>
      </c>
      <c r="X82" s="19">
        <f t="shared" si="59"/>
        <v>7</v>
      </c>
      <c r="Y82" s="19">
        <f t="shared" si="60"/>
        <v>9</v>
      </c>
      <c r="Z82" s="20"/>
      <c r="AA82" s="20"/>
      <c r="AB82" s="20"/>
      <c r="AC82" s="20"/>
      <c r="AD82" s="20"/>
      <c r="AE82" s="20"/>
    </row>
    <row r="83" spans="1:31" ht="15">
      <c r="A83" s="11">
        <f t="shared" si="57"/>
        <v>2567</v>
      </c>
      <c r="B83" s="11">
        <v>2024</v>
      </c>
      <c r="C83" s="17">
        <v>2.5</v>
      </c>
      <c r="D83" s="17">
        <v>3</v>
      </c>
      <c r="E83" s="17">
        <v>2.5</v>
      </c>
      <c r="F83" s="17">
        <v>4.5</v>
      </c>
      <c r="G83" s="17">
        <v>6</v>
      </c>
      <c r="H83" s="18">
        <v>1.5</v>
      </c>
      <c r="I83" s="18">
        <v>2</v>
      </c>
      <c r="J83" s="18">
        <v>1.5</v>
      </c>
      <c r="K83" s="18">
        <v>2.5</v>
      </c>
      <c r="L83" s="18">
        <v>3</v>
      </c>
      <c r="M83" s="19">
        <f t="shared" si="61"/>
        <v>4</v>
      </c>
      <c r="N83" s="19">
        <f t="shared" si="61"/>
        <v>5</v>
      </c>
      <c r="O83" s="19"/>
      <c r="P83" s="19"/>
      <c r="Q83" s="19"/>
      <c r="R83" s="19"/>
      <c r="S83" s="19"/>
      <c r="T83" s="19"/>
      <c r="U83" s="19"/>
      <c r="V83" s="19"/>
      <c r="W83" s="19">
        <f t="shared" si="58"/>
        <v>4</v>
      </c>
      <c r="X83" s="19">
        <f t="shared" si="59"/>
        <v>7</v>
      </c>
      <c r="Y83" s="19">
        <f t="shared" si="60"/>
        <v>9</v>
      </c>
      <c r="Z83" s="20"/>
      <c r="AA83" s="20"/>
      <c r="AB83" s="20"/>
      <c r="AC83" s="20"/>
      <c r="AD83" s="20"/>
      <c r="AE83" s="20"/>
    </row>
    <row r="84" spans="1:31" ht="15">
      <c r="A84" s="11">
        <f t="shared" si="57"/>
        <v>2568</v>
      </c>
      <c r="B84" s="11">
        <v>2025</v>
      </c>
      <c r="C84" s="17">
        <v>2.5</v>
      </c>
      <c r="D84" s="17">
        <v>3</v>
      </c>
      <c r="E84" s="17">
        <v>2.5</v>
      </c>
      <c r="F84" s="17">
        <v>4.5</v>
      </c>
      <c r="G84" s="17">
        <v>6</v>
      </c>
      <c r="H84" s="18">
        <v>1.5</v>
      </c>
      <c r="I84" s="18">
        <v>2</v>
      </c>
      <c r="J84" s="18">
        <v>1.5</v>
      </c>
      <c r="K84" s="18">
        <v>2.5</v>
      </c>
      <c r="L84" s="18">
        <v>3</v>
      </c>
      <c r="M84" s="19">
        <f t="shared" si="61"/>
        <v>4</v>
      </c>
      <c r="N84" s="19">
        <f t="shared" si="61"/>
        <v>5</v>
      </c>
      <c r="O84" s="19"/>
      <c r="P84" s="19"/>
      <c r="Q84" s="19"/>
      <c r="R84" s="19"/>
      <c r="S84" s="19"/>
      <c r="T84" s="19"/>
      <c r="U84" s="19"/>
      <c r="V84" s="19"/>
      <c r="W84" s="19">
        <f t="shared" si="58"/>
        <v>4</v>
      </c>
      <c r="X84" s="19">
        <f t="shared" si="59"/>
        <v>7</v>
      </c>
      <c r="Y84" s="19">
        <f t="shared" si="60"/>
        <v>9</v>
      </c>
      <c r="Z84" s="20"/>
      <c r="AA84" s="20"/>
      <c r="AB84" s="20"/>
      <c r="AC84" s="20"/>
      <c r="AD84" s="20"/>
      <c r="AE84" s="20"/>
    </row>
    <row r="85" spans="1:31" ht="15">
      <c r="A85" s="11">
        <f t="shared" si="57"/>
        <v>2569</v>
      </c>
      <c r="B85" s="11">
        <v>2026</v>
      </c>
      <c r="C85" s="17">
        <v>2.5</v>
      </c>
      <c r="D85" s="17">
        <v>3</v>
      </c>
      <c r="E85" s="17">
        <v>2.5</v>
      </c>
      <c r="F85" s="17">
        <v>4.5</v>
      </c>
      <c r="G85" s="17">
        <v>6</v>
      </c>
      <c r="H85" s="18">
        <v>1.5</v>
      </c>
      <c r="I85" s="18">
        <v>2</v>
      </c>
      <c r="J85" s="18">
        <v>1.5</v>
      </c>
      <c r="K85" s="18">
        <v>2.5</v>
      </c>
      <c r="L85" s="18">
        <v>3</v>
      </c>
      <c r="M85" s="19">
        <f t="shared" si="61"/>
        <v>4</v>
      </c>
      <c r="N85" s="19">
        <f t="shared" si="61"/>
        <v>5</v>
      </c>
      <c r="O85" s="19"/>
      <c r="P85" s="19"/>
      <c r="Q85" s="19"/>
      <c r="R85" s="19"/>
      <c r="S85" s="19"/>
      <c r="T85" s="19"/>
      <c r="U85" s="19"/>
      <c r="V85" s="19"/>
      <c r="W85" s="19">
        <f t="shared" si="58"/>
        <v>4</v>
      </c>
      <c r="X85" s="19">
        <f t="shared" si="59"/>
        <v>7</v>
      </c>
      <c r="Y85" s="19">
        <f t="shared" si="60"/>
        <v>9</v>
      </c>
      <c r="Z85" s="20"/>
      <c r="AA85" s="20"/>
      <c r="AB85" s="20"/>
      <c r="AC85" s="20"/>
      <c r="AD85" s="20"/>
      <c r="AE85" s="20"/>
    </row>
    <row r="86" spans="1:31" ht="15">
      <c r="A86" s="11">
        <f t="shared" si="57"/>
        <v>2570</v>
      </c>
      <c r="B86" s="11">
        <v>2027</v>
      </c>
      <c r="C86" s="17">
        <v>2.5</v>
      </c>
      <c r="D86" s="17">
        <v>3</v>
      </c>
      <c r="E86" s="17">
        <v>2.5</v>
      </c>
      <c r="F86" s="17">
        <v>4.5</v>
      </c>
      <c r="G86" s="17">
        <v>6</v>
      </c>
      <c r="H86" s="18">
        <v>1.5</v>
      </c>
      <c r="I86" s="18">
        <v>2</v>
      </c>
      <c r="J86" s="18">
        <v>1.5</v>
      </c>
      <c r="K86" s="18">
        <v>2.5</v>
      </c>
      <c r="L86" s="18">
        <v>3</v>
      </c>
      <c r="M86" s="19">
        <f t="shared" si="61"/>
        <v>4</v>
      </c>
      <c r="N86" s="19">
        <f t="shared" si="61"/>
        <v>5</v>
      </c>
      <c r="O86" s="19"/>
      <c r="P86" s="19"/>
      <c r="Q86" s="19"/>
      <c r="R86" s="19"/>
      <c r="S86" s="19"/>
      <c r="T86" s="19"/>
      <c r="U86" s="19"/>
      <c r="V86" s="19"/>
      <c r="W86" s="19">
        <f t="shared" si="58"/>
        <v>4</v>
      </c>
      <c r="X86" s="19">
        <f t="shared" si="59"/>
        <v>7</v>
      </c>
      <c r="Y86" s="19">
        <f t="shared" si="60"/>
        <v>9</v>
      </c>
      <c r="Z86" s="20"/>
      <c r="AA86" s="20"/>
      <c r="AB86" s="20"/>
      <c r="AC86" s="20"/>
      <c r="AD86" s="20"/>
      <c r="AE86" s="20"/>
    </row>
    <row r="87" spans="1:31" ht="15">
      <c r="A87" s="11">
        <f t="shared" si="57"/>
        <v>2571</v>
      </c>
      <c r="B87" s="11">
        <v>2028</v>
      </c>
      <c r="C87" s="17">
        <v>2.5</v>
      </c>
      <c r="D87" s="17">
        <v>3</v>
      </c>
      <c r="E87" s="17">
        <v>2.5</v>
      </c>
      <c r="F87" s="17">
        <v>4.5</v>
      </c>
      <c r="G87" s="17">
        <v>6</v>
      </c>
      <c r="H87" s="18">
        <v>1.5</v>
      </c>
      <c r="I87" s="18">
        <v>2</v>
      </c>
      <c r="J87" s="18">
        <v>1.5</v>
      </c>
      <c r="K87" s="18">
        <v>2.5</v>
      </c>
      <c r="L87" s="18">
        <v>3</v>
      </c>
      <c r="M87" s="19">
        <f t="shared" si="61"/>
        <v>4</v>
      </c>
      <c r="N87" s="19">
        <f t="shared" si="61"/>
        <v>5</v>
      </c>
      <c r="O87" s="19"/>
      <c r="P87" s="19"/>
      <c r="Q87" s="19"/>
      <c r="R87" s="19"/>
      <c r="S87" s="19"/>
      <c r="T87" s="19"/>
      <c r="U87" s="19"/>
      <c r="V87" s="19"/>
      <c r="W87" s="19">
        <f t="shared" si="58"/>
        <v>4</v>
      </c>
      <c r="X87" s="19">
        <f t="shared" si="59"/>
        <v>7</v>
      </c>
      <c r="Y87" s="19">
        <f t="shared" si="60"/>
        <v>9</v>
      </c>
      <c r="Z87" s="20"/>
      <c r="AA87" s="20"/>
      <c r="AB87" s="20"/>
      <c r="AC87" s="20"/>
      <c r="AD87" s="20"/>
      <c r="AE87" s="20"/>
    </row>
    <row r="88" spans="1:31" ht="15">
      <c r="A88" s="11">
        <f t="shared" si="57"/>
        <v>2572</v>
      </c>
      <c r="B88" s="11">
        <v>2029</v>
      </c>
      <c r="C88" s="17">
        <v>2.5</v>
      </c>
      <c r="D88" s="17">
        <v>3</v>
      </c>
      <c r="E88" s="17">
        <v>2.5</v>
      </c>
      <c r="F88" s="17">
        <v>4.5</v>
      </c>
      <c r="G88" s="17">
        <v>6</v>
      </c>
      <c r="H88" s="18">
        <v>1.5</v>
      </c>
      <c r="I88" s="18">
        <v>2</v>
      </c>
      <c r="J88" s="18">
        <v>1.5</v>
      </c>
      <c r="K88" s="18">
        <v>2.5</v>
      </c>
      <c r="L88" s="18">
        <v>3</v>
      </c>
      <c r="M88" s="19">
        <f t="shared" si="61"/>
        <v>4</v>
      </c>
      <c r="N88" s="19">
        <f t="shared" si="61"/>
        <v>5</v>
      </c>
      <c r="O88" s="19"/>
      <c r="P88" s="19"/>
      <c r="Q88" s="19"/>
      <c r="R88" s="19"/>
      <c r="S88" s="19"/>
      <c r="T88" s="19"/>
      <c r="U88" s="19"/>
      <c r="V88" s="19"/>
      <c r="W88" s="19">
        <f t="shared" si="58"/>
        <v>4</v>
      </c>
      <c r="X88" s="19">
        <f t="shared" si="59"/>
        <v>7</v>
      </c>
      <c r="Y88" s="19">
        <f t="shared" si="60"/>
        <v>9</v>
      </c>
      <c r="Z88" s="20"/>
      <c r="AA88" s="20"/>
      <c r="AB88" s="20"/>
      <c r="AC88" s="20"/>
      <c r="AD88" s="20"/>
      <c r="AE88" s="20"/>
    </row>
    <row r="89" spans="1:25" ht="15">
      <c r="A89" s="11">
        <f aca="true" t="shared" si="62" ref="A89">+A87+1</f>
        <v>2572</v>
      </c>
      <c r="B89" s="11">
        <f>+B87+1</f>
        <v>2029</v>
      </c>
      <c r="E89" s="17">
        <v>2.5</v>
      </c>
      <c r="F89" s="17">
        <v>4.5</v>
      </c>
      <c r="G89" s="17">
        <v>6</v>
      </c>
      <c r="H89" s="18">
        <v>1.5</v>
      </c>
      <c r="I89" s="18">
        <v>2</v>
      </c>
      <c r="J89" s="18">
        <v>1.5</v>
      </c>
      <c r="K89" s="18">
        <v>2.5</v>
      </c>
      <c r="L89" s="18">
        <v>3</v>
      </c>
      <c r="M89" s="19">
        <f aca="true" t="shared" si="63" ref="M89:N89">+M88</f>
        <v>4</v>
      </c>
      <c r="N89" s="19">
        <f t="shared" si="63"/>
        <v>5</v>
      </c>
      <c r="O89" s="19"/>
      <c r="P89" s="19"/>
      <c r="Q89" s="19"/>
      <c r="R89" s="19"/>
      <c r="S89" s="19"/>
      <c r="T89" s="19"/>
      <c r="U89" s="19"/>
      <c r="V89" s="19"/>
      <c r="W89" s="19">
        <f t="shared" si="58"/>
        <v>4</v>
      </c>
      <c r="X89" s="19">
        <f t="shared" si="59"/>
        <v>7</v>
      </c>
      <c r="Y89" s="19">
        <f t="shared" si="60"/>
        <v>9</v>
      </c>
    </row>
    <row r="90" spans="1:25" ht="15">
      <c r="A90" s="11">
        <f aca="true" t="shared" si="64" ref="A90:B90">+A88+1</f>
        <v>2573</v>
      </c>
      <c r="B90" s="11">
        <f t="shared" si="64"/>
        <v>2030</v>
      </c>
      <c r="E90" s="17">
        <v>2.5</v>
      </c>
      <c r="F90" s="17">
        <v>4.5</v>
      </c>
      <c r="G90" s="17">
        <v>6</v>
      </c>
      <c r="H90" s="18">
        <v>1.5</v>
      </c>
      <c r="I90" s="18">
        <v>2</v>
      </c>
      <c r="J90" s="18">
        <v>1.5</v>
      </c>
      <c r="K90" s="18">
        <v>2.5</v>
      </c>
      <c r="L90" s="18">
        <v>3</v>
      </c>
      <c r="M90" s="19">
        <f aca="true" t="shared" si="65" ref="M90:N91">+M89</f>
        <v>4</v>
      </c>
      <c r="N90" s="19">
        <f t="shared" si="65"/>
        <v>5</v>
      </c>
      <c r="O90" s="19"/>
      <c r="P90" s="19"/>
      <c r="Q90" s="19"/>
      <c r="R90" s="19"/>
      <c r="S90" s="19"/>
      <c r="T90" s="19"/>
      <c r="U90" s="19"/>
      <c r="V90" s="19"/>
      <c r="W90" s="19">
        <f t="shared" si="58"/>
        <v>4</v>
      </c>
      <c r="X90" s="19">
        <f t="shared" si="59"/>
        <v>7</v>
      </c>
      <c r="Y90" s="19">
        <f t="shared" si="60"/>
        <v>9</v>
      </c>
    </row>
    <row r="91" spans="1:25" ht="15">
      <c r="A91" s="11">
        <f aca="true" t="shared" si="66" ref="A91">+A90+1</f>
        <v>2574</v>
      </c>
      <c r="B91" s="11">
        <f aca="true" t="shared" si="67" ref="B91">+B90+1</f>
        <v>2031</v>
      </c>
      <c r="E91" s="17">
        <v>2.5</v>
      </c>
      <c r="F91" s="17">
        <v>4.5</v>
      </c>
      <c r="G91" s="17">
        <v>6</v>
      </c>
      <c r="H91" s="18">
        <v>1.5</v>
      </c>
      <c r="I91" s="18">
        <v>2</v>
      </c>
      <c r="J91" s="18">
        <v>1.5</v>
      </c>
      <c r="K91" s="18">
        <v>2.5</v>
      </c>
      <c r="L91" s="18">
        <v>3</v>
      </c>
      <c r="M91" s="19">
        <f t="shared" si="65"/>
        <v>4</v>
      </c>
      <c r="N91" s="19">
        <f t="shared" si="65"/>
        <v>5</v>
      </c>
      <c r="O91" s="19"/>
      <c r="P91" s="19"/>
      <c r="Q91" s="19"/>
      <c r="R91" s="19"/>
      <c r="S91" s="19"/>
      <c r="T91" s="19"/>
      <c r="U91" s="19"/>
      <c r="V91" s="19"/>
      <c r="W91" s="19">
        <f t="shared" si="58"/>
        <v>4</v>
      </c>
      <c r="X91" s="19">
        <f t="shared" si="59"/>
        <v>7</v>
      </c>
      <c r="Y91" s="19">
        <f t="shared" si="60"/>
        <v>9</v>
      </c>
    </row>
  </sheetData>
  <mergeCells count="5">
    <mergeCell ref="E1:G1"/>
    <mergeCell ref="AD1:AF1"/>
    <mergeCell ref="U1:AC1"/>
    <mergeCell ref="O1:Q1"/>
    <mergeCell ref="R1:T1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1">
      <pane xSplit="1" ySplit="2" topLeftCell="B38" activePane="bottomRight" state="frozen"/>
      <selection pane="topRight" activeCell="B1" sqref="B1"/>
      <selection pane="bottomLeft" activeCell="A2" sqref="A2"/>
      <selection pane="bottomRight" activeCell="C40" sqref="C40:C59"/>
    </sheetView>
  </sheetViews>
  <sheetFormatPr defaultColWidth="9.140625" defaultRowHeight="15"/>
  <cols>
    <col min="2" max="3" width="14.7109375" style="0" customWidth="1"/>
  </cols>
  <sheetData>
    <row r="1" spans="2:5" ht="15">
      <c r="B1" t="s">
        <v>61</v>
      </c>
      <c r="C1" t="s">
        <v>61</v>
      </c>
      <c r="D1" t="s">
        <v>59</v>
      </c>
      <c r="E1" t="s">
        <v>60</v>
      </c>
    </row>
    <row r="2" ht="15">
      <c r="D2" s="49">
        <f>+AVERAGE(D13:D39)</f>
        <v>0.0023763512981202495</v>
      </c>
    </row>
    <row r="3" spans="1:3" ht="15">
      <c r="A3">
        <v>1975</v>
      </c>
      <c r="B3" s="43">
        <v>0.278</v>
      </c>
      <c r="C3" s="43">
        <v>0.278</v>
      </c>
    </row>
    <row r="4" spans="1:4" ht="15">
      <c r="A4">
        <v>1976</v>
      </c>
      <c r="B4" s="43">
        <v>0.277</v>
      </c>
      <c r="C4" s="43">
        <v>0.277</v>
      </c>
      <c r="D4" s="43">
        <f>+B4-B3</f>
        <v>-0.0010000000000000009</v>
      </c>
    </row>
    <row r="5" spans="1:4" ht="15">
      <c r="A5">
        <v>1977</v>
      </c>
      <c r="B5" s="43">
        <v>0.277</v>
      </c>
      <c r="C5" s="43">
        <v>0.277</v>
      </c>
      <c r="D5" s="43">
        <f aca="true" t="shared" si="0" ref="D5:D39">+B5-B4</f>
        <v>0</v>
      </c>
    </row>
    <row r="6" spans="1:4" ht="15">
      <c r="A6">
        <v>1978</v>
      </c>
      <c r="B6" s="43">
        <v>0.276</v>
      </c>
      <c r="C6" s="43">
        <v>0.276</v>
      </c>
      <c r="D6" s="43">
        <f t="shared" si="0"/>
        <v>-0.0010000000000000009</v>
      </c>
    </row>
    <row r="7" spans="1:4" ht="15">
      <c r="A7">
        <v>1979</v>
      </c>
      <c r="B7" s="43">
        <v>0.275</v>
      </c>
      <c r="C7" s="43">
        <v>0.275</v>
      </c>
      <c r="D7" s="43">
        <f t="shared" si="0"/>
        <v>-0.0010000000000000009</v>
      </c>
    </row>
    <row r="8" spans="1:4" ht="15">
      <c r="A8">
        <v>1980</v>
      </c>
      <c r="B8" s="43">
        <v>0.274</v>
      </c>
      <c r="C8" s="43">
        <v>0.274</v>
      </c>
      <c r="D8" s="43">
        <f t="shared" si="0"/>
        <v>-0.0010000000000000009</v>
      </c>
    </row>
    <row r="9" spans="1:4" ht="15">
      <c r="A9">
        <v>1981</v>
      </c>
      <c r="B9" s="43">
        <v>0.273</v>
      </c>
      <c r="C9" s="43">
        <v>0.273</v>
      </c>
      <c r="D9" s="43">
        <f t="shared" si="0"/>
        <v>-0.0010000000000000009</v>
      </c>
    </row>
    <row r="10" spans="1:4" ht="15">
      <c r="A10">
        <v>1982</v>
      </c>
      <c r="B10" s="43">
        <v>0.281</v>
      </c>
      <c r="C10" s="43">
        <v>0.281</v>
      </c>
      <c r="D10" s="43">
        <f t="shared" si="0"/>
        <v>0.008000000000000007</v>
      </c>
    </row>
    <row r="11" spans="1:4" ht="15">
      <c r="A11">
        <v>1983</v>
      </c>
      <c r="B11" s="43">
        <v>0.29</v>
      </c>
      <c r="C11" s="43">
        <v>0.29</v>
      </c>
      <c r="D11" s="43">
        <f t="shared" si="0"/>
        <v>0.008999999999999952</v>
      </c>
    </row>
    <row r="12" spans="1:4" ht="15">
      <c r="A12">
        <v>1984</v>
      </c>
      <c r="B12" s="43">
        <v>0.298</v>
      </c>
      <c r="C12" s="43">
        <v>0.298</v>
      </c>
      <c r="D12" s="43">
        <f t="shared" si="0"/>
        <v>0.008000000000000007</v>
      </c>
    </row>
    <row r="13" spans="1:4" ht="15">
      <c r="A13">
        <v>1985</v>
      </c>
      <c r="B13" s="43">
        <v>0.307</v>
      </c>
      <c r="C13" s="43">
        <v>0.307</v>
      </c>
      <c r="D13" s="43">
        <f t="shared" si="0"/>
        <v>0.009000000000000008</v>
      </c>
    </row>
    <row r="14" spans="1:4" ht="15">
      <c r="A14">
        <v>1986</v>
      </c>
      <c r="B14" s="43">
        <v>0.316</v>
      </c>
      <c r="C14" s="43">
        <v>0.316</v>
      </c>
      <c r="D14" s="43">
        <f t="shared" si="0"/>
        <v>0.009000000000000008</v>
      </c>
    </row>
    <row r="15" spans="1:4" ht="15">
      <c r="A15">
        <v>1987</v>
      </c>
      <c r="B15" s="43">
        <v>0.319</v>
      </c>
      <c r="C15" s="43">
        <v>0.319</v>
      </c>
      <c r="D15" s="43">
        <f t="shared" si="0"/>
        <v>0.0030000000000000027</v>
      </c>
    </row>
    <row r="16" spans="1:4" ht="15">
      <c r="A16">
        <v>1988</v>
      </c>
      <c r="B16" s="43">
        <v>0.322</v>
      </c>
      <c r="C16" s="43">
        <v>0.322</v>
      </c>
      <c r="D16" s="43">
        <f t="shared" si="0"/>
        <v>0.0030000000000000027</v>
      </c>
    </row>
    <row r="17" spans="1:4" ht="15">
      <c r="A17">
        <v>1989</v>
      </c>
      <c r="B17" s="43">
        <v>0.322</v>
      </c>
      <c r="C17" s="43">
        <v>0.322</v>
      </c>
      <c r="D17" s="43">
        <f t="shared" si="0"/>
        <v>0</v>
      </c>
    </row>
    <row r="18" spans="1:4" ht="15">
      <c r="A18">
        <v>1990</v>
      </c>
      <c r="B18" s="43">
        <v>0.323</v>
      </c>
      <c r="C18" s="43">
        <v>0.323</v>
      </c>
      <c r="D18" s="43">
        <f t="shared" si="0"/>
        <v>0.0010000000000000009</v>
      </c>
    </row>
    <row r="19" spans="1:4" ht="15">
      <c r="A19">
        <v>1991</v>
      </c>
      <c r="B19" s="43">
        <v>0.326</v>
      </c>
      <c r="C19" s="43">
        <v>0.326</v>
      </c>
      <c r="D19" s="43">
        <f t="shared" si="0"/>
        <v>0.0030000000000000027</v>
      </c>
    </row>
    <row r="20" spans="1:4" ht="15">
      <c r="A20">
        <v>1992</v>
      </c>
      <c r="B20" s="43">
        <v>0.329</v>
      </c>
      <c r="C20" s="43">
        <v>0.329</v>
      </c>
      <c r="D20" s="43">
        <f t="shared" si="0"/>
        <v>0.0030000000000000027</v>
      </c>
    </row>
    <row r="21" spans="1:4" ht="15">
      <c r="A21">
        <v>1993</v>
      </c>
      <c r="B21" s="43">
        <v>0.329</v>
      </c>
      <c r="C21" s="43">
        <v>0.329</v>
      </c>
      <c r="D21" s="43">
        <f t="shared" si="0"/>
        <v>0</v>
      </c>
    </row>
    <row r="22" spans="1:4" ht="15">
      <c r="A22">
        <v>1994</v>
      </c>
      <c r="B22" s="43">
        <v>0.33</v>
      </c>
      <c r="C22" s="43">
        <v>0.33</v>
      </c>
      <c r="D22" s="43">
        <f t="shared" si="0"/>
        <v>0.0010000000000000009</v>
      </c>
    </row>
    <row r="23" spans="1:4" ht="15">
      <c r="A23">
        <v>1995</v>
      </c>
      <c r="B23" s="43">
        <v>0.332</v>
      </c>
      <c r="C23" s="43">
        <v>0.332</v>
      </c>
      <c r="D23" s="43">
        <f t="shared" si="0"/>
        <v>0.0020000000000000018</v>
      </c>
    </row>
    <row r="24" spans="1:4" ht="15">
      <c r="A24">
        <v>1996</v>
      </c>
      <c r="B24" s="43">
        <v>0.334</v>
      </c>
      <c r="C24" s="43">
        <v>0.334</v>
      </c>
      <c r="D24" s="43">
        <f t="shared" si="0"/>
        <v>0.0020000000000000018</v>
      </c>
    </row>
    <row r="25" spans="1:4" ht="15">
      <c r="A25">
        <v>1997</v>
      </c>
      <c r="B25" s="43">
        <v>0.335</v>
      </c>
      <c r="C25" s="43">
        <v>0.335</v>
      </c>
      <c r="D25" s="43">
        <f t="shared" si="0"/>
        <v>0.0010000000000000009</v>
      </c>
    </row>
    <row r="26" spans="1:4" ht="15">
      <c r="A26">
        <v>1998</v>
      </c>
      <c r="B26" s="43">
        <v>0.335</v>
      </c>
      <c r="C26" s="43">
        <v>0.335</v>
      </c>
      <c r="D26" s="43">
        <f t="shared" si="0"/>
        <v>0</v>
      </c>
    </row>
    <row r="27" spans="1:4" ht="15">
      <c r="A27">
        <v>1999</v>
      </c>
      <c r="B27" s="43">
        <v>0.334</v>
      </c>
      <c r="C27" s="43">
        <v>0.334</v>
      </c>
      <c r="D27" s="43">
        <f t="shared" si="0"/>
        <v>-0.0010000000000000009</v>
      </c>
    </row>
    <row r="28" spans="1:4" ht="15">
      <c r="A28">
        <v>2000</v>
      </c>
      <c r="B28" s="43">
        <v>0.335</v>
      </c>
      <c r="C28" s="43">
        <v>0.335</v>
      </c>
      <c r="D28" s="43">
        <f t="shared" si="0"/>
        <v>0.0010000000000000009</v>
      </c>
    </row>
    <row r="29" spans="1:4" ht="15">
      <c r="A29">
        <v>2001</v>
      </c>
      <c r="B29" s="43">
        <v>0.342</v>
      </c>
      <c r="C29" s="43">
        <v>0.342</v>
      </c>
      <c r="D29" s="43">
        <f t="shared" si="0"/>
        <v>0.007000000000000006</v>
      </c>
    </row>
    <row r="30" spans="1:4" ht="15">
      <c r="A30">
        <v>2002</v>
      </c>
      <c r="B30" s="43">
        <v>0.343</v>
      </c>
      <c r="C30" s="43">
        <v>0.343</v>
      </c>
      <c r="D30" s="43">
        <f t="shared" si="0"/>
        <v>0.0010000000000000009</v>
      </c>
    </row>
    <row r="31" spans="1:4" ht="15">
      <c r="A31">
        <v>2003</v>
      </c>
      <c r="B31" s="43">
        <v>0.345</v>
      </c>
      <c r="C31" s="43">
        <v>0.345</v>
      </c>
      <c r="D31" s="43">
        <f t="shared" si="0"/>
        <v>0.0019999999999999463</v>
      </c>
    </row>
    <row r="32" spans="1:4" ht="15">
      <c r="A32">
        <v>2004</v>
      </c>
      <c r="B32" s="43">
        <v>0.347</v>
      </c>
      <c r="C32" s="43">
        <v>0.347</v>
      </c>
      <c r="D32" s="43">
        <f t="shared" si="0"/>
        <v>0.0020000000000000018</v>
      </c>
    </row>
    <row r="33" spans="1:4" ht="15">
      <c r="A33">
        <v>2005</v>
      </c>
      <c r="B33" s="43">
        <v>0.331</v>
      </c>
      <c r="C33" s="43">
        <v>0.331</v>
      </c>
      <c r="D33" s="43">
        <f t="shared" si="0"/>
        <v>-0.01599999999999996</v>
      </c>
    </row>
    <row r="34" spans="1:6" ht="15">
      <c r="A34">
        <v>2006</v>
      </c>
      <c r="B34" s="43">
        <v>0.316</v>
      </c>
      <c r="C34" s="43">
        <v>0.316</v>
      </c>
      <c r="D34" s="43">
        <f t="shared" si="0"/>
        <v>-0.015000000000000013</v>
      </c>
      <c r="F34" s="43"/>
    </row>
    <row r="35" spans="1:4" ht="15">
      <c r="A35">
        <v>2007</v>
      </c>
      <c r="B35" s="43">
        <v>0.32</v>
      </c>
      <c r="C35" s="43">
        <v>0.32</v>
      </c>
      <c r="D35" s="43">
        <f t="shared" si="0"/>
        <v>0.0040000000000000036</v>
      </c>
    </row>
    <row r="36" spans="1:4" ht="15">
      <c r="A36">
        <v>2008</v>
      </c>
      <c r="B36" s="43">
        <v>0.325</v>
      </c>
      <c r="C36" s="43">
        <v>0.325</v>
      </c>
      <c r="D36" s="43">
        <f t="shared" si="0"/>
        <v>0.0050000000000000044</v>
      </c>
    </row>
    <row r="37" spans="1:4" ht="15">
      <c r="A37">
        <v>2009</v>
      </c>
      <c r="B37" s="43">
        <v>0.33303876087262807</v>
      </c>
      <c r="C37" s="43">
        <v>0.33303876087262807</v>
      </c>
      <c r="D37" s="43">
        <f t="shared" si="0"/>
        <v>0.008038760872628059</v>
      </c>
    </row>
    <row r="38" spans="1:4" ht="15">
      <c r="A38">
        <v>2010</v>
      </c>
      <c r="B38" s="43">
        <v>0.364678436365478</v>
      </c>
      <c r="C38" s="43">
        <v>0.364678436365478</v>
      </c>
      <c r="D38" s="43">
        <f t="shared" si="0"/>
        <v>0.031639675492849906</v>
      </c>
    </row>
    <row r="39" spans="1:4" ht="15">
      <c r="A39">
        <v>2011</v>
      </c>
      <c r="B39" s="43">
        <v>0.3621614850492467</v>
      </c>
      <c r="C39" s="43">
        <v>0.3621614850492467</v>
      </c>
      <c r="D39" s="43">
        <f t="shared" si="0"/>
        <v>-0.002516951316231253</v>
      </c>
    </row>
    <row r="40" spans="1:5" ht="15">
      <c r="A40">
        <v>2012</v>
      </c>
      <c r="B40" s="44">
        <f>+B39+D40</f>
        <v>0.36395015499998473</v>
      </c>
      <c r="C40" s="44">
        <f>+C39+E40</f>
        <v>0.3627614850492467</v>
      </c>
      <c r="D40" s="49">
        <v>0.0017886699507380088</v>
      </c>
      <c r="E40" s="49">
        <v>0.0006</v>
      </c>
    </row>
    <row r="41" spans="1:5" ht="15">
      <c r="A41">
        <v>2013</v>
      </c>
      <c r="B41" s="44">
        <f aca="true" t="shared" si="1" ref="B41:C59">+B40+D41</f>
        <v>0.36573882495072274</v>
      </c>
      <c r="C41" s="44">
        <f t="shared" si="1"/>
        <v>0.3633614850492467</v>
      </c>
      <c r="D41" s="49">
        <v>0.0017886699507380088</v>
      </c>
      <c r="E41" s="49">
        <v>0.0006</v>
      </c>
    </row>
    <row r="42" spans="1:5" ht="15">
      <c r="A42">
        <v>2014</v>
      </c>
      <c r="B42" s="44">
        <f t="shared" si="1"/>
        <v>0.3675274949014597</v>
      </c>
      <c r="C42" s="44">
        <f t="shared" si="1"/>
        <v>0.3639614850492467</v>
      </c>
      <c r="D42" s="49">
        <v>0.0017886699507369541</v>
      </c>
      <c r="E42" s="49">
        <v>0.0006</v>
      </c>
    </row>
    <row r="43" spans="1:5" ht="15">
      <c r="A43">
        <v>2015</v>
      </c>
      <c r="B43" s="44">
        <f t="shared" si="1"/>
        <v>0.3693161648521977</v>
      </c>
      <c r="C43" s="44">
        <f t="shared" si="1"/>
        <v>0.3645614850492467</v>
      </c>
      <c r="D43" s="49">
        <v>0.0017886699507380088</v>
      </c>
      <c r="E43" s="49">
        <v>0.0006</v>
      </c>
    </row>
    <row r="44" spans="1:5" ht="15">
      <c r="A44">
        <v>2016</v>
      </c>
      <c r="B44" s="44">
        <f t="shared" si="1"/>
        <v>0.3711048348029347</v>
      </c>
      <c r="C44" s="44">
        <f t="shared" si="1"/>
        <v>0.36516148504924667</v>
      </c>
      <c r="D44" s="49">
        <v>0.0017886699507370096</v>
      </c>
      <c r="E44" s="49">
        <v>0.0006</v>
      </c>
    </row>
    <row r="45" spans="1:5" ht="15">
      <c r="A45">
        <v>2017</v>
      </c>
      <c r="B45" s="44">
        <f t="shared" si="1"/>
        <v>0.3728935047536727</v>
      </c>
      <c r="C45" s="44">
        <f t="shared" si="1"/>
        <v>0.36576148504924666</v>
      </c>
      <c r="D45" s="49">
        <v>0.0017886699507380088</v>
      </c>
      <c r="E45" s="49">
        <v>0.0006</v>
      </c>
    </row>
    <row r="46" spans="1:5" ht="15">
      <c r="A46">
        <v>2018</v>
      </c>
      <c r="B46" s="44">
        <f t="shared" si="1"/>
        <v>0.37468217470441073</v>
      </c>
      <c r="C46" s="44">
        <f t="shared" si="1"/>
        <v>0.36636148504924665</v>
      </c>
      <c r="D46" s="49">
        <v>0.0017886699507380088</v>
      </c>
      <c r="E46" s="49">
        <v>0.0006</v>
      </c>
    </row>
    <row r="47" spans="1:5" ht="15">
      <c r="A47">
        <v>2019</v>
      </c>
      <c r="B47" s="44">
        <f t="shared" si="1"/>
        <v>0.37647084465514874</v>
      </c>
      <c r="C47" s="44">
        <f t="shared" si="1"/>
        <v>0.36696148504924664</v>
      </c>
      <c r="D47" s="49">
        <v>0.0017886699507380088</v>
      </c>
      <c r="E47" s="49">
        <v>0.0006</v>
      </c>
    </row>
    <row r="48" spans="1:5" ht="15">
      <c r="A48">
        <v>2020</v>
      </c>
      <c r="B48" s="44">
        <f t="shared" si="1"/>
        <v>0.3782595146058867</v>
      </c>
      <c r="C48" s="44">
        <f t="shared" si="1"/>
        <v>0.36756148504924663</v>
      </c>
      <c r="D48" s="49">
        <v>0.0017886699507379533</v>
      </c>
      <c r="E48" s="49">
        <v>0.0006</v>
      </c>
    </row>
    <row r="49" spans="1:5" ht="15">
      <c r="A49">
        <v>2021</v>
      </c>
      <c r="B49" s="44">
        <f t="shared" si="1"/>
        <v>0.3800481845566237</v>
      </c>
      <c r="C49" s="44">
        <f t="shared" si="1"/>
        <v>0.3681614850492466</v>
      </c>
      <c r="D49" s="49">
        <v>0.0017886699507370096</v>
      </c>
      <c r="E49" s="49">
        <v>0.0006</v>
      </c>
    </row>
    <row r="50" spans="1:5" ht="15">
      <c r="A50">
        <v>2022</v>
      </c>
      <c r="B50" s="44">
        <f t="shared" si="1"/>
        <v>0.3818368545073617</v>
      </c>
      <c r="C50" s="44">
        <f t="shared" si="1"/>
        <v>0.3687614850492466</v>
      </c>
      <c r="D50" s="49">
        <v>0.0017886699507380088</v>
      </c>
      <c r="E50" s="49">
        <v>0.0006</v>
      </c>
    </row>
    <row r="51" spans="1:5" ht="15">
      <c r="A51">
        <v>2023</v>
      </c>
      <c r="B51" s="44">
        <f t="shared" si="1"/>
        <v>0.3836255244580997</v>
      </c>
      <c r="C51" s="44">
        <f t="shared" si="1"/>
        <v>0.3693614850492466</v>
      </c>
      <c r="D51" s="49">
        <v>0.0017886699507380088</v>
      </c>
      <c r="E51" s="49">
        <v>0.0006</v>
      </c>
    </row>
    <row r="52" spans="1:5" ht="15">
      <c r="A52">
        <v>2024</v>
      </c>
      <c r="B52" s="44">
        <f t="shared" si="1"/>
        <v>0.38541419440883673</v>
      </c>
      <c r="C52" s="44">
        <f t="shared" si="1"/>
        <v>0.3699614850492466</v>
      </c>
      <c r="D52" s="49">
        <v>0.0017886699507370096</v>
      </c>
      <c r="E52" s="49">
        <v>0.0006</v>
      </c>
    </row>
    <row r="53" spans="1:5" ht="15">
      <c r="A53">
        <v>2025</v>
      </c>
      <c r="B53" s="44">
        <f t="shared" si="1"/>
        <v>0.38720286435957474</v>
      </c>
      <c r="C53" s="44">
        <f t="shared" si="1"/>
        <v>0.3705614850492466</v>
      </c>
      <c r="D53" s="49">
        <v>0.0017886699507380088</v>
      </c>
      <c r="E53" s="49">
        <v>0.0006</v>
      </c>
    </row>
    <row r="54" spans="1:5" ht="15">
      <c r="A54">
        <v>2026</v>
      </c>
      <c r="B54" s="44">
        <f t="shared" si="1"/>
        <v>0.38899153431031275</v>
      </c>
      <c r="C54" s="44">
        <f t="shared" si="1"/>
        <v>0.37116148504924656</v>
      </c>
      <c r="D54" s="49">
        <v>0.0017886699507380088</v>
      </c>
      <c r="E54" s="49">
        <v>0.0006</v>
      </c>
    </row>
    <row r="55" spans="1:5" ht="15">
      <c r="A55">
        <v>2027</v>
      </c>
      <c r="B55" s="44">
        <f t="shared" si="1"/>
        <v>0.3907802042610497</v>
      </c>
      <c r="C55" s="44">
        <f t="shared" si="1"/>
        <v>0.37176148504924655</v>
      </c>
      <c r="D55" s="49">
        <v>0.0017886699507369541</v>
      </c>
      <c r="E55" s="49">
        <v>0.0006</v>
      </c>
    </row>
    <row r="56" spans="1:5" ht="15">
      <c r="A56">
        <v>2028</v>
      </c>
      <c r="B56" s="44">
        <f t="shared" si="1"/>
        <v>0.3925688742117877</v>
      </c>
      <c r="C56" s="44">
        <f t="shared" si="1"/>
        <v>0.37236148504924654</v>
      </c>
      <c r="D56" s="49">
        <v>0.0017886699507380088</v>
      </c>
      <c r="E56" s="49">
        <v>0.0006</v>
      </c>
    </row>
    <row r="57" spans="1:5" ht="15">
      <c r="A57">
        <v>2029</v>
      </c>
      <c r="B57" s="44">
        <f t="shared" si="1"/>
        <v>0.3943575441625257</v>
      </c>
      <c r="C57" s="44">
        <f t="shared" si="1"/>
        <v>0.37296148504924653</v>
      </c>
      <c r="D57" s="49">
        <v>0.0017886699507380088</v>
      </c>
      <c r="E57" s="49">
        <v>0.0006</v>
      </c>
    </row>
    <row r="58" spans="1:5" ht="15">
      <c r="A58">
        <v>2030</v>
      </c>
      <c r="B58" s="44">
        <f t="shared" si="1"/>
        <v>0.39614621411326373</v>
      </c>
      <c r="C58" s="44">
        <f t="shared" si="1"/>
        <v>0.3735614850492465</v>
      </c>
      <c r="D58" s="49">
        <v>0.0017886699507380088</v>
      </c>
      <c r="E58" s="49">
        <v>0.0006</v>
      </c>
    </row>
    <row r="59" spans="1:5" ht="15">
      <c r="A59">
        <v>2031</v>
      </c>
      <c r="B59" s="44">
        <f t="shared" si="1"/>
        <v>0.39793488406400174</v>
      </c>
      <c r="C59" s="44">
        <f t="shared" si="1"/>
        <v>0.3741614850492465</v>
      </c>
      <c r="D59" s="49">
        <v>0.0017886699507380088</v>
      </c>
      <c r="E59" s="49">
        <v>0.0006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workbookViewId="0" topLeftCell="A10">
      <selection activeCell="B7" sqref="B7:B38"/>
    </sheetView>
  </sheetViews>
  <sheetFormatPr defaultColWidth="9.140625" defaultRowHeight="15"/>
  <sheetData>
    <row r="1" spans="1:7" ht="17.25">
      <c r="A1" s="27" t="s">
        <v>41</v>
      </c>
      <c r="B1" s="28"/>
      <c r="C1" s="28"/>
      <c r="D1" s="28"/>
      <c r="E1" s="28"/>
      <c r="F1" s="28"/>
      <c r="G1" s="28"/>
    </row>
    <row r="2" spans="1:7" ht="21">
      <c r="A2" s="29" t="s">
        <v>42</v>
      </c>
      <c r="B2" s="28"/>
      <c r="C2" s="28"/>
      <c r="D2" s="28"/>
      <c r="E2" s="28"/>
      <c r="F2" s="28"/>
      <c r="G2" s="28"/>
    </row>
    <row r="3" spans="1:9" ht="17.25">
      <c r="A3" s="28" t="s">
        <v>43</v>
      </c>
      <c r="B3" s="28"/>
      <c r="C3" s="28"/>
      <c r="D3" s="28"/>
      <c r="E3" s="28"/>
      <c r="F3" s="28">
        <v>2007</v>
      </c>
      <c r="G3" s="30" t="s">
        <v>44</v>
      </c>
      <c r="I3" s="40" t="s">
        <v>54</v>
      </c>
    </row>
    <row r="4" spans="1:14" ht="17.25">
      <c r="A4" s="31"/>
      <c r="B4" s="32" t="s">
        <v>45</v>
      </c>
      <c r="C4" s="32" t="s">
        <v>46</v>
      </c>
      <c r="D4" s="32" t="s">
        <v>47</v>
      </c>
      <c r="E4" s="32"/>
      <c r="F4" s="32"/>
      <c r="G4" s="32"/>
      <c r="I4" s="32" t="s">
        <v>45</v>
      </c>
      <c r="J4" s="32" t="s">
        <v>46</v>
      </c>
      <c r="K4" s="32" t="s">
        <v>47</v>
      </c>
      <c r="L4" s="32"/>
      <c r="M4" s="32"/>
      <c r="N4" s="32"/>
    </row>
    <row r="5" spans="1:14" ht="17.25">
      <c r="A5" s="33"/>
      <c r="B5" s="34" t="s">
        <v>48</v>
      </c>
      <c r="C5" s="34" t="s">
        <v>49</v>
      </c>
      <c r="D5" s="34" t="s">
        <v>50</v>
      </c>
      <c r="E5" s="34" t="s">
        <v>51</v>
      </c>
      <c r="F5" s="34" t="s">
        <v>52</v>
      </c>
      <c r="G5" s="34" t="s">
        <v>53</v>
      </c>
      <c r="I5" s="34" t="s">
        <v>48</v>
      </c>
      <c r="J5" s="34" t="s">
        <v>49</v>
      </c>
      <c r="K5" s="34" t="s">
        <v>50</v>
      </c>
      <c r="L5" s="34" t="s">
        <v>51</v>
      </c>
      <c r="M5" s="34" t="s">
        <v>52</v>
      </c>
      <c r="N5" s="34" t="s">
        <v>53</v>
      </c>
    </row>
    <row r="6" spans="1:7" ht="17.25">
      <c r="A6" s="35">
        <v>2007</v>
      </c>
      <c r="B6" s="36">
        <v>100</v>
      </c>
      <c r="C6" s="36">
        <v>100</v>
      </c>
      <c r="D6" s="36">
        <v>100</v>
      </c>
      <c r="E6" s="36">
        <v>100</v>
      </c>
      <c r="F6" s="36">
        <v>100</v>
      </c>
      <c r="G6" s="36">
        <v>100</v>
      </c>
    </row>
    <row r="7" spans="1:7" ht="17.25">
      <c r="A7" s="32">
        <v>1980</v>
      </c>
      <c r="B7" s="37">
        <v>34.94266450120577</v>
      </c>
      <c r="C7" s="37">
        <v>34.502701884244686</v>
      </c>
      <c r="D7" s="37">
        <v>35.58259438262991</v>
      </c>
      <c r="E7" s="37">
        <v>36.412343784542955</v>
      </c>
      <c r="F7" s="37">
        <v>34.674846704921904</v>
      </c>
      <c r="G7" s="37">
        <v>35.03363795607445</v>
      </c>
    </row>
    <row r="8" spans="1:14" ht="17.25">
      <c r="A8" s="38">
        <v>1981</v>
      </c>
      <c r="B8" s="39">
        <v>39.372016339386775</v>
      </c>
      <c r="C8" s="39">
        <v>39.13615825239263</v>
      </c>
      <c r="D8" s="39">
        <v>39.61690213576253</v>
      </c>
      <c r="E8" s="39">
        <v>40.72005409833934</v>
      </c>
      <c r="F8" s="39">
        <v>39.11000151601656</v>
      </c>
      <c r="G8" s="39">
        <v>38.7554563070662</v>
      </c>
      <c r="H8">
        <f>+A8</f>
        <v>1981</v>
      </c>
      <c r="I8" s="41">
        <f>+B8/B7*100-100</f>
        <v>12.676056338028147</v>
      </c>
      <c r="J8" s="41">
        <f aca="true" t="shared" si="0" ref="J8:J38">+C8/C7*100-100</f>
        <v>13.429256594724166</v>
      </c>
      <c r="K8" s="41">
        <f aca="true" t="shared" si="1" ref="K8:K38">+D8/D7*100-100</f>
        <v>11.337868480725575</v>
      </c>
      <c r="L8" s="41">
        <f aca="true" t="shared" si="2" ref="L8:L38">+E8/E7*100-100</f>
        <v>11.830357142857167</v>
      </c>
      <c r="M8" s="41">
        <f aca="true" t="shared" si="3" ref="M8:M38">+F8/F7*100-100</f>
        <v>12.790697674418581</v>
      </c>
      <c r="N8" s="41">
        <f aca="true" t="shared" si="4" ref="N8:N38">+G8/G7*100-100</f>
        <v>10.62355658198615</v>
      </c>
    </row>
    <row r="9" spans="1:14" ht="17.25">
      <c r="A9" s="38">
        <v>1982</v>
      </c>
      <c r="B9" s="39">
        <v>41.422642190396495</v>
      </c>
      <c r="C9" s="39">
        <v>41.20466555960156</v>
      </c>
      <c r="D9" s="39">
        <v>41.47268370220355</v>
      </c>
      <c r="E9" s="39">
        <v>42.914548031782765</v>
      </c>
      <c r="F9" s="39">
        <v>41.206620153988574</v>
      </c>
      <c r="G9" s="39">
        <v>40.77818367173563</v>
      </c>
      <c r="H9">
        <f aca="true" t="shared" si="5" ref="H9:H38">+A9</f>
        <v>1982</v>
      </c>
      <c r="I9" s="41">
        <f aca="true" t="shared" si="6" ref="I9:I38">+B9/B8*100-100</f>
        <v>5.2083333333333</v>
      </c>
      <c r="J9" s="41">
        <f t="shared" si="0"/>
        <v>5.285412262156484</v>
      </c>
      <c r="K9" s="41">
        <f t="shared" si="1"/>
        <v>4.684317718940932</v>
      </c>
      <c r="L9" s="41">
        <f t="shared" si="2"/>
        <v>5.3892215568861985</v>
      </c>
      <c r="M9" s="41">
        <f t="shared" si="3"/>
        <v>5.360824742268022</v>
      </c>
      <c r="N9" s="41">
        <f t="shared" si="4"/>
        <v>5.219206680584577</v>
      </c>
    </row>
    <row r="10" spans="1:14" ht="17.25">
      <c r="A10" s="38">
        <v>1983</v>
      </c>
      <c r="B10" s="39">
        <v>42.98111783716391</v>
      </c>
      <c r="C10" s="39">
        <v>42.61125052850361</v>
      </c>
      <c r="D10" s="39">
        <v>43.00572064839393</v>
      </c>
      <c r="E10" s="39">
        <v>45.02776441213571</v>
      </c>
      <c r="F10" s="39">
        <v>43.545156327111215</v>
      </c>
      <c r="G10" s="39">
        <v>41.99182009053728</v>
      </c>
      <c r="H10">
        <f t="shared" si="5"/>
        <v>1983</v>
      </c>
      <c r="I10" s="41">
        <f t="shared" si="6"/>
        <v>3.762376237623812</v>
      </c>
      <c r="J10" s="41">
        <f t="shared" si="0"/>
        <v>3.4136546184738705</v>
      </c>
      <c r="K10" s="41">
        <f t="shared" si="1"/>
        <v>3.6964980544746737</v>
      </c>
      <c r="L10" s="41">
        <f t="shared" si="2"/>
        <v>4.924242424242436</v>
      </c>
      <c r="M10" s="41">
        <f t="shared" si="3"/>
        <v>5.675146771037177</v>
      </c>
      <c r="N10" s="41">
        <f t="shared" si="4"/>
        <v>2.9761904761904674</v>
      </c>
    </row>
    <row r="11" spans="1:14" ht="17.25">
      <c r="A11" s="38">
        <v>1984</v>
      </c>
      <c r="B11" s="39">
        <v>43.30921797332546</v>
      </c>
      <c r="C11" s="39">
        <v>42.94221169765704</v>
      </c>
      <c r="D11" s="39">
        <v>43.32846526864455</v>
      </c>
      <c r="E11" s="39">
        <v>45.43415217758818</v>
      </c>
      <c r="F11" s="39">
        <v>43.545156327111215</v>
      </c>
      <c r="G11" s="39">
        <v>43.04363832016539</v>
      </c>
      <c r="H11">
        <f t="shared" si="5"/>
        <v>1984</v>
      </c>
      <c r="I11" s="41">
        <f t="shared" si="6"/>
        <v>0.7633587786259426</v>
      </c>
      <c r="J11" s="41">
        <f t="shared" si="0"/>
        <v>0.7766990291262061</v>
      </c>
      <c r="K11" s="41">
        <f t="shared" si="1"/>
        <v>0.7504690431519947</v>
      </c>
      <c r="L11" s="41">
        <f t="shared" si="2"/>
        <v>0.9025270758122446</v>
      </c>
      <c r="M11" s="41">
        <f t="shared" si="3"/>
        <v>0</v>
      </c>
      <c r="N11" s="41">
        <f t="shared" si="4"/>
        <v>2.504816955684035</v>
      </c>
    </row>
    <row r="12" spans="1:14" ht="17.25">
      <c r="A12" s="38">
        <v>1985</v>
      </c>
      <c r="B12" s="39">
        <v>44.375543415850515</v>
      </c>
      <c r="C12" s="39">
        <v>44.34879666655909</v>
      </c>
      <c r="D12" s="39">
        <v>44.1353268192711</v>
      </c>
      <c r="E12" s="39">
        <v>46.003095049221685</v>
      </c>
      <c r="F12" s="39">
        <v>43.948352219028905</v>
      </c>
      <c r="G12" s="39">
        <v>43.61000198227282</v>
      </c>
      <c r="H12">
        <f t="shared" si="5"/>
        <v>1985</v>
      </c>
      <c r="I12" s="41">
        <f t="shared" si="6"/>
        <v>2.462121212121218</v>
      </c>
      <c r="J12" s="41">
        <f t="shared" si="0"/>
        <v>3.275529865125222</v>
      </c>
      <c r="K12" s="41">
        <f t="shared" si="1"/>
        <v>1.8621973929237043</v>
      </c>
      <c r="L12" s="41">
        <f t="shared" si="2"/>
        <v>1.252236135957105</v>
      </c>
      <c r="M12" s="41">
        <f t="shared" si="3"/>
        <v>0.9259259259259096</v>
      </c>
      <c r="N12" s="41">
        <f t="shared" si="4"/>
        <v>1.3157894736841769</v>
      </c>
    </row>
    <row r="13" spans="1:14" ht="17.25">
      <c r="A13" s="38">
        <v>1986</v>
      </c>
      <c r="B13" s="39">
        <v>45.19579375625441</v>
      </c>
      <c r="C13" s="39">
        <v>45.09345929715432</v>
      </c>
      <c r="D13" s="39">
        <v>44.942188369897615</v>
      </c>
      <c r="E13" s="39">
        <v>47.14098079248865</v>
      </c>
      <c r="F13" s="39">
        <v>44.59346564609723</v>
      </c>
      <c r="G13" s="39">
        <v>44.580911117314145</v>
      </c>
      <c r="H13">
        <f t="shared" si="5"/>
        <v>1986</v>
      </c>
      <c r="I13" s="41">
        <f t="shared" si="6"/>
        <v>1.848428835489841</v>
      </c>
      <c r="J13" s="41">
        <f t="shared" si="0"/>
        <v>1.6791044776119861</v>
      </c>
      <c r="K13" s="41">
        <f t="shared" si="1"/>
        <v>1.8281535648994236</v>
      </c>
      <c r="L13" s="41">
        <f t="shared" si="2"/>
        <v>2.473498233215537</v>
      </c>
      <c r="M13" s="41">
        <f t="shared" si="3"/>
        <v>1.4678899082569075</v>
      </c>
      <c r="N13" s="41">
        <f t="shared" si="4"/>
        <v>2.226345083487928</v>
      </c>
    </row>
    <row r="14" spans="1:14" ht="17.25">
      <c r="A14" s="38">
        <v>1987</v>
      </c>
      <c r="B14" s="39">
        <v>46.34414423281986</v>
      </c>
      <c r="C14" s="39">
        <v>46.2518233891913</v>
      </c>
      <c r="D14" s="39">
        <v>46.23316685090006</v>
      </c>
      <c r="E14" s="39">
        <v>48.19758898266514</v>
      </c>
      <c r="F14" s="39">
        <v>45.480496608316166</v>
      </c>
      <c r="G14" s="39">
        <v>45.47091115776869</v>
      </c>
      <c r="H14">
        <f t="shared" si="5"/>
        <v>1987</v>
      </c>
      <c r="I14" s="41">
        <f t="shared" si="6"/>
        <v>2.54083484573502</v>
      </c>
      <c r="J14" s="41">
        <f t="shared" si="0"/>
        <v>2.5688073394495348</v>
      </c>
      <c r="K14" s="41">
        <f t="shared" si="1"/>
        <v>2.8725314183123913</v>
      </c>
      <c r="L14" s="41">
        <f t="shared" si="2"/>
        <v>2.2413793103448683</v>
      </c>
      <c r="M14" s="41">
        <f t="shared" si="3"/>
        <v>1.9891500904159187</v>
      </c>
      <c r="N14" s="41">
        <f t="shared" si="4"/>
        <v>1.9963702359346627</v>
      </c>
    </row>
    <row r="15" spans="1:14" ht="17.25">
      <c r="A15" s="38">
        <v>1988</v>
      </c>
      <c r="B15" s="39">
        <v>48.066669947668025</v>
      </c>
      <c r="C15" s="39">
        <v>47.989369527246794</v>
      </c>
      <c r="D15" s="39">
        <v>48.25032072746638</v>
      </c>
      <c r="E15" s="39">
        <v>50.310805363018076</v>
      </c>
      <c r="F15" s="39">
        <v>47.25455853275403</v>
      </c>
      <c r="G15" s="39">
        <v>47.25091123867779</v>
      </c>
      <c r="H15">
        <f t="shared" si="5"/>
        <v>1988</v>
      </c>
      <c r="I15" s="41">
        <f t="shared" si="6"/>
        <v>3.716814159292042</v>
      </c>
      <c r="J15" s="41">
        <f t="shared" si="0"/>
        <v>3.7567084078712156</v>
      </c>
      <c r="K15" s="41">
        <f t="shared" si="1"/>
        <v>4.363001745200705</v>
      </c>
      <c r="L15" s="41">
        <f t="shared" si="2"/>
        <v>4.384485666104538</v>
      </c>
      <c r="M15" s="41">
        <f t="shared" si="3"/>
        <v>3.9007092198581717</v>
      </c>
      <c r="N15" s="41">
        <f t="shared" si="4"/>
        <v>3.914590747330962</v>
      </c>
    </row>
    <row r="16" spans="1:14" ht="17.25">
      <c r="A16" s="38">
        <v>1989</v>
      </c>
      <c r="B16" s="39">
        <v>50.691471036960465</v>
      </c>
      <c r="C16" s="39">
        <v>51.050760341916</v>
      </c>
      <c r="D16" s="39">
        <v>50.2674746040327</v>
      </c>
      <c r="E16" s="39">
        <v>52.34274419028052</v>
      </c>
      <c r="F16" s="39">
        <v>48.706063743657744</v>
      </c>
      <c r="G16" s="39">
        <v>48.86909313041332</v>
      </c>
      <c r="H16">
        <f t="shared" si="5"/>
        <v>1989</v>
      </c>
      <c r="I16" s="41">
        <f t="shared" si="6"/>
        <v>5.460750853242288</v>
      </c>
      <c r="J16" s="41">
        <f t="shared" si="0"/>
        <v>6.379310344827616</v>
      </c>
      <c r="K16" s="41">
        <f t="shared" si="1"/>
        <v>4.180602006688943</v>
      </c>
      <c r="L16" s="41">
        <f t="shared" si="2"/>
        <v>4.038772213247171</v>
      </c>
      <c r="M16" s="41">
        <f t="shared" si="3"/>
        <v>3.0716723549488023</v>
      </c>
      <c r="N16" s="41">
        <f t="shared" si="4"/>
        <v>3.4246575342465633</v>
      </c>
    </row>
    <row r="17" spans="1:14" ht="17.25">
      <c r="A17" s="38">
        <v>1990</v>
      </c>
      <c r="B17" s="39">
        <v>53.72639729645488</v>
      </c>
      <c r="C17" s="39">
        <v>54.44311232573858</v>
      </c>
      <c r="D17" s="39">
        <v>52.6880592559123</v>
      </c>
      <c r="E17" s="39">
        <v>54.13085035827143</v>
      </c>
      <c r="F17" s="39">
        <v>50.88332156001331</v>
      </c>
      <c r="G17" s="39">
        <v>51.78182053553731</v>
      </c>
      <c r="H17">
        <f t="shared" si="5"/>
        <v>1990</v>
      </c>
      <c r="I17" s="41">
        <f t="shared" si="6"/>
        <v>5.987055016181259</v>
      </c>
      <c r="J17" s="41">
        <f t="shared" si="0"/>
        <v>6.645056726093927</v>
      </c>
      <c r="K17" s="41">
        <f t="shared" si="1"/>
        <v>4.815409309791363</v>
      </c>
      <c r="L17" s="41">
        <f t="shared" si="2"/>
        <v>3.416149068322909</v>
      </c>
      <c r="M17" s="41">
        <f t="shared" si="3"/>
        <v>4.47019867549669</v>
      </c>
      <c r="N17" s="41">
        <f t="shared" si="4"/>
        <v>5.960264900662281</v>
      </c>
    </row>
    <row r="18" spans="1:14" ht="17.25">
      <c r="A18" s="38">
        <v>1991</v>
      </c>
      <c r="B18" s="39">
        <v>56.761323555949275</v>
      </c>
      <c r="C18" s="39">
        <v>57.339022555831086</v>
      </c>
      <c r="D18" s="39">
        <v>56.15756392360638</v>
      </c>
      <c r="E18" s="39">
        <v>57.21939737571038</v>
      </c>
      <c r="F18" s="39">
        <v>53.78633198182071</v>
      </c>
      <c r="G18" s="39">
        <v>55.58454798111582</v>
      </c>
      <c r="H18">
        <f t="shared" si="5"/>
        <v>1991</v>
      </c>
      <c r="I18" s="41">
        <f t="shared" si="6"/>
        <v>5.648854961832072</v>
      </c>
      <c r="J18" s="41">
        <f t="shared" si="0"/>
        <v>5.319148936170265</v>
      </c>
      <c r="K18" s="41">
        <f t="shared" si="1"/>
        <v>6.584992343032184</v>
      </c>
      <c r="L18" s="41">
        <f t="shared" si="2"/>
        <v>5.705705705705768</v>
      </c>
      <c r="M18" s="41">
        <f t="shared" si="3"/>
        <v>5.705229793977779</v>
      </c>
      <c r="N18" s="41">
        <f t="shared" si="4"/>
        <v>7.343749999999986</v>
      </c>
    </row>
    <row r="19" spans="1:14" ht="17.25">
      <c r="A19" s="38">
        <v>1992</v>
      </c>
      <c r="B19" s="39">
        <v>59.05802450908018</v>
      </c>
      <c r="C19" s="39">
        <v>59.40752986304001</v>
      </c>
      <c r="D19" s="39">
        <v>58.416776265360646</v>
      </c>
      <c r="E19" s="39">
        <v>60.63305460551125</v>
      </c>
      <c r="F19" s="39">
        <v>57.415095009079984</v>
      </c>
      <c r="G19" s="39">
        <v>57.60727534578525</v>
      </c>
      <c r="H19">
        <f t="shared" si="5"/>
        <v>1992</v>
      </c>
      <c r="I19" s="41">
        <f t="shared" si="6"/>
        <v>4.046242774566494</v>
      </c>
      <c r="J19" s="41">
        <f t="shared" si="0"/>
        <v>3.607503607503631</v>
      </c>
      <c r="K19" s="41">
        <f t="shared" si="1"/>
        <v>4.022988505747094</v>
      </c>
      <c r="L19" s="41">
        <f t="shared" si="2"/>
        <v>5.965909090909037</v>
      </c>
      <c r="M19" s="41">
        <f t="shared" si="3"/>
        <v>6.746626686656683</v>
      </c>
      <c r="N19" s="41">
        <f t="shared" si="4"/>
        <v>3.639010189228543</v>
      </c>
    </row>
    <row r="20" spans="1:14" ht="17.25">
      <c r="A20" s="38">
        <v>1993</v>
      </c>
      <c r="B20" s="39">
        <v>61.02662532604951</v>
      </c>
      <c r="C20" s="39">
        <v>61.641517754825614</v>
      </c>
      <c r="D20" s="39">
        <v>59.70775474636311</v>
      </c>
      <c r="E20" s="39">
        <v>61.85221790186872</v>
      </c>
      <c r="F20" s="39">
        <v>58.86660021998369</v>
      </c>
      <c r="G20" s="39">
        <v>59.387275426694345</v>
      </c>
      <c r="H20">
        <f t="shared" si="5"/>
        <v>1993</v>
      </c>
      <c r="I20" s="41">
        <f t="shared" si="6"/>
        <v>3.3333333333333144</v>
      </c>
      <c r="J20" s="41">
        <f t="shared" si="0"/>
        <v>3.76044568245122</v>
      </c>
      <c r="K20" s="41">
        <f t="shared" si="1"/>
        <v>2.209944751381258</v>
      </c>
      <c r="L20" s="41">
        <f t="shared" si="2"/>
        <v>2.0107238605898203</v>
      </c>
      <c r="M20" s="41">
        <f t="shared" si="3"/>
        <v>2.5280898876404336</v>
      </c>
      <c r="N20" s="41">
        <f t="shared" si="4"/>
        <v>3.089887640449433</v>
      </c>
    </row>
    <row r="21" spans="1:14" ht="17.25">
      <c r="A21" s="38">
        <v>1994</v>
      </c>
      <c r="B21" s="39">
        <v>64.14357661958428</v>
      </c>
      <c r="C21" s="39">
        <v>65.19935032322496</v>
      </c>
      <c r="D21" s="39">
        <v>61.64422246786677</v>
      </c>
      <c r="E21" s="39">
        <v>64.45309960076466</v>
      </c>
      <c r="F21" s="39">
        <v>61.12449721472274</v>
      </c>
      <c r="G21" s="39">
        <v>62.05727554805798</v>
      </c>
      <c r="H21">
        <f t="shared" si="5"/>
        <v>1994</v>
      </c>
      <c r="I21" s="41">
        <f t="shared" si="6"/>
        <v>5.107526881720403</v>
      </c>
      <c r="J21" s="41">
        <f t="shared" si="0"/>
        <v>5.771812080536947</v>
      </c>
      <c r="K21" s="41">
        <f t="shared" si="1"/>
        <v>3.243243243243228</v>
      </c>
      <c r="L21" s="41">
        <f t="shared" si="2"/>
        <v>4.20499342969778</v>
      </c>
      <c r="M21" s="41">
        <f t="shared" si="3"/>
        <v>3.835616438356084</v>
      </c>
      <c r="N21" s="41">
        <f t="shared" si="4"/>
        <v>4.4959128065394935</v>
      </c>
    </row>
    <row r="22" spans="1:14" ht="17.25">
      <c r="A22" s="38">
        <v>1995</v>
      </c>
      <c r="B22" s="39">
        <v>67.91672818544221</v>
      </c>
      <c r="C22" s="39">
        <v>68.92266347620098</v>
      </c>
      <c r="D22" s="39">
        <v>65.59784406593675</v>
      </c>
      <c r="E22" s="39">
        <v>67.94803438365604</v>
      </c>
      <c r="F22" s="39">
        <v>64.99517777713267</v>
      </c>
      <c r="G22" s="39">
        <v>66.02182118281003</v>
      </c>
      <c r="H22">
        <f t="shared" si="5"/>
        <v>1995</v>
      </c>
      <c r="I22" s="41">
        <f t="shared" si="6"/>
        <v>5.882352941176521</v>
      </c>
      <c r="J22" s="41">
        <f t="shared" si="0"/>
        <v>5.710659898477118</v>
      </c>
      <c r="K22" s="41">
        <f t="shared" si="1"/>
        <v>6.413612565445021</v>
      </c>
      <c r="L22" s="41">
        <f t="shared" si="2"/>
        <v>5.422446406052941</v>
      </c>
      <c r="M22" s="41">
        <f t="shared" si="3"/>
        <v>6.332453825857584</v>
      </c>
      <c r="N22" s="41">
        <f t="shared" si="4"/>
        <v>6.388526727509742</v>
      </c>
    </row>
    <row r="23" spans="1:14" ht="17.25">
      <c r="A23" s="38">
        <v>1996</v>
      </c>
      <c r="B23" s="39">
        <v>71.85392981938085</v>
      </c>
      <c r="C23" s="39">
        <v>72.97693779833048</v>
      </c>
      <c r="D23" s="39">
        <v>69.30940719881879</v>
      </c>
      <c r="E23" s="39">
        <v>71.28041406036645</v>
      </c>
      <c r="F23" s="39">
        <v>69.02713669630958</v>
      </c>
      <c r="G23" s="39">
        <v>70.0672759121489</v>
      </c>
      <c r="H23">
        <f t="shared" si="5"/>
        <v>1996</v>
      </c>
      <c r="I23" s="41">
        <f t="shared" si="6"/>
        <v>5.797101449275303</v>
      </c>
      <c r="J23" s="41">
        <f t="shared" si="0"/>
        <v>5.882352941176521</v>
      </c>
      <c r="K23" s="41">
        <f t="shared" si="1"/>
        <v>5.6580565805658125</v>
      </c>
      <c r="L23" s="41">
        <f t="shared" si="2"/>
        <v>4.9043062200957195</v>
      </c>
      <c r="M23" s="41">
        <f t="shared" si="3"/>
        <v>6.203473945409343</v>
      </c>
      <c r="N23" s="41">
        <f t="shared" si="4"/>
        <v>6.127450980392183</v>
      </c>
    </row>
    <row r="24" spans="1:14" ht="17.25">
      <c r="A24" s="38">
        <v>1997</v>
      </c>
      <c r="B24" s="39">
        <v>75.87315648735992</v>
      </c>
      <c r="C24" s="39">
        <v>76.78299124359486</v>
      </c>
      <c r="D24" s="39">
        <v>73.66645957220203</v>
      </c>
      <c r="E24" s="39">
        <v>75.26301416180081</v>
      </c>
      <c r="F24" s="39">
        <v>74.42996164800675</v>
      </c>
      <c r="G24" s="39">
        <v>74.51727611442163</v>
      </c>
      <c r="H24">
        <f t="shared" si="5"/>
        <v>1997</v>
      </c>
      <c r="I24" s="41">
        <f t="shared" si="6"/>
        <v>5.593607305936075</v>
      </c>
      <c r="J24" s="41">
        <f t="shared" si="0"/>
        <v>5.215419501133752</v>
      </c>
      <c r="K24" s="41">
        <f t="shared" si="1"/>
        <v>6.286379511059351</v>
      </c>
      <c r="L24" s="41">
        <f t="shared" si="2"/>
        <v>5.587229190421851</v>
      </c>
      <c r="M24" s="41">
        <f t="shared" si="3"/>
        <v>7.82710280373837</v>
      </c>
      <c r="N24" s="41">
        <f t="shared" si="4"/>
        <v>6.3510392609699835</v>
      </c>
    </row>
    <row r="25" spans="1:14" ht="17.25">
      <c r="A25" s="38">
        <v>1998</v>
      </c>
      <c r="B25" s="39">
        <v>82.02503404038913</v>
      </c>
      <c r="C25" s="39">
        <v>82.74029228835654</v>
      </c>
      <c r="D25" s="39">
        <v>80.68615506265282</v>
      </c>
      <c r="E25" s="39">
        <v>81.2775530904977</v>
      </c>
      <c r="F25" s="39">
        <v>80.63917838353929</v>
      </c>
      <c r="G25" s="39">
        <v>80.90909458677706</v>
      </c>
      <c r="H25">
        <f t="shared" si="5"/>
        <v>1998</v>
      </c>
      <c r="I25" s="41">
        <f t="shared" si="6"/>
        <v>8.10810810810814</v>
      </c>
      <c r="J25" s="41">
        <f t="shared" si="0"/>
        <v>7.758620689655189</v>
      </c>
      <c r="K25" s="41">
        <f t="shared" si="1"/>
        <v>9.529025191675771</v>
      </c>
      <c r="L25" s="41">
        <f t="shared" si="2"/>
        <v>7.991360691144791</v>
      </c>
      <c r="M25" s="41">
        <f t="shared" si="3"/>
        <v>8.342361863488648</v>
      </c>
      <c r="N25" s="41">
        <f t="shared" si="4"/>
        <v>8.577633007600483</v>
      </c>
    </row>
    <row r="26" spans="1:14" ht="17.25">
      <c r="A26" s="38">
        <v>1999</v>
      </c>
      <c r="B26" s="39">
        <v>82.27110914251027</v>
      </c>
      <c r="C26" s="39">
        <v>83.07125345750997</v>
      </c>
      <c r="D26" s="39">
        <v>80.84752737277813</v>
      </c>
      <c r="E26" s="39">
        <v>81.8464959621312</v>
      </c>
      <c r="F26" s="39">
        <v>80.71981756192282</v>
      </c>
      <c r="G26" s="39">
        <v>80.74727639760346</v>
      </c>
      <c r="H26">
        <f t="shared" si="5"/>
        <v>1999</v>
      </c>
      <c r="I26" s="41">
        <f t="shared" si="6"/>
        <v>0.29999999999996874</v>
      </c>
      <c r="J26" s="41">
        <f t="shared" si="0"/>
        <v>0.4000000000000057</v>
      </c>
      <c r="K26" s="41">
        <f t="shared" si="1"/>
        <v>0.20000000000001705</v>
      </c>
      <c r="L26" s="41">
        <f t="shared" si="2"/>
        <v>0.700000000000017</v>
      </c>
      <c r="M26" s="41">
        <f t="shared" si="3"/>
        <v>0.09999999999999432</v>
      </c>
      <c r="N26" s="41">
        <f t="shared" si="4"/>
        <v>-0.20000000000005969</v>
      </c>
    </row>
    <row r="27" spans="1:14" ht="17.25">
      <c r="A27" s="38">
        <v>2000</v>
      </c>
      <c r="B27" s="39">
        <v>83.58350968715652</v>
      </c>
      <c r="C27" s="39">
        <v>84.31235784183531</v>
      </c>
      <c r="D27" s="39">
        <v>81.89644738859259</v>
      </c>
      <c r="E27" s="39">
        <v>83.39076947085063</v>
      </c>
      <c r="F27" s="39">
        <v>81.76812688090885</v>
      </c>
      <c r="G27" s="39">
        <v>82.12273100557871</v>
      </c>
      <c r="H27">
        <f t="shared" si="5"/>
        <v>2000</v>
      </c>
      <c r="I27" s="41">
        <f t="shared" si="6"/>
        <v>1.5952143569292474</v>
      </c>
      <c r="J27" s="41">
        <f t="shared" si="0"/>
        <v>1.4940239043824732</v>
      </c>
      <c r="K27" s="41">
        <f t="shared" si="1"/>
        <v>1.2974051896207186</v>
      </c>
      <c r="L27" s="41">
        <f t="shared" si="2"/>
        <v>1.88679245283015</v>
      </c>
      <c r="M27" s="41">
        <f t="shared" si="3"/>
        <v>1.2987012987013031</v>
      </c>
      <c r="N27" s="41">
        <f t="shared" si="4"/>
        <v>1.7034068136273106</v>
      </c>
    </row>
    <row r="28" spans="1:14" ht="17.25">
      <c r="A28" s="38">
        <v>2001</v>
      </c>
      <c r="B28" s="39">
        <v>84.89591023180274</v>
      </c>
      <c r="C28" s="39">
        <v>85.71894281073737</v>
      </c>
      <c r="D28" s="39">
        <v>83.42948433478304</v>
      </c>
      <c r="E28" s="39">
        <v>84.93504297957006</v>
      </c>
      <c r="F28" s="39">
        <v>82.73579702151132</v>
      </c>
      <c r="G28" s="39">
        <v>83.90273108648779</v>
      </c>
      <c r="H28">
        <f t="shared" si="5"/>
        <v>2001</v>
      </c>
      <c r="I28" s="41">
        <f t="shared" si="6"/>
        <v>1.570166830225702</v>
      </c>
      <c r="J28" s="41">
        <f t="shared" si="0"/>
        <v>1.6683022571148314</v>
      </c>
      <c r="K28" s="41">
        <f t="shared" si="1"/>
        <v>1.871921182266064</v>
      </c>
      <c r="L28" s="41">
        <f t="shared" si="2"/>
        <v>1.8518518518518192</v>
      </c>
      <c r="M28" s="41">
        <f t="shared" si="3"/>
        <v>1.1834319526627013</v>
      </c>
      <c r="N28" s="41">
        <f t="shared" si="4"/>
        <v>2.167487684729025</v>
      </c>
    </row>
    <row r="29" spans="1:14" ht="17.25">
      <c r="A29" s="38">
        <v>2002</v>
      </c>
      <c r="B29" s="39">
        <v>85.47008547008545</v>
      </c>
      <c r="C29" s="39">
        <v>86.13264427217915</v>
      </c>
      <c r="D29" s="39">
        <v>84.31703204047218</v>
      </c>
      <c r="E29" s="39">
        <v>85.17887563884156</v>
      </c>
      <c r="F29" s="39">
        <v>83.5421888053467</v>
      </c>
      <c r="G29" s="39">
        <v>84.38818565400842</v>
      </c>
      <c r="H29">
        <f t="shared" si="5"/>
        <v>2002</v>
      </c>
      <c r="I29" s="41">
        <f t="shared" si="6"/>
        <v>0.67632850241543</v>
      </c>
      <c r="J29" s="41">
        <f t="shared" si="0"/>
        <v>0.48262548262547966</v>
      </c>
      <c r="K29" s="41">
        <f t="shared" si="1"/>
        <v>1.063829787233999</v>
      </c>
      <c r="L29" s="41">
        <f t="shared" si="2"/>
        <v>0.28708133971294103</v>
      </c>
      <c r="M29" s="41">
        <f t="shared" si="3"/>
        <v>0.9746588693956966</v>
      </c>
      <c r="N29" s="41">
        <f t="shared" si="4"/>
        <v>0.578592092574695</v>
      </c>
    </row>
    <row r="30" spans="1:14" ht="17.25">
      <c r="A30" s="38">
        <v>2003</v>
      </c>
      <c r="B30" s="39">
        <v>87.02856111685287</v>
      </c>
      <c r="C30" s="39">
        <v>87.53922924108124</v>
      </c>
      <c r="D30" s="39">
        <v>86.49555822716384</v>
      </c>
      <c r="E30" s="39">
        <v>86.80442670065149</v>
      </c>
      <c r="F30" s="39">
        <v>85.39688990816809</v>
      </c>
      <c r="G30" s="39">
        <v>86.16818573491756</v>
      </c>
      <c r="H30">
        <f t="shared" si="5"/>
        <v>2003</v>
      </c>
      <c r="I30" s="41">
        <f t="shared" si="6"/>
        <v>1.8234165067178907</v>
      </c>
      <c r="J30" s="41">
        <f t="shared" si="0"/>
        <v>1.6330451488953344</v>
      </c>
      <c r="K30" s="41">
        <f t="shared" si="1"/>
        <v>2.583732057416313</v>
      </c>
      <c r="L30" s="41">
        <f t="shared" si="2"/>
        <v>1.9083969465648636</v>
      </c>
      <c r="M30" s="41">
        <f t="shared" si="3"/>
        <v>2.2200772200772008</v>
      </c>
      <c r="N30" s="41">
        <f t="shared" si="4"/>
        <v>2.1093000958773303</v>
      </c>
    </row>
    <row r="31" spans="1:14" ht="17.25">
      <c r="A31" s="38">
        <v>2004</v>
      </c>
      <c r="B31" s="39">
        <v>89.4017094017094</v>
      </c>
      <c r="C31" s="39">
        <v>89.75021533161069</v>
      </c>
      <c r="D31" s="39">
        <v>89.54468802698146</v>
      </c>
      <c r="E31" s="39">
        <v>89.18228279386715</v>
      </c>
      <c r="F31" s="39">
        <v>88.22055137844612</v>
      </c>
      <c r="G31" s="39">
        <v>88.86075949367087</v>
      </c>
      <c r="H31">
        <f t="shared" si="5"/>
        <v>2004</v>
      </c>
      <c r="I31" s="41">
        <f t="shared" si="6"/>
        <v>2.726861451460877</v>
      </c>
      <c r="J31" s="41">
        <f t="shared" si="0"/>
        <v>2.5257088846880578</v>
      </c>
      <c r="K31" s="41">
        <f t="shared" si="1"/>
        <v>3.525186567164141</v>
      </c>
      <c r="L31" s="41">
        <f t="shared" si="2"/>
        <v>2.739325842696701</v>
      </c>
      <c r="M31" s="41">
        <f t="shared" si="3"/>
        <v>3.3065155807365585</v>
      </c>
      <c r="N31" s="41">
        <f t="shared" si="4"/>
        <v>3.1247887323943218</v>
      </c>
    </row>
    <row r="32" spans="1:14" ht="17.25">
      <c r="A32" s="38">
        <v>2005</v>
      </c>
      <c r="B32" s="39">
        <v>93.41880341880342</v>
      </c>
      <c r="C32" s="39">
        <v>93.7123169681309</v>
      </c>
      <c r="D32" s="39">
        <v>93.84485666104555</v>
      </c>
      <c r="E32" s="39">
        <v>93.35604770017035</v>
      </c>
      <c r="F32" s="39">
        <v>92.23057644110277</v>
      </c>
      <c r="G32" s="39">
        <v>93.24894514767932</v>
      </c>
      <c r="H32">
        <f t="shared" si="5"/>
        <v>2005</v>
      </c>
      <c r="I32" s="41">
        <f t="shared" si="6"/>
        <v>4.493307839388152</v>
      </c>
      <c r="J32" s="41">
        <f t="shared" si="0"/>
        <v>4.4145873320537135</v>
      </c>
      <c r="K32" s="41">
        <f t="shared" si="1"/>
        <v>4.802259887005661</v>
      </c>
      <c r="L32" s="41">
        <f t="shared" si="2"/>
        <v>4.680038204393469</v>
      </c>
      <c r="M32" s="41">
        <f t="shared" si="3"/>
        <v>4.545454545454561</v>
      </c>
      <c r="N32" s="41">
        <f t="shared" si="4"/>
        <v>4.9382716049382935</v>
      </c>
    </row>
    <row r="33" spans="1:14" ht="17.25">
      <c r="A33" s="38">
        <v>2006</v>
      </c>
      <c r="B33" s="39">
        <v>97.77777777777777</v>
      </c>
      <c r="C33" s="39">
        <v>97.9328165374677</v>
      </c>
      <c r="D33" s="39">
        <v>98.06070826306915</v>
      </c>
      <c r="E33" s="39">
        <v>97.70017035775128</v>
      </c>
      <c r="F33" s="39">
        <v>97.07602339181285</v>
      </c>
      <c r="G33" s="39">
        <v>97.80590717299576</v>
      </c>
      <c r="H33">
        <f t="shared" si="5"/>
        <v>2006</v>
      </c>
      <c r="I33" s="41">
        <f t="shared" si="6"/>
        <v>4.666056724611153</v>
      </c>
      <c r="J33" s="41">
        <f t="shared" si="0"/>
        <v>4.503676470588246</v>
      </c>
      <c r="K33" s="41">
        <f t="shared" si="1"/>
        <v>4.492362982929009</v>
      </c>
      <c r="L33" s="41">
        <f t="shared" si="2"/>
        <v>4.653284671532859</v>
      </c>
      <c r="M33" s="41">
        <f t="shared" si="3"/>
        <v>5.2536231884057685</v>
      </c>
      <c r="N33" s="41">
        <f t="shared" si="4"/>
        <v>4.886877828054281</v>
      </c>
    </row>
    <row r="34" spans="1:14" ht="17.25">
      <c r="A34" s="38">
        <v>2007</v>
      </c>
      <c r="B34" s="39">
        <v>100</v>
      </c>
      <c r="C34" s="39">
        <v>100</v>
      </c>
      <c r="D34" s="39">
        <v>100</v>
      </c>
      <c r="E34" s="39">
        <v>100</v>
      </c>
      <c r="F34" s="39">
        <v>100</v>
      </c>
      <c r="G34" s="39">
        <v>100</v>
      </c>
      <c r="H34">
        <f t="shared" si="5"/>
        <v>2007</v>
      </c>
      <c r="I34" s="41">
        <f t="shared" si="6"/>
        <v>2.2727272727272663</v>
      </c>
      <c r="J34" s="41">
        <f t="shared" si="0"/>
        <v>2.1108179419525186</v>
      </c>
      <c r="K34" s="41">
        <f t="shared" si="1"/>
        <v>1.9776440240756585</v>
      </c>
      <c r="L34" s="41">
        <f t="shared" si="2"/>
        <v>2.3539668700959027</v>
      </c>
      <c r="M34" s="41">
        <f t="shared" si="3"/>
        <v>3.012048192771104</v>
      </c>
      <c r="N34" s="41">
        <f t="shared" si="4"/>
        <v>2.2433132010353916</v>
      </c>
    </row>
    <row r="35" spans="1:14" ht="17.25">
      <c r="A35" s="38">
        <v>2008</v>
      </c>
      <c r="B35" s="39">
        <v>105.43333333333331</v>
      </c>
      <c r="C35" s="39">
        <v>104.54999999999998</v>
      </c>
      <c r="D35" s="39">
        <v>106.225</v>
      </c>
      <c r="E35" s="39">
        <v>106.59999999999998</v>
      </c>
      <c r="F35" s="39">
        <v>106.4</v>
      </c>
      <c r="G35" s="39">
        <v>106.35833333333329</v>
      </c>
      <c r="H35">
        <f t="shared" si="5"/>
        <v>2008</v>
      </c>
      <c r="I35" s="41">
        <f t="shared" si="6"/>
        <v>5.433333333333309</v>
      </c>
      <c r="J35" s="41">
        <f t="shared" si="0"/>
        <v>4.549999999999983</v>
      </c>
      <c r="K35" s="41">
        <f t="shared" si="1"/>
        <v>6.224999999999994</v>
      </c>
      <c r="L35" s="41">
        <f t="shared" si="2"/>
        <v>6.59999999999998</v>
      </c>
      <c r="M35" s="41">
        <f t="shared" si="3"/>
        <v>6.400000000000006</v>
      </c>
      <c r="N35" s="41">
        <f t="shared" si="4"/>
        <v>6.358333333333292</v>
      </c>
    </row>
    <row r="36" spans="1:14" ht="17.25">
      <c r="A36" s="38">
        <v>2009</v>
      </c>
      <c r="B36" s="39">
        <v>104.54166666666667</v>
      </c>
      <c r="C36" s="39">
        <v>103.36666666666663</v>
      </c>
      <c r="D36" s="39">
        <v>105.59166666666668</v>
      </c>
      <c r="E36" s="39">
        <v>105.41666666666669</v>
      </c>
      <c r="F36" s="39">
        <v>105.76666666666665</v>
      </c>
      <c r="G36" s="39">
        <v>106.4583333333333</v>
      </c>
      <c r="H36">
        <f t="shared" si="5"/>
        <v>2009</v>
      </c>
      <c r="I36" s="41">
        <f t="shared" si="6"/>
        <v>-0.8457160923173888</v>
      </c>
      <c r="J36" s="41">
        <f t="shared" si="0"/>
        <v>-1.1318348477602598</v>
      </c>
      <c r="K36" s="41">
        <f t="shared" si="1"/>
        <v>-0.5962187181297338</v>
      </c>
      <c r="L36" s="41">
        <f t="shared" si="2"/>
        <v>-1.110068792995591</v>
      </c>
      <c r="M36" s="41">
        <f t="shared" si="3"/>
        <v>-0.5952380952381162</v>
      </c>
      <c r="N36" s="41">
        <f t="shared" si="4"/>
        <v>0.09402178171275466</v>
      </c>
    </row>
    <row r="37" spans="1:14" ht="17.25">
      <c r="A37" s="38">
        <v>2010</v>
      </c>
      <c r="B37" s="39">
        <v>107.9625</v>
      </c>
      <c r="C37" s="39">
        <v>106.23916666666669</v>
      </c>
      <c r="D37" s="39">
        <v>109.0966666666667</v>
      </c>
      <c r="E37" s="39">
        <v>109.36083333333333</v>
      </c>
      <c r="F37" s="39">
        <v>110.52</v>
      </c>
      <c r="G37" s="39">
        <v>110.32416666666664</v>
      </c>
      <c r="H37">
        <f t="shared" si="5"/>
        <v>2010</v>
      </c>
      <c r="I37" s="41">
        <f t="shared" si="6"/>
        <v>3.272220007971299</v>
      </c>
      <c r="J37" s="41">
        <f t="shared" si="0"/>
        <v>2.778942276685001</v>
      </c>
      <c r="K37" s="41">
        <f t="shared" si="1"/>
        <v>3.3193907347486515</v>
      </c>
      <c r="L37" s="41">
        <f t="shared" si="2"/>
        <v>3.741501976284553</v>
      </c>
      <c r="M37" s="41">
        <f t="shared" si="3"/>
        <v>4.494169555625604</v>
      </c>
      <c r="N37" s="41">
        <f t="shared" si="4"/>
        <v>3.6313111545988193</v>
      </c>
    </row>
    <row r="38" spans="1:14" ht="17.25">
      <c r="A38" s="38">
        <v>2011</v>
      </c>
      <c r="B38" s="39">
        <v>112.07249999999999</v>
      </c>
      <c r="C38" s="39">
        <v>110.13916666666665</v>
      </c>
      <c r="D38" s="39">
        <v>112.92499999999998</v>
      </c>
      <c r="E38" s="39">
        <v>114.33083333333333</v>
      </c>
      <c r="F38" s="39">
        <v>114.76916666666665</v>
      </c>
      <c r="G38" s="39">
        <v>114.96583333333335</v>
      </c>
      <c r="H38">
        <f t="shared" si="5"/>
        <v>2011</v>
      </c>
      <c r="I38" s="41">
        <f t="shared" si="6"/>
        <v>3.8068773879819275</v>
      </c>
      <c r="J38" s="41">
        <f t="shared" si="0"/>
        <v>3.670962529512778</v>
      </c>
      <c r="K38" s="41">
        <f t="shared" si="1"/>
        <v>3.509120351981366</v>
      </c>
      <c r="L38" s="41">
        <f t="shared" si="2"/>
        <v>4.544588632432394</v>
      </c>
      <c r="M38" s="41">
        <f t="shared" si="3"/>
        <v>3.844703824345501</v>
      </c>
      <c r="N38" s="41">
        <f t="shared" si="4"/>
        <v>4.207298189426638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7"/>
  <sheetViews>
    <sheetView workbookViewId="0" topLeftCell="A1">
      <pane xSplit="1" ySplit="1" topLeftCell="B32" activePane="bottomRight" state="frozen"/>
      <selection pane="topRight" activeCell="B1" sqref="B1"/>
      <selection pane="bottomLeft" activeCell="A2" sqref="A2"/>
      <selection pane="bottomRight" activeCell="C2" sqref="C2:E53"/>
    </sheetView>
  </sheetViews>
  <sheetFormatPr defaultColWidth="9.140625" defaultRowHeight="15"/>
  <cols>
    <col min="1" max="8" width="9.140625" style="21" customWidth="1"/>
    <col min="9" max="9" width="8.57421875" style="21" customWidth="1"/>
    <col min="10" max="16384" width="9.140625" style="21" customWidth="1"/>
  </cols>
  <sheetData>
    <row r="1" spans="2:14" ht="15">
      <c r="B1" s="21" t="s">
        <v>57</v>
      </c>
      <c r="C1" s="21" t="s">
        <v>743</v>
      </c>
      <c r="D1" s="21" t="s">
        <v>744</v>
      </c>
      <c r="E1" s="21" t="s">
        <v>745</v>
      </c>
      <c r="F1" s="21" t="s">
        <v>746</v>
      </c>
      <c r="G1" s="21" t="s">
        <v>747</v>
      </c>
      <c r="H1" s="21" t="s">
        <v>748</v>
      </c>
      <c r="J1" s="21" t="s">
        <v>58</v>
      </c>
      <c r="L1" s="21" t="s">
        <v>195</v>
      </c>
      <c r="N1" s="21" t="s">
        <v>742</v>
      </c>
    </row>
    <row r="2" spans="1:14" ht="15">
      <c r="A2" s="21">
        <v>1980</v>
      </c>
      <c r="B2" s="45">
        <v>41.2079</v>
      </c>
      <c r="C2" s="46">
        <v>34.94266450120577</v>
      </c>
      <c r="D2" s="46">
        <v>34.94266450120577</v>
      </c>
      <c r="E2" s="46">
        <v>34.94266450120577</v>
      </c>
      <c r="F2" s="105"/>
      <c r="G2" s="105"/>
      <c r="H2" s="105"/>
      <c r="I2" s="105"/>
      <c r="J2" s="45">
        <f>+'GDP &amp; Gov'!T13</f>
        <v>0.7250279895768239</v>
      </c>
      <c r="L2" s="102">
        <v>37.375</v>
      </c>
      <c r="N2" s="103">
        <v>17.3636510278278</v>
      </c>
    </row>
    <row r="3" spans="1:14" ht="15">
      <c r="A3" s="21">
        <v>1981</v>
      </c>
      <c r="B3" s="45">
        <v>45.1316</v>
      </c>
      <c r="C3" s="47">
        <v>39.372016339386775</v>
      </c>
      <c r="D3" s="47">
        <v>39.372016339386775</v>
      </c>
      <c r="E3" s="47">
        <v>39.372016339386775</v>
      </c>
      <c r="F3" s="106">
        <f aca="true" t="shared" si="0" ref="F3:F33">+C3/C2*100-100</f>
        <v>12.676056338028147</v>
      </c>
      <c r="G3" s="106">
        <f aca="true" t="shared" si="1" ref="G3:G33">+D3/D2*100-100</f>
        <v>12.676056338028147</v>
      </c>
      <c r="H3" s="106">
        <f aca="true" t="shared" si="2" ref="H3:H33">+E3/E2*100-100</f>
        <v>12.676056338028147</v>
      </c>
      <c r="I3" s="106"/>
      <c r="J3" s="45">
        <f>+'GDP &amp; Gov'!T14</f>
        <v>0.7857303767879914</v>
      </c>
      <c r="L3" s="102">
        <v>36.667</v>
      </c>
      <c r="N3" s="103">
        <v>18.6556607664117</v>
      </c>
    </row>
    <row r="4" spans="1:14" ht="15">
      <c r="A4" s="21">
        <v>1982</v>
      </c>
      <c r="B4" s="45">
        <v>45.5399</v>
      </c>
      <c r="C4" s="47">
        <v>41.422642190396495</v>
      </c>
      <c r="D4" s="47">
        <v>41.422642190396495</v>
      </c>
      <c r="E4" s="47">
        <v>41.422642190396495</v>
      </c>
      <c r="F4" s="106">
        <f t="shared" si="0"/>
        <v>5.2083333333333</v>
      </c>
      <c r="G4" s="106">
        <f t="shared" si="1"/>
        <v>5.2083333333333</v>
      </c>
      <c r="H4" s="106">
        <f t="shared" si="2"/>
        <v>5.2083333333333</v>
      </c>
      <c r="I4" s="106"/>
      <c r="J4" s="45">
        <f>+'GDP &amp; Gov'!T15</f>
        <v>0.8254714806557326</v>
      </c>
      <c r="L4" s="102">
        <v>33.636</v>
      </c>
      <c r="N4" s="103">
        <v>20.8262026720652</v>
      </c>
    </row>
    <row r="5" spans="1:14" ht="15">
      <c r="A5" s="21">
        <v>1983</v>
      </c>
      <c r="B5" s="45">
        <v>46.4698</v>
      </c>
      <c r="C5" s="47">
        <v>42.98111783716391</v>
      </c>
      <c r="D5" s="47">
        <v>42.98111783716391</v>
      </c>
      <c r="E5" s="47">
        <v>42.98111783716391</v>
      </c>
      <c r="F5" s="106">
        <f t="shared" si="0"/>
        <v>3.762376237623812</v>
      </c>
      <c r="G5" s="106">
        <f t="shared" si="1"/>
        <v>3.762376237623812</v>
      </c>
      <c r="H5" s="106">
        <f t="shared" si="2"/>
        <v>3.762376237623812</v>
      </c>
      <c r="I5" s="106"/>
      <c r="J5" s="45">
        <f>+'GDP &amp; Gov'!T16</f>
        <v>0.8555942223939831</v>
      </c>
      <c r="L5" s="102">
        <v>30.395</v>
      </c>
      <c r="N5" s="103">
        <v>26.8987453170416</v>
      </c>
    </row>
    <row r="6" spans="1:14" ht="15">
      <c r="A6" s="21">
        <v>1984</v>
      </c>
      <c r="B6" s="45">
        <v>45.0335</v>
      </c>
      <c r="C6" s="47">
        <v>43.30921797332546</v>
      </c>
      <c r="D6" s="47">
        <v>43.30921797332546</v>
      </c>
      <c r="E6" s="47">
        <v>43.30921797332546</v>
      </c>
      <c r="F6" s="106">
        <f t="shared" si="0"/>
        <v>0.7633587786259426</v>
      </c>
      <c r="G6" s="106">
        <f t="shared" si="1"/>
        <v>0.7633587786259426</v>
      </c>
      <c r="H6" s="106">
        <f t="shared" si="2"/>
        <v>0.7633587786259426</v>
      </c>
      <c r="I6" s="106"/>
      <c r="J6" s="45">
        <f>+'GDP &amp; Gov'!T17</f>
        <v>0.8679820758587187</v>
      </c>
      <c r="L6" s="102">
        <v>29.276</v>
      </c>
      <c r="N6" s="103">
        <v>32.53399223060395</v>
      </c>
    </row>
    <row r="7" spans="1:14" ht="15">
      <c r="A7" s="21">
        <v>1985</v>
      </c>
      <c r="B7" s="45">
        <v>45.0222</v>
      </c>
      <c r="C7" s="47">
        <v>44.375543415850515</v>
      </c>
      <c r="D7" s="47">
        <v>44.375543415850515</v>
      </c>
      <c r="E7" s="47">
        <v>44.375543415850515</v>
      </c>
      <c r="F7" s="106">
        <f t="shared" si="0"/>
        <v>2.462121212121218</v>
      </c>
      <c r="G7" s="106">
        <f t="shared" si="1"/>
        <v>2.462121212121218</v>
      </c>
      <c r="H7" s="106">
        <f t="shared" si="2"/>
        <v>2.462121212121218</v>
      </c>
      <c r="I7" s="106"/>
      <c r="J7" s="45">
        <f>+'GDP &amp; Gov'!T18</f>
        <v>0.8868764454294001</v>
      </c>
      <c r="L7" s="102">
        <v>27.973</v>
      </c>
      <c r="N7" s="103">
        <v>31.1343429468709</v>
      </c>
    </row>
    <row r="8" spans="1:14" ht="15">
      <c r="A8" s="21">
        <v>1986</v>
      </c>
      <c r="B8" s="45">
        <v>44.8309</v>
      </c>
      <c r="C8" s="47">
        <v>45.19579375625441</v>
      </c>
      <c r="D8" s="47">
        <v>45.19579375625441</v>
      </c>
      <c r="E8" s="47">
        <v>45.19579375625441</v>
      </c>
      <c r="F8" s="106">
        <f t="shared" si="0"/>
        <v>1.848428835489841</v>
      </c>
      <c r="G8" s="106">
        <f t="shared" si="1"/>
        <v>1.848428835489841</v>
      </c>
      <c r="H8" s="106">
        <f t="shared" si="2"/>
        <v>1.848428835489841</v>
      </c>
      <c r="I8" s="106"/>
      <c r="J8" s="45">
        <f>+'GDP &amp; Gov'!T19</f>
        <v>0.9015413104121377</v>
      </c>
      <c r="L8" s="102">
        <v>15.04</v>
      </c>
      <c r="N8" s="103">
        <v>33.4745403575579</v>
      </c>
    </row>
    <row r="9" spans="1:14" ht="15">
      <c r="A9" s="21">
        <v>1987</v>
      </c>
      <c r="B9" s="45">
        <v>47.4974</v>
      </c>
      <c r="C9" s="47">
        <v>46.34414423281986</v>
      </c>
      <c r="D9" s="47">
        <v>46.34414423281986</v>
      </c>
      <c r="E9" s="47">
        <v>46.34414423281986</v>
      </c>
      <c r="F9" s="106">
        <f t="shared" si="0"/>
        <v>2.54083484573502</v>
      </c>
      <c r="G9" s="106">
        <f t="shared" si="1"/>
        <v>2.54083484573502</v>
      </c>
      <c r="H9" s="106">
        <f t="shared" si="2"/>
        <v>2.54083484573502</v>
      </c>
      <c r="I9" s="106"/>
      <c r="J9" s="45">
        <f>+'GDP &amp; Gov'!T20</f>
        <v>0.9441230579723092</v>
      </c>
      <c r="L9" s="102">
        <v>19.162</v>
      </c>
      <c r="N9" s="103">
        <v>34.4226904280373</v>
      </c>
    </row>
    <row r="10" spans="1:14" ht="15">
      <c r="A10" s="21">
        <v>1988</v>
      </c>
      <c r="B10" s="45">
        <v>51.3902</v>
      </c>
      <c r="C10" s="47">
        <v>48.066669947668025</v>
      </c>
      <c r="D10" s="47">
        <v>48.066669947668025</v>
      </c>
      <c r="E10" s="47">
        <v>48.066669947668025</v>
      </c>
      <c r="F10" s="106">
        <f t="shared" si="0"/>
        <v>3.716814159292042</v>
      </c>
      <c r="G10" s="106">
        <f t="shared" si="1"/>
        <v>3.716814159292042</v>
      </c>
      <c r="H10" s="106">
        <f t="shared" si="2"/>
        <v>3.716814159292042</v>
      </c>
      <c r="I10" s="106"/>
      <c r="J10" s="45">
        <f>+'GDP &amp; Gov'!T21</f>
        <v>1</v>
      </c>
      <c r="L10" s="102">
        <v>15.96</v>
      </c>
      <c r="N10" s="103">
        <v>38.33816785051</v>
      </c>
    </row>
    <row r="11" spans="1:14" ht="15">
      <c r="A11" s="21">
        <v>1989</v>
      </c>
      <c r="B11" s="45">
        <v>53.7529</v>
      </c>
      <c r="C11" s="47">
        <v>50.691471036960465</v>
      </c>
      <c r="D11" s="47">
        <v>50.691471036960465</v>
      </c>
      <c r="E11" s="47">
        <v>50.691471036960465</v>
      </c>
      <c r="F11" s="106">
        <f t="shared" si="0"/>
        <v>5.460750853242288</v>
      </c>
      <c r="G11" s="106">
        <f t="shared" si="1"/>
        <v>5.460750853242288</v>
      </c>
      <c r="H11" s="106">
        <f t="shared" si="2"/>
        <v>5.460750853242288</v>
      </c>
      <c r="I11" s="106"/>
      <c r="J11" s="45">
        <f>+'GDP &amp; Gov'!T22</f>
        <v>1.0611673920198954</v>
      </c>
      <c r="L11" s="102">
        <v>19.591</v>
      </c>
      <c r="N11" s="103">
        <v>43.9423024627757</v>
      </c>
    </row>
    <row r="12" spans="1:14" ht="15">
      <c r="A12" s="21">
        <v>1990</v>
      </c>
      <c r="B12" s="45">
        <v>55.6093</v>
      </c>
      <c r="C12" s="47">
        <v>53.72639729645488</v>
      </c>
      <c r="D12" s="47">
        <v>53.72639729645488</v>
      </c>
      <c r="E12" s="47">
        <v>53.72639729645488</v>
      </c>
      <c r="F12" s="106">
        <f t="shared" si="0"/>
        <v>5.987055016181259</v>
      </c>
      <c r="G12" s="106">
        <f t="shared" si="1"/>
        <v>5.987055016181259</v>
      </c>
      <c r="H12" s="106">
        <f t="shared" si="2"/>
        <v>5.987055016181259</v>
      </c>
      <c r="I12" s="106"/>
      <c r="J12" s="45">
        <f>+'GDP &amp; Gov'!T23</f>
        <v>1.1224305685493572</v>
      </c>
      <c r="L12" s="102">
        <v>24.493</v>
      </c>
      <c r="N12" s="103">
        <v>45.553244288738</v>
      </c>
    </row>
    <row r="13" spans="1:24" ht="15">
      <c r="A13" s="21">
        <v>1991</v>
      </c>
      <c r="B13" s="45">
        <v>59.3858</v>
      </c>
      <c r="C13" s="47">
        <v>56.761323555949275</v>
      </c>
      <c r="D13" s="47">
        <v>56.761323555949275</v>
      </c>
      <c r="E13" s="47">
        <v>56.761323555949275</v>
      </c>
      <c r="F13" s="106">
        <f t="shared" si="0"/>
        <v>5.648854961832072</v>
      </c>
      <c r="G13" s="106">
        <f t="shared" si="1"/>
        <v>5.648854961832072</v>
      </c>
      <c r="H13" s="106">
        <f t="shared" si="2"/>
        <v>5.648854961832072</v>
      </c>
      <c r="I13" s="106"/>
      <c r="J13" s="45">
        <f>+'GDP &amp; Gov'!T24</f>
        <v>1.1869312483486136</v>
      </c>
      <c r="L13" s="102">
        <v>21.481</v>
      </c>
      <c r="N13" s="103">
        <v>46.2691008857312</v>
      </c>
      <c r="T13" s="21">
        <v>2015</v>
      </c>
      <c r="U13" s="21">
        <v>2020</v>
      </c>
      <c r="V13" s="21">
        <v>2025</v>
      </c>
      <c r="W13" s="21">
        <v>2030</v>
      </c>
      <c r="X13" s="21">
        <v>2035</v>
      </c>
    </row>
    <row r="14" spans="1:24" ht="15">
      <c r="A14" s="21">
        <v>1992</v>
      </c>
      <c r="B14" s="45">
        <v>59.5246</v>
      </c>
      <c r="C14" s="47">
        <v>59.05802450908018</v>
      </c>
      <c r="D14" s="47">
        <v>59.05802450908018</v>
      </c>
      <c r="E14" s="47">
        <v>59.05802450908018</v>
      </c>
      <c r="F14" s="106">
        <f t="shared" si="0"/>
        <v>4.046242774566494</v>
      </c>
      <c r="G14" s="106">
        <f t="shared" si="1"/>
        <v>4.046242774566494</v>
      </c>
      <c r="H14" s="106">
        <f t="shared" si="2"/>
        <v>4.046242774566494</v>
      </c>
      <c r="I14" s="106"/>
      <c r="J14" s="45">
        <f>+'GDP &amp; Gov'!T25</f>
        <v>1.2402298810289445</v>
      </c>
      <c r="L14" s="102">
        <v>20.561</v>
      </c>
      <c r="N14" s="103">
        <v>49.3487314967196</v>
      </c>
      <c r="R14" s="21" t="s">
        <v>199</v>
      </c>
      <c r="S14" s="21" t="s">
        <v>168</v>
      </c>
      <c r="T14" s="21">
        <v>94.53</v>
      </c>
      <c r="U14" s="21">
        <v>108.05</v>
      </c>
      <c r="V14" s="21">
        <v>117.6</v>
      </c>
      <c r="W14" s="21">
        <v>123.17</v>
      </c>
      <c r="X14" s="21">
        <v>125</v>
      </c>
    </row>
    <row r="15" spans="1:24" ht="15">
      <c r="A15" s="21">
        <v>1993</v>
      </c>
      <c r="B15" s="45">
        <v>59.2733</v>
      </c>
      <c r="C15" s="47">
        <v>61.02662532604951</v>
      </c>
      <c r="D15" s="47">
        <v>61.02662532604951</v>
      </c>
      <c r="E15" s="47">
        <v>61.02662532604951</v>
      </c>
      <c r="F15" s="106">
        <f t="shared" si="0"/>
        <v>3.3333333333333144</v>
      </c>
      <c r="G15" s="106">
        <f t="shared" si="1"/>
        <v>3.3333333333333144</v>
      </c>
      <c r="H15" s="106">
        <f t="shared" si="2"/>
        <v>3.3333333333333144</v>
      </c>
      <c r="I15" s="106"/>
      <c r="J15" s="45">
        <f>+'GDP &amp; Gov'!T26</f>
        <v>1.2809954882982288</v>
      </c>
      <c r="L15" s="102">
        <v>18.458</v>
      </c>
      <c r="N15" s="103">
        <v>51.026904714172005</v>
      </c>
      <c r="R15" s="21" t="s">
        <v>197</v>
      </c>
      <c r="S15" s="21" t="s">
        <v>169</v>
      </c>
      <c r="T15" s="21">
        <v>146.03</v>
      </c>
      <c r="U15" s="21">
        <v>169.12</v>
      </c>
      <c r="V15" s="21">
        <v>185.79</v>
      </c>
      <c r="W15" s="21">
        <v>196.05</v>
      </c>
      <c r="X15" s="21">
        <v>200</v>
      </c>
    </row>
    <row r="16" spans="1:24" ht="15">
      <c r="A16" s="21">
        <v>1994</v>
      </c>
      <c r="B16" s="45">
        <v>61.6322</v>
      </c>
      <c r="C16" s="47">
        <v>64.14357661958428</v>
      </c>
      <c r="D16" s="47">
        <v>64.14357661958428</v>
      </c>
      <c r="E16" s="47">
        <v>64.14357661958428</v>
      </c>
      <c r="F16" s="106">
        <f t="shared" si="0"/>
        <v>5.107526881720403</v>
      </c>
      <c r="G16" s="106">
        <f t="shared" si="1"/>
        <v>5.107526881720403</v>
      </c>
      <c r="H16" s="106">
        <f t="shared" si="2"/>
        <v>5.107526881720403</v>
      </c>
      <c r="I16" s="106"/>
      <c r="J16" s="45">
        <f>+'GDP &amp; Gov'!T27</f>
        <v>1.347707904980852</v>
      </c>
      <c r="L16" s="102">
        <v>17.186</v>
      </c>
      <c r="N16" s="103">
        <v>59.5641095122286</v>
      </c>
      <c r="R16" s="21" t="s">
        <v>198</v>
      </c>
      <c r="S16" s="21" t="s">
        <v>170</v>
      </c>
      <c r="T16" s="21">
        <v>54.97</v>
      </c>
      <c r="U16" s="21">
        <v>52.82</v>
      </c>
      <c r="V16" s="21" t="s">
        <v>171</v>
      </c>
      <c r="W16" s="21">
        <v>750.3</v>
      </c>
      <c r="X16" s="21">
        <v>150</v>
      </c>
    </row>
    <row r="17" spans="1:19" ht="15">
      <c r="A17" s="21">
        <v>1995</v>
      </c>
      <c r="B17" s="45">
        <v>66.6689</v>
      </c>
      <c r="C17" s="47">
        <v>67.91672818544221</v>
      </c>
      <c r="D17" s="47">
        <v>67.91672818544221</v>
      </c>
      <c r="E17" s="47">
        <v>67.91672818544221</v>
      </c>
      <c r="F17" s="106">
        <f t="shared" si="0"/>
        <v>5.882352941176521</v>
      </c>
      <c r="G17" s="106">
        <f t="shared" si="1"/>
        <v>5.882352941176521</v>
      </c>
      <c r="H17" s="106">
        <f t="shared" si="2"/>
        <v>5.882352941176521</v>
      </c>
      <c r="I17" s="106"/>
      <c r="J17" s="45">
        <f>+'GDP &amp; Gov'!T28</f>
        <v>1.4230413606115573</v>
      </c>
      <c r="L17" s="102">
        <v>18.428</v>
      </c>
      <c r="N17" s="103">
        <v>64.5473616265935</v>
      </c>
      <c r="S17" s="21" t="s">
        <v>196</v>
      </c>
    </row>
    <row r="18" spans="1:14" ht="15">
      <c r="A18" s="21">
        <v>1996</v>
      </c>
      <c r="B18" s="45">
        <v>67.8899</v>
      </c>
      <c r="C18" s="47">
        <v>71.85392981938085</v>
      </c>
      <c r="D18" s="47">
        <v>71.85392981938085</v>
      </c>
      <c r="E18" s="47">
        <v>71.85392981938085</v>
      </c>
      <c r="F18" s="106">
        <f t="shared" si="0"/>
        <v>5.797101449275303</v>
      </c>
      <c r="G18" s="106">
        <f t="shared" si="1"/>
        <v>5.797101449275303</v>
      </c>
      <c r="H18" s="106">
        <f t="shared" si="2"/>
        <v>5.797101449275303</v>
      </c>
      <c r="I18" s="106"/>
      <c r="J18" s="45">
        <f>+'GDP &amp; Gov'!T29</f>
        <v>1.4801093813897561</v>
      </c>
      <c r="L18" s="102">
        <v>22.154</v>
      </c>
      <c r="N18" s="103">
        <v>69.7191401796866</v>
      </c>
    </row>
    <row r="19" spans="1:14" ht="15">
      <c r="A19" s="21">
        <v>1997</v>
      </c>
      <c r="B19" s="45">
        <v>71.322</v>
      </c>
      <c r="C19" s="47">
        <v>75.87315648735992</v>
      </c>
      <c r="D19" s="47">
        <v>75.87315648735992</v>
      </c>
      <c r="E19" s="47">
        <v>75.87315648735992</v>
      </c>
      <c r="F19" s="106">
        <f t="shared" si="0"/>
        <v>5.593607305936075</v>
      </c>
      <c r="G19" s="106">
        <f t="shared" si="1"/>
        <v>5.593607305936075</v>
      </c>
      <c r="H19" s="106">
        <f t="shared" si="2"/>
        <v>5.593607305936075</v>
      </c>
      <c r="I19" s="106"/>
      <c r="J19" s="45">
        <f>+'GDP &amp; Gov'!T30</f>
        <v>1.540254799250801</v>
      </c>
      <c r="L19" s="102">
        <v>20.599</v>
      </c>
      <c r="N19" s="103">
        <v>73.76781495263549</v>
      </c>
    </row>
    <row r="20" spans="1:14" ht="15">
      <c r="A20" s="21">
        <v>1998</v>
      </c>
      <c r="B20" s="45">
        <v>80.0145</v>
      </c>
      <c r="C20" s="47">
        <v>82.02503404038913</v>
      </c>
      <c r="D20" s="47">
        <v>82.02503404038913</v>
      </c>
      <c r="E20" s="47">
        <v>82.02503404038913</v>
      </c>
      <c r="F20" s="106">
        <f t="shared" si="0"/>
        <v>8.10810810810814</v>
      </c>
      <c r="G20" s="106">
        <f t="shared" si="1"/>
        <v>8.10810810810814</v>
      </c>
      <c r="H20" s="106">
        <f t="shared" si="2"/>
        <v>8.10810810810814</v>
      </c>
      <c r="I20" s="106"/>
      <c r="J20" s="45">
        <f>+'GDP &amp; Gov'!T31</f>
        <v>1.68253770251418</v>
      </c>
      <c r="L20" s="102">
        <v>14.388</v>
      </c>
      <c r="N20" s="103">
        <v>78.4784776882258</v>
      </c>
    </row>
    <row r="21" spans="1:14" ht="15">
      <c r="A21" s="21">
        <v>1999</v>
      </c>
      <c r="B21" s="45">
        <v>76.2392</v>
      </c>
      <c r="C21" s="47">
        <v>82.27110914251027</v>
      </c>
      <c r="D21" s="47">
        <v>82.27110914251027</v>
      </c>
      <c r="E21" s="47">
        <v>82.27110914251027</v>
      </c>
      <c r="F21" s="106">
        <f t="shared" si="0"/>
        <v>0.29999999999996874</v>
      </c>
      <c r="G21" s="106">
        <f t="shared" si="1"/>
        <v>0.29999999999996874</v>
      </c>
      <c r="H21" s="106">
        <f t="shared" si="2"/>
        <v>0.29999999999996874</v>
      </c>
      <c r="I21" s="106"/>
      <c r="J21" s="45">
        <f>+'GDP &amp; Gov'!T32</f>
        <v>1.6145930681968537</v>
      </c>
      <c r="L21" s="102">
        <v>19.252</v>
      </c>
      <c r="N21" s="103">
        <v>80.7535310479356</v>
      </c>
    </row>
    <row r="22" spans="1:14" ht="15">
      <c r="A22" s="21">
        <v>2000</v>
      </c>
      <c r="B22" s="45">
        <v>79.2291</v>
      </c>
      <c r="C22" s="47">
        <v>83.58350968715652</v>
      </c>
      <c r="D22" s="47">
        <v>83.58350968715652</v>
      </c>
      <c r="E22" s="47">
        <v>83.58350968715652</v>
      </c>
      <c r="F22" s="106">
        <f t="shared" si="0"/>
        <v>1.5952143569292474</v>
      </c>
      <c r="G22" s="106">
        <f t="shared" si="1"/>
        <v>1.5952143569292474</v>
      </c>
      <c r="H22" s="106">
        <f t="shared" si="2"/>
        <v>1.5952143569292474</v>
      </c>
      <c r="I22" s="106"/>
      <c r="J22" s="45">
        <f>+'GDP &amp; Gov'!T33</f>
        <v>1.6363280692966131</v>
      </c>
      <c r="L22" s="102">
        <v>30.298</v>
      </c>
      <c r="N22" s="103">
        <v>84.05975856317934</v>
      </c>
    </row>
    <row r="23" spans="1:14" ht="15">
      <c r="A23" s="21">
        <v>2001</v>
      </c>
      <c r="B23" s="45">
        <v>81.2092</v>
      </c>
      <c r="C23" s="47">
        <v>84.89591023180274</v>
      </c>
      <c r="D23" s="47">
        <v>84.89591023180274</v>
      </c>
      <c r="E23" s="47">
        <v>84.89591023180274</v>
      </c>
      <c r="F23" s="106">
        <f t="shared" si="0"/>
        <v>1.570166830225702</v>
      </c>
      <c r="G23" s="106">
        <f t="shared" si="1"/>
        <v>1.570166830225702</v>
      </c>
      <c r="H23" s="106">
        <f t="shared" si="2"/>
        <v>1.570166830225702</v>
      </c>
      <c r="I23" s="106"/>
      <c r="J23" s="45">
        <f>+'GDP &amp; Gov'!T34</f>
        <v>1.6701914139148184</v>
      </c>
      <c r="L23" s="102">
        <v>25.924</v>
      </c>
      <c r="N23" s="103">
        <v>87.108698163336</v>
      </c>
    </row>
    <row r="24" spans="1:14" ht="15">
      <c r="A24" s="21">
        <v>2002</v>
      </c>
      <c r="B24" s="45">
        <v>82.5622</v>
      </c>
      <c r="C24" s="47">
        <v>85.47008547008545</v>
      </c>
      <c r="D24" s="47">
        <v>85.47008547008545</v>
      </c>
      <c r="E24" s="47">
        <v>85.47008547008545</v>
      </c>
      <c r="F24" s="106">
        <f t="shared" si="0"/>
        <v>0.67632850241543</v>
      </c>
      <c r="G24" s="106">
        <f t="shared" si="1"/>
        <v>0.67632850241543</v>
      </c>
      <c r="H24" s="106">
        <f t="shared" si="2"/>
        <v>0.67632850241543</v>
      </c>
      <c r="I24" s="106"/>
      <c r="J24" s="45">
        <f>+'GDP &amp; Gov'!T35</f>
        <v>1.6838345007571727</v>
      </c>
      <c r="L24" s="102">
        <v>26.098</v>
      </c>
      <c r="N24" s="103">
        <v>89.45650823539731</v>
      </c>
    </row>
    <row r="25" spans="1:14" ht="15">
      <c r="A25" s="21">
        <v>2003</v>
      </c>
      <c r="B25" s="45">
        <v>85.8689</v>
      </c>
      <c r="C25" s="47">
        <v>87.02856111685287</v>
      </c>
      <c r="D25" s="47">
        <v>87.02856111685287</v>
      </c>
      <c r="E25" s="47">
        <v>87.02856111685287</v>
      </c>
      <c r="F25" s="106">
        <f t="shared" si="0"/>
        <v>1.8234165067178907</v>
      </c>
      <c r="G25" s="106">
        <f t="shared" si="1"/>
        <v>1.8234165067178907</v>
      </c>
      <c r="H25" s="106">
        <f t="shared" si="2"/>
        <v>1.8234165067178907</v>
      </c>
      <c r="I25" s="106"/>
      <c r="J25" s="45">
        <f>+'GDP &amp; Gov'!T36</f>
        <v>1.7061954358586064</v>
      </c>
      <c r="L25" s="102">
        <v>31.14</v>
      </c>
      <c r="N25" s="103">
        <v>93.2167277167275</v>
      </c>
    </row>
    <row r="26" spans="1:14" ht="15">
      <c r="A26" s="21">
        <v>2004</v>
      </c>
      <c r="B26" s="45">
        <v>91.6375</v>
      </c>
      <c r="C26" s="47">
        <v>89.4017094017094</v>
      </c>
      <c r="D26" s="47">
        <v>89.4017094017094</v>
      </c>
      <c r="E26" s="47">
        <v>89.4017094017094</v>
      </c>
      <c r="F26" s="106">
        <f t="shared" si="0"/>
        <v>2.726861451460877</v>
      </c>
      <c r="G26" s="106">
        <f t="shared" si="1"/>
        <v>2.726861451460877</v>
      </c>
      <c r="H26" s="106">
        <f t="shared" si="2"/>
        <v>2.726861451460877</v>
      </c>
      <c r="I26" s="106"/>
      <c r="J26" s="45">
        <f>+'GDP &amp; Gov'!T37</f>
        <v>1.759529134759634</v>
      </c>
      <c r="L26" s="102">
        <v>41.438</v>
      </c>
      <c r="N26" s="103">
        <v>96.021838436015</v>
      </c>
    </row>
    <row r="27" spans="1:14" ht="15">
      <c r="A27" s="21">
        <v>2005</v>
      </c>
      <c r="B27" s="45">
        <v>100</v>
      </c>
      <c r="C27" s="47">
        <v>93.41880341880342</v>
      </c>
      <c r="D27" s="47">
        <v>93.41880341880342</v>
      </c>
      <c r="E27" s="47">
        <v>93.41880341880342</v>
      </c>
      <c r="F27" s="106">
        <f t="shared" si="0"/>
        <v>4.493307839388152</v>
      </c>
      <c r="G27" s="106">
        <f t="shared" si="1"/>
        <v>4.493307839388152</v>
      </c>
      <c r="H27" s="106">
        <f t="shared" si="2"/>
        <v>4.493307839388152</v>
      </c>
      <c r="I27" s="106"/>
      <c r="J27" s="45">
        <f>+'GDP &amp; Gov'!T38</f>
        <v>1.8384805777265483</v>
      </c>
      <c r="L27" s="102">
        <v>56.466</v>
      </c>
      <c r="N27" s="103">
        <v>100</v>
      </c>
    </row>
    <row r="28" spans="1:14" ht="15">
      <c r="A28" s="21">
        <v>2006</v>
      </c>
      <c r="B28" s="45">
        <v>107.082</v>
      </c>
      <c r="C28" s="47">
        <v>97.77777777777777</v>
      </c>
      <c r="D28" s="47">
        <v>97.77777777777777</v>
      </c>
      <c r="E28" s="47">
        <v>97.77777777777777</v>
      </c>
      <c r="F28" s="106">
        <f t="shared" si="0"/>
        <v>4.666056724611153</v>
      </c>
      <c r="G28" s="106">
        <f t="shared" si="1"/>
        <v>4.666056724611153</v>
      </c>
      <c r="H28" s="106">
        <f t="shared" si="2"/>
        <v>4.666056724611153</v>
      </c>
      <c r="I28" s="106"/>
      <c r="J28" s="45">
        <f>+'GDP &amp; Gov'!T39</f>
        <v>1.934870208538455</v>
      </c>
      <c r="L28" s="102">
        <v>66.103</v>
      </c>
      <c r="N28" s="103">
        <v>104.483331204496</v>
      </c>
    </row>
    <row r="29" spans="1:14" ht="15">
      <c r="A29" s="21">
        <v>2007</v>
      </c>
      <c r="B29" s="45">
        <v>87.519</v>
      </c>
      <c r="C29" s="47">
        <v>100</v>
      </c>
      <c r="D29" s="47">
        <v>100</v>
      </c>
      <c r="E29" s="47">
        <v>100</v>
      </c>
      <c r="F29" s="106">
        <f t="shared" si="0"/>
        <v>2.2727272727272663</v>
      </c>
      <c r="G29" s="106">
        <f t="shared" si="1"/>
        <v>2.2727272727272663</v>
      </c>
      <c r="H29" s="106">
        <f t="shared" si="2"/>
        <v>2.2727272727272663</v>
      </c>
      <c r="I29" s="106"/>
      <c r="J29" s="45">
        <f>+'GDP &amp; Gov'!T40</f>
        <v>2.001677613614005</v>
      </c>
      <c r="L29" s="102">
        <v>72.363</v>
      </c>
      <c r="N29" s="103">
        <v>109.70995165861</v>
      </c>
    </row>
    <row r="30" spans="1:14" ht="15">
      <c r="A30" s="21">
        <v>2008</v>
      </c>
      <c r="B30" s="45">
        <v>98.3772</v>
      </c>
      <c r="C30" s="47">
        <v>105.43333333333331</v>
      </c>
      <c r="D30" s="47">
        <v>105.43333333333331</v>
      </c>
      <c r="E30" s="47">
        <v>105.43333333333331</v>
      </c>
      <c r="F30" s="106">
        <f t="shared" si="0"/>
        <v>5.433333333333309</v>
      </c>
      <c r="G30" s="106">
        <f t="shared" si="1"/>
        <v>5.433333333333309</v>
      </c>
      <c r="H30" s="106">
        <f t="shared" si="2"/>
        <v>5.433333333333309</v>
      </c>
      <c r="I30" s="106"/>
      <c r="J30" s="45">
        <f>+'GDP &amp; Gov'!T41</f>
        <v>2.080369626970837</v>
      </c>
      <c r="L30" s="102">
        <v>99.568</v>
      </c>
      <c r="N30" s="103">
        <v>119.608778625954</v>
      </c>
    </row>
    <row r="31" spans="1:14" ht="15">
      <c r="A31" s="21">
        <v>2009</v>
      </c>
      <c r="B31" s="45">
        <v>94.6544</v>
      </c>
      <c r="C31" s="47">
        <v>104.54166666666667</v>
      </c>
      <c r="D31" s="47">
        <v>104.54166666666667</v>
      </c>
      <c r="E31" s="47">
        <v>104.54166666666667</v>
      </c>
      <c r="F31" s="106">
        <f t="shared" si="0"/>
        <v>-0.8457160923173888</v>
      </c>
      <c r="G31" s="106">
        <f t="shared" si="1"/>
        <v>-0.8457160923173888</v>
      </c>
      <c r="H31" s="106">
        <f t="shared" si="2"/>
        <v>-0.8457160923173888</v>
      </c>
      <c r="I31" s="106"/>
      <c r="J31" s="45">
        <f>+'GDP &amp; Gov'!T42</f>
        <v>2.1208670418675064</v>
      </c>
      <c r="L31" s="102">
        <v>61.693</v>
      </c>
      <c r="N31" s="103">
        <v>122.829147103973</v>
      </c>
    </row>
    <row r="32" spans="1:14" ht="15">
      <c r="A32" s="21">
        <v>2010</v>
      </c>
      <c r="B32" s="45">
        <v>103.526</v>
      </c>
      <c r="C32" s="47">
        <v>107.9625</v>
      </c>
      <c r="D32" s="47">
        <v>107.9625</v>
      </c>
      <c r="E32" s="47">
        <v>107.9625</v>
      </c>
      <c r="F32" s="106">
        <f t="shared" si="0"/>
        <v>3.272220007971299</v>
      </c>
      <c r="G32" s="106">
        <f t="shared" si="1"/>
        <v>3.272220007971299</v>
      </c>
      <c r="H32" s="106">
        <f t="shared" si="2"/>
        <v>3.272220007971299</v>
      </c>
      <c r="I32" s="106"/>
      <c r="J32" s="45">
        <f>+'GDP &amp; Gov'!T43</f>
        <v>2.198558477252077</v>
      </c>
      <c r="L32" s="102">
        <v>79.428</v>
      </c>
      <c r="N32" s="103">
        <v>128.79646607768</v>
      </c>
    </row>
    <row r="33" spans="1:12" ht="15">
      <c r="A33" s="21">
        <v>2011</v>
      </c>
      <c r="B33" s="45">
        <f>+B32*(1.05)</f>
        <v>108.7023</v>
      </c>
      <c r="C33" s="47">
        <v>112.07249999999999</v>
      </c>
      <c r="D33" s="47">
        <v>112.07249999999999</v>
      </c>
      <c r="E33" s="47">
        <v>112.07249999999999</v>
      </c>
      <c r="F33" s="106">
        <f t="shared" si="0"/>
        <v>3.8068773879819275</v>
      </c>
      <c r="G33" s="106">
        <f t="shared" si="1"/>
        <v>3.8068773879819275</v>
      </c>
      <c r="H33" s="106">
        <f t="shared" si="2"/>
        <v>3.8068773879819275</v>
      </c>
      <c r="I33" s="106"/>
      <c r="J33" s="45">
        <f>+'GDP &amp; Gov'!T44</f>
        <v>2.291960688415922</v>
      </c>
      <c r="L33" s="102">
        <v>95.077</v>
      </c>
    </row>
    <row r="34" spans="1:12" ht="15">
      <c r="A34" s="21">
        <v>2012</v>
      </c>
      <c r="C34" s="103">
        <f aca="true" t="shared" si="3" ref="C34:C53">+C33*(1+F34/100)</f>
        <v>115.99503749999998</v>
      </c>
      <c r="D34" s="103">
        <f aca="true" t="shared" si="4" ref="D34:E49">+D33*(1+G34/100)</f>
        <v>117.11576249999999</v>
      </c>
      <c r="E34" s="103">
        <f t="shared" si="4"/>
        <v>114.31394999999999</v>
      </c>
      <c r="F34" s="107">
        <f>+'GDP &amp; Gov'!K71</f>
        <v>3.5</v>
      </c>
      <c r="G34" s="108">
        <f>+'GDP &amp; Gov'!L71</f>
        <v>4.5</v>
      </c>
      <c r="H34" s="107">
        <f>+'GDP &amp; Gov'!J71</f>
        <v>2</v>
      </c>
      <c r="I34" s="103"/>
      <c r="L34" s="108">
        <v>105</v>
      </c>
    </row>
    <row r="35" spans="1:12" ht="15">
      <c r="A35" s="21">
        <v>2013</v>
      </c>
      <c r="C35" s="103">
        <f t="shared" si="3"/>
        <v>118.89491343749997</v>
      </c>
      <c r="D35" s="103">
        <f t="shared" si="4"/>
        <v>120.629235375</v>
      </c>
      <c r="E35" s="103">
        <f t="shared" si="4"/>
        <v>116.02865924999998</v>
      </c>
      <c r="F35" s="107">
        <f>+'GDP &amp; Gov'!K72</f>
        <v>2.5</v>
      </c>
      <c r="G35" s="108">
        <f>+'GDP &amp; Gov'!L72</f>
        <v>3</v>
      </c>
      <c r="H35" s="107">
        <f>+'GDP &amp; Gov'!J72</f>
        <v>1.5</v>
      </c>
      <c r="I35" s="103"/>
      <c r="L35" s="109">
        <f>+L34*($L$37/$L$34)^(1/2)</f>
        <v>99.62755642893184</v>
      </c>
    </row>
    <row r="36" spans="1:12" ht="15">
      <c r="A36" s="21">
        <v>2014</v>
      </c>
      <c r="C36" s="103">
        <f t="shared" si="3"/>
        <v>121.86728627343746</v>
      </c>
      <c r="D36" s="103">
        <f t="shared" si="4"/>
        <v>124.24811243625</v>
      </c>
      <c r="E36" s="103">
        <f t="shared" si="4"/>
        <v>117.76908913874996</v>
      </c>
      <c r="F36" s="107">
        <f>+'GDP &amp; Gov'!K73</f>
        <v>2.5</v>
      </c>
      <c r="G36" s="108">
        <f>+'GDP &amp; Gov'!L73</f>
        <v>3</v>
      </c>
      <c r="H36" s="107">
        <f>+'GDP &amp; Gov'!J73</f>
        <v>1.5</v>
      </c>
      <c r="I36" s="103"/>
      <c r="L36" s="109">
        <f>+L35*($L$37/$L$34)^(1/2)</f>
        <v>94.52999999999999</v>
      </c>
    </row>
    <row r="37" spans="1:12" ht="15">
      <c r="A37" s="21">
        <v>2015</v>
      </c>
      <c r="C37" s="103">
        <f t="shared" si="3"/>
        <v>124.91396843027339</v>
      </c>
      <c r="D37" s="103">
        <f t="shared" si="4"/>
        <v>127.97555580933751</v>
      </c>
      <c r="E37" s="103">
        <f t="shared" si="4"/>
        <v>119.5356254758312</v>
      </c>
      <c r="F37" s="107">
        <f>+'GDP &amp; Gov'!K74</f>
        <v>2.5</v>
      </c>
      <c r="G37" s="108">
        <f>+'GDP &amp; Gov'!L74</f>
        <v>3</v>
      </c>
      <c r="H37" s="107">
        <f>+'GDP &amp; Gov'!J74</f>
        <v>1.5</v>
      </c>
      <c r="I37" s="103"/>
      <c r="L37" s="107">
        <f>+T14</f>
        <v>94.53</v>
      </c>
    </row>
    <row r="38" spans="1:12" ht="15">
      <c r="A38" s="21">
        <v>2016</v>
      </c>
      <c r="C38" s="103">
        <f t="shared" si="3"/>
        <v>128.0368176410302</v>
      </c>
      <c r="D38" s="103">
        <f t="shared" si="4"/>
        <v>131.81482248361763</v>
      </c>
      <c r="E38" s="103">
        <f t="shared" si="4"/>
        <v>121.32865985796865</v>
      </c>
      <c r="F38" s="107">
        <f>+'GDP &amp; Gov'!K75</f>
        <v>2.5</v>
      </c>
      <c r="G38" s="108">
        <f>+'GDP &amp; Gov'!L75</f>
        <v>3</v>
      </c>
      <c r="H38" s="107">
        <f>+'GDP &amp; Gov'!J75</f>
        <v>1.5</v>
      </c>
      <c r="I38" s="103"/>
      <c r="L38" s="109">
        <f>+L37*($L$42/$L$37)^(1/5)</f>
        <v>97.0913814799775</v>
      </c>
    </row>
    <row r="39" spans="1:12" ht="15">
      <c r="A39" s="21">
        <v>2017</v>
      </c>
      <c r="C39" s="103">
        <f t="shared" si="3"/>
        <v>131.23773808205596</v>
      </c>
      <c r="D39" s="103">
        <f t="shared" si="4"/>
        <v>135.76926715812615</v>
      </c>
      <c r="E39" s="103">
        <f t="shared" si="4"/>
        <v>123.14858975583816</v>
      </c>
      <c r="F39" s="107">
        <f>+'GDP &amp; Gov'!K76</f>
        <v>2.5</v>
      </c>
      <c r="G39" s="108">
        <f>+'GDP &amp; Gov'!L76</f>
        <v>3</v>
      </c>
      <c r="H39" s="107">
        <f>+'GDP &amp; Gov'!J76</f>
        <v>1.5</v>
      </c>
      <c r="I39" s="103"/>
      <c r="L39" s="109">
        <f aca="true" t="shared" si="5" ref="L39:L41">+L38*($L$42/$L$37)^(1/5)</f>
        <v>99.72216606040959</v>
      </c>
    </row>
    <row r="40" spans="1:12" ht="15">
      <c r="A40" s="21">
        <v>2018</v>
      </c>
      <c r="C40" s="103">
        <f t="shared" si="3"/>
        <v>134.51868153410734</v>
      </c>
      <c r="D40" s="103">
        <f t="shared" si="4"/>
        <v>139.84234517286995</v>
      </c>
      <c r="E40" s="103">
        <f t="shared" si="4"/>
        <v>124.99581860217572</v>
      </c>
      <c r="F40" s="107">
        <f>+'GDP &amp; Gov'!K77</f>
        <v>2.5</v>
      </c>
      <c r="G40" s="108">
        <f>+'GDP &amp; Gov'!L77</f>
        <v>3</v>
      </c>
      <c r="H40" s="107">
        <f>+'GDP &amp; Gov'!J77</f>
        <v>1.5</v>
      </c>
      <c r="I40" s="103"/>
      <c r="L40" s="109">
        <f t="shared" si="5"/>
        <v>102.4242342852099</v>
      </c>
    </row>
    <row r="41" spans="1:12" ht="15">
      <c r="A41" s="21">
        <v>2019</v>
      </c>
      <c r="C41" s="103">
        <f t="shared" si="3"/>
        <v>137.88164857246002</v>
      </c>
      <c r="D41" s="103">
        <f t="shared" si="4"/>
        <v>144.03761552805605</v>
      </c>
      <c r="E41" s="103">
        <f t="shared" si="4"/>
        <v>126.87075588120834</v>
      </c>
      <c r="F41" s="107">
        <f>+'GDP &amp; Gov'!K78</f>
        <v>2.5</v>
      </c>
      <c r="G41" s="108">
        <f>+'GDP &amp; Gov'!L78</f>
        <v>3</v>
      </c>
      <c r="H41" s="107">
        <f>+'GDP &amp; Gov'!J78</f>
        <v>1.5</v>
      </c>
      <c r="I41" s="103"/>
      <c r="L41" s="109">
        <f t="shared" si="5"/>
        <v>105.19951765344236</v>
      </c>
    </row>
    <row r="42" spans="1:12" ht="15">
      <c r="A42" s="21">
        <v>2020</v>
      </c>
      <c r="C42" s="103">
        <f t="shared" si="3"/>
        <v>141.32868978677152</v>
      </c>
      <c r="D42" s="103">
        <f t="shared" si="4"/>
        <v>148.35874399389775</v>
      </c>
      <c r="E42" s="103">
        <f t="shared" si="4"/>
        <v>128.77381721942646</v>
      </c>
      <c r="F42" s="107">
        <f>+'GDP &amp; Gov'!K79</f>
        <v>2.5</v>
      </c>
      <c r="G42" s="108">
        <f>+'GDP &amp; Gov'!L79</f>
        <v>3</v>
      </c>
      <c r="H42" s="107">
        <f>+'GDP &amp; Gov'!J79</f>
        <v>1.5</v>
      </c>
      <c r="I42" s="103"/>
      <c r="L42" s="107">
        <f>+U14</f>
        <v>108.05</v>
      </c>
    </row>
    <row r="43" spans="1:12" ht="15">
      <c r="A43" s="21">
        <v>2021</v>
      </c>
      <c r="C43" s="103">
        <f t="shared" si="3"/>
        <v>144.8619070314408</v>
      </c>
      <c r="D43" s="103">
        <f t="shared" si="4"/>
        <v>152.80950631371468</v>
      </c>
      <c r="E43" s="103">
        <f t="shared" si="4"/>
        <v>130.70542447771786</v>
      </c>
      <c r="F43" s="107">
        <f>+'GDP &amp; Gov'!K80</f>
        <v>2.5</v>
      </c>
      <c r="G43" s="108">
        <f>+'GDP &amp; Gov'!L80</f>
        <v>3</v>
      </c>
      <c r="H43" s="107">
        <f>+'GDP &amp; Gov'!J80</f>
        <v>1.5</v>
      </c>
      <c r="I43" s="103"/>
      <c r="L43" s="109">
        <f>+L42*($L$47/$L$42)^(1/5)</f>
        <v>109.89584718228019</v>
      </c>
    </row>
    <row r="44" spans="1:12" ht="15">
      <c r="A44" s="21">
        <v>2022</v>
      </c>
      <c r="C44" s="103">
        <f t="shared" si="3"/>
        <v>148.48345470722683</v>
      </c>
      <c r="D44" s="103">
        <f t="shared" si="4"/>
        <v>157.39379150312612</v>
      </c>
      <c r="E44" s="103">
        <f t="shared" si="4"/>
        <v>132.6660058448836</v>
      </c>
      <c r="F44" s="107">
        <f>+'GDP &amp; Gov'!K81</f>
        <v>2.5</v>
      </c>
      <c r="G44" s="108">
        <f>+'GDP &amp; Gov'!L81</f>
        <v>3</v>
      </c>
      <c r="H44" s="107">
        <f>+'GDP &amp; Gov'!J81</f>
        <v>1.5</v>
      </c>
      <c r="I44" s="103"/>
      <c r="L44" s="109">
        <f aca="true" t="shared" si="6" ref="L44:L46">+L43*($L$47/$L$42)^(1/5)</f>
        <v>111.77322746794152</v>
      </c>
    </row>
    <row r="45" spans="1:12" ht="15">
      <c r="A45" s="21">
        <v>2023</v>
      </c>
      <c r="C45" s="103">
        <f t="shared" si="3"/>
        <v>152.19554107490748</v>
      </c>
      <c r="D45" s="103">
        <f t="shared" si="4"/>
        <v>162.1156052482199</v>
      </c>
      <c r="E45" s="103">
        <f t="shared" si="4"/>
        <v>134.65599593255686</v>
      </c>
      <c r="F45" s="107">
        <f>+'GDP &amp; Gov'!K82</f>
        <v>2.5</v>
      </c>
      <c r="G45" s="108">
        <f>+'GDP &amp; Gov'!L82</f>
        <v>3</v>
      </c>
      <c r="H45" s="107">
        <f>+'GDP &amp; Gov'!J82</f>
        <v>1.5</v>
      </c>
      <c r="I45" s="103"/>
      <c r="L45" s="109">
        <f t="shared" si="6"/>
        <v>113.68267954546177</v>
      </c>
    </row>
    <row r="46" spans="1:12" ht="15">
      <c r="A46" s="21">
        <v>2024</v>
      </c>
      <c r="C46" s="103">
        <f t="shared" si="3"/>
        <v>156.00042960178016</v>
      </c>
      <c r="D46" s="103">
        <f t="shared" si="4"/>
        <v>166.9790734056665</v>
      </c>
      <c r="E46" s="103">
        <f t="shared" si="4"/>
        <v>136.6758358715452</v>
      </c>
      <c r="F46" s="107">
        <f>+'GDP &amp; Gov'!K83</f>
        <v>2.5</v>
      </c>
      <c r="G46" s="108">
        <f>+'GDP &amp; Gov'!L83</f>
        <v>3</v>
      </c>
      <c r="H46" s="107">
        <f>+'GDP &amp; Gov'!J83</f>
        <v>1.5</v>
      </c>
      <c r="I46" s="103"/>
      <c r="L46" s="109">
        <f t="shared" si="6"/>
        <v>115.62475130587872</v>
      </c>
    </row>
    <row r="47" spans="1:12" ht="15">
      <c r="A47" s="21">
        <v>2025</v>
      </c>
      <c r="C47" s="103">
        <f t="shared" si="3"/>
        <v>159.90044034182463</v>
      </c>
      <c r="D47" s="103">
        <f t="shared" si="4"/>
        <v>171.9884456078365</v>
      </c>
      <c r="E47" s="103">
        <f t="shared" si="4"/>
        <v>138.72597340961835</v>
      </c>
      <c r="F47" s="107">
        <f>+'GDP &amp; Gov'!K84</f>
        <v>2.5</v>
      </c>
      <c r="G47" s="108">
        <f>+'GDP &amp; Gov'!L84</f>
        <v>3</v>
      </c>
      <c r="H47" s="107">
        <f>+'GDP &amp; Gov'!J84</f>
        <v>1.5</v>
      </c>
      <c r="I47" s="103"/>
      <c r="L47" s="107">
        <f>+V14</f>
        <v>117.6</v>
      </c>
    </row>
    <row r="48" spans="1:12" ht="15">
      <c r="A48" s="21">
        <v>2026</v>
      </c>
      <c r="C48" s="103">
        <f t="shared" si="3"/>
        <v>163.89795135037025</v>
      </c>
      <c r="D48" s="103">
        <f t="shared" si="4"/>
        <v>177.1480989760716</v>
      </c>
      <c r="E48" s="103">
        <f t="shared" si="4"/>
        <v>140.8068630107626</v>
      </c>
      <c r="F48" s="107">
        <f>+'GDP &amp; Gov'!K85</f>
        <v>2.5</v>
      </c>
      <c r="G48" s="108">
        <f>+'GDP &amp; Gov'!L85</f>
        <v>3</v>
      </c>
      <c r="H48" s="107">
        <f>+'GDP &amp; Gov'!J85</f>
        <v>1.5</v>
      </c>
      <c r="I48" s="103"/>
      <c r="L48" s="109">
        <f>+L47*($L$52/$L$47)^(1/5)</f>
        <v>118.69347521026691</v>
      </c>
    </row>
    <row r="49" spans="1:12" ht="15">
      <c r="A49" s="21">
        <v>2027</v>
      </c>
      <c r="C49" s="103">
        <f t="shared" si="3"/>
        <v>167.99540013412948</v>
      </c>
      <c r="D49" s="103">
        <f t="shared" si="4"/>
        <v>182.46254194535373</v>
      </c>
      <c r="E49" s="103">
        <f t="shared" si="4"/>
        <v>142.91896595592405</v>
      </c>
      <c r="F49" s="107">
        <f>+'GDP &amp; Gov'!K86</f>
        <v>2.5</v>
      </c>
      <c r="G49" s="108">
        <f>+'GDP &amp; Gov'!L86</f>
        <v>3</v>
      </c>
      <c r="H49" s="107">
        <f>+'GDP &amp; Gov'!J86</f>
        <v>1.5</v>
      </c>
      <c r="I49" s="103"/>
      <c r="L49" s="109">
        <f aca="true" t="shared" si="7" ref="L49:L51">+L48*($L$52/$L$47)^(1/5)</f>
        <v>119.79711783580142</v>
      </c>
    </row>
    <row r="50" spans="1:12" ht="15">
      <c r="A50" s="21">
        <v>2028</v>
      </c>
      <c r="C50" s="103">
        <f t="shared" si="3"/>
        <v>172.1952851374827</v>
      </c>
      <c r="D50" s="103">
        <f aca="true" t="shared" si="8" ref="D50:E53">+D49*(1+G50/100)</f>
        <v>187.93641820371434</v>
      </c>
      <c r="E50" s="103">
        <f t="shared" si="8"/>
        <v>145.0627504452629</v>
      </c>
      <c r="F50" s="107">
        <f>+'GDP &amp; Gov'!K87</f>
        <v>2.5</v>
      </c>
      <c r="G50" s="108">
        <f>+'GDP &amp; Gov'!L87</f>
        <v>3</v>
      </c>
      <c r="H50" s="107">
        <f>+'GDP &amp; Gov'!J87</f>
        <v>1.5</v>
      </c>
      <c r="I50" s="103"/>
      <c r="L50" s="109">
        <f t="shared" si="7"/>
        <v>120.91102241585986</v>
      </c>
    </row>
    <row r="51" spans="1:12" ht="15">
      <c r="A51" s="21">
        <v>2029</v>
      </c>
      <c r="C51" s="103">
        <f t="shared" si="3"/>
        <v>176.50016726591974</v>
      </c>
      <c r="D51" s="103">
        <f t="shared" si="8"/>
        <v>193.57451074982578</v>
      </c>
      <c r="E51" s="103">
        <f t="shared" si="8"/>
        <v>147.23869170194183</v>
      </c>
      <c r="F51" s="107">
        <f>+'GDP &amp; Gov'!K88</f>
        <v>2.5</v>
      </c>
      <c r="G51" s="108">
        <f>+'GDP &amp; Gov'!L88</f>
        <v>3</v>
      </c>
      <c r="H51" s="107">
        <f>+'GDP &amp; Gov'!J88</f>
        <v>1.5</v>
      </c>
      <c r="I51" s="103"/>
      <c r="L51" s="109">
        <f t="shared" si="7"/>
        <v>122.03528436874906</v>
      </c>
    </row>
    <row r="52" spans="1:12" ht="15">
      <c r="A52" s="21">
        <v>2030</v>
      </c>
      <c r="C52" s="103">
        <f t="shared" si="3"/>
        <v>180.91267144756773</v>
      </c>
      <c r="D52" s="103">
        <f t="shared" si="8"/>
        <v>199.38174607232057</v>
      </c>
      <c r="E52" s="103">
        <f t="shared" si="8"/>
        <v>149.44727207747096</v>
      </c>
      <c r="F52" s="107">
        <f>+'GDP &amp; Gov'!K89</f>
        <v>2.5</v>
      </c>
      <c r="G52" s="108">
        <f>+'GDP &amp; Gov'!L89</f>
        <v>3</v>
      </c>
      <c r="H52" s="107">
        <f>+'GDP &amp; Gov'!J89</f>
        <v>1.5</v>
      </c>
      <c r="I52" s="103"/>
      <c r="L52" s="107">
        <f>+W14</f>
        <v>123.17</v>
      </c>
    </row>
    <row r="53" spans="1:12" ht="15">
      <c r="A53" s="21">
        <v>2031</v>
      </c>
      <c r="C53" s="103">
        <f t="shared" si="3"/>
        <v>185.4354882337569</v>
      </c>
      <c r="D53" s="103">
        <f t="shared" si="8"/>
        <v>205.3631984544902</v>
      </c>
      <c r="E53" s="103">
        <f t="shared" si="8"/>
        <v>151.688981158633</v>
      </c>
      <c r="F53" s="107">
        <f>+'GDP &amp; Gov'!K90</f>
        <v>2.5</v>
      </c>
      <c r="G53" s="108">
        <f>+'GDP &amp; Gov'!L90</f>
        <v>3</v>
      </c>
      <c r="H53" s="107">
        <f>+'GDP &amp; Gov'!J90</f>
        <v>1.5</v>
      </c>
      <c r="I53" s="103"/>
      <c r="L53" s="109">
        <f>+L52*($L$57/$L$52)^(1/5)</f>
        <v>123.53384405084012</v>
      </c>
    </row>
    <row r="54" spans="1:12" ht="15">
      <c r="A54" s="21">
        <v>2032</v>
      </c>
      <c r="L54" s="45">
        <f aca="true" t="shared" si="9" ref="L54:L56">+L53*($L$57/$L$52)^(1/5)</f>
        <v>123.89876289662487</v>
      </c>
    </row>
    <row r="55" spans="1:12" ht="15">
      <c r="A55" s="21">
        <v>2033</v>
      </c>
      <c r="L55" s="45">
        <f t="shared" si="9"/>
        <v>124.26475971229742</v>
      </c>
    </row>
    <row r="56" spans="1:12" ht="15">
      <c r="A56" s="21">
        <v>2034</v>
      </c>
      <c r="L56" s="45">
        <f t="shared" si="9"/>
        <v>124.63183768217966</v>
      </c>
    </row>
    <row r="57" spans="1:12" ht="15">
      <c r="A57" s="21">
        <v>2035</v>
      </c>
      <c r="L57" s="21">
        <f>+X14</f>
        <v>125</v>
      </c>
    </row>
  </sheetData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0"/>
  <sheetViews>
    <sheetView workbookViewId="0" topLeftCell="A52">
      <selection activeCell="B80" sqref="B80"/>
    </sheetView>
  </sheetViews>
  <sheetFormatPr defaultColWidth="9.140625" defaultRowHeight="15"/>
  <cols>
    <col min="1" max="2" width="20.7109375" style="98" customWidth="1"/>
    <col min="3" max="256" width="9.140625" style="98" customWidth="1"/>
    <col min="257" max="258" width="20.7109375" style="98" customWidth="1"/>
    <col min="259" max="512" width="9.140625" style="98" customWidth="1"/>
    <col min="513" max="514" width="20.7109375" style="98" customWidth="1"/>
    <col min="515" max="768" width="9.140625" style="98" customWidth="1"/>
    <col min="769" max="770" width="20.7109375" style="98" customWidth="1"/>
    <col min="771" max="1024" width="9.140625" style="98" customWidth="1"/>
    <col min="1025" max="1026" width="20.7109375" style="98" customWidth="1"/>
    <col min="1027" max="1280" width="9.140625" style="98" customWidth="1"/>
    <col min="1281" max="1282" width="20.7109375" style="98" customWidth="1"/>
    <col min="1283" max="1536" width="9.140625" style="98" customWidth="1"/>
    <col min="1537" max="1538" width="20.7109375" style="98" customWidth="1"/>
    <col min="1539" max="1792" width="9.140625" style="98" customWidth="1"/>
    <col min="1793" max="1794" width="20.7109375" style="98" customWidth="1"/>
    <col min="1795" max="2048" width="9.140625" style="98" customWidth="1"/>
    <col min="2049" max="2050" width="20.7109375" style="98" customWidth="1"/>
    <col min="2051" max="2304" width="9.140625" style="98" customWidth="1"/>
    <col min="2305" max="2306" width="20.7109375" style="98" customWidth="1"/>
    <col min="2307" max="2560" width="9.140625" style="98" customWidth="1"/>
    <col min="2561" max="2562" width="20.7109375" style="98" customWidth="1"/>
    <col min="2563" max="2816" width="9.140625" style="98" customWidth="1"/>
    <col min="2817" max="2818" width="20.7109375" style="98" customWidth="1"/>
    <col min="2819" max="3072" width="9.140625" style="98" customWidth="1"/>
    <col min="3073" max="3074" width="20.7109375" style="98" customWidth="1"/>
    <col min="3075" max="3328" width="9.140625" style="98" customWidth="1"/>
    <col min="3329" max="3330" width="20.7109375" style="98" customWidth="1"/>
    <col min="3331" max="3584" width="9.140625" style="98" customWidth="1"/>
    <col min="3585" max="3586" width="20.7109375" style="98" customWidth="1"/>
    <col min="3587" max="3840" width="9.140625" style="98" customWidth="1"/>
    <col min="3841" max="3842" width="20.7109375" style="98" customWidth="1"/>
    <col min="3843" max="4096" width="9.140625" style="98" customWidth="1"/>
    <col min="4097" max="4098" width="20.7109375" style="98" customWidth="1"/>
    <col min="4099" max="4352" width="9.140625" style="98" customWidth="1"/>
    <col min="4353" max="4354" width="20.7109375" style="98" customWidth="1"/>
    <col min="4355" max="4608" width="9.140625" style="98" customWidth="1"/>
    <col min="4609" max="4610" width="20.7109375" style="98" customWidth="1"/>
    <col min="4611" max="4864" width="9.140625" style="98" customWidth="1"/>
    <col min="4865" max="4866" width="20.7109375" style="98" customWidth="1"/>
    <col min="4867" max="5120" width="9.140625" style="98" customWidth="1"/>
    <col min="5121" max="5122" width="20.7109375" style="98" customWidth="1"/>
    <col min="5123" max="5376" width="9.140625" style="98" customWidth="1"/>
    <col min="5377" max="5378" width="20.7109375" style="98" customWidth="1"/>
    <col min="5379" max="5632" width="9.140625" style="98" customWidth="1"/>
    <col min="5633" max="5634" width="20.7109375" style="98" customWidth="1"/>
    <col min="5635" max="5888" width="9.140625" style="98" customWidth="1"/>
    <col min="5889" max="5890" width="20.7109375" style="98" customWidth="1"/>
    <col min="5891" max="6144" width="9.140625" style="98" customWidth="1"/>
    <col min="6145" max="6146" width="20.7109375" style="98" customWidth="1"/>
    <col min="6147" max="6400" width="9.140625" style="98" customWidth="1"/>
    <col min="6401" max="6402" width="20.7109375" style="98" customWidth="1"/>
    <col min="6403" max="6656" width="9.140625" style="98" customWidth="1"/>
    <col min="6657" max="6658" width="20.7109375" style="98" customWidth="1"/>
    <col min="6659" max="6912" width="9.140625" style="98" customWidth="1"/>
    <col min="6913" max="6914" width="20.7109375" style="98" customWidth="1"/>
    <col min="6915" max="7168" width="9.140625" style="98" customWidth="1"/>
    <col min="7169" max="7170" width="20.7109375" style="98" customWidth="1"/>
    <col min="7171" max="7424" width="9.140625" style="98" customWidth="1"/>
    <col min="7425" max="7426" width="20.7109375" style="98" customWidth="1"/>
    <col min="7427" max="7680" width="9.140625" style="98" customWidth="1"/>
    <col min="7681" max="7682" width="20.7109375" style="98" customWidth="1"/>
    <col min="7683" max="7936" width="9.140625" style="98" customWidth="1"/>
    <col min="7937" max="7938" width="20.7109375" style="98" customWidth="1"/>
    <col min="7939" max="8192" width="9.140625" style="98" customWidth="1"/>
    <col min="8193" max="8194" width="20.7109375" style="98" customWidth="1"/>
    <col min="8195" max="8448" width="9.140625" style="98" customWidth="1"/>
    <col min="8449" max="8450" width="20.7109375" style="98" customWidth="1"/>
    <col min="8451" max="8704" width="9.140625" style="98" customWidth="1"/>
    <col min="8705" max="8706" width="20.7109375" style="98" customWidth="1"/>
    <col min="8707" max="8960" width="9.140625" style="98" customWidth="1"/>
    <col min="8961" max="8962" width="20.7109375" style="98" customWidth="1"/>
    <col min="8963" max="9216" width="9.140625" style="98" customWidth="1"/>
    <col min="9217" max="9218" width="20.7109375" style="98" customWidth="1"/>
    <col min="9219" max="9472" width="9.140625" style="98" customWidth="1"/>
    <col min="9473" max="9474" width="20.7109375" style="98" customWidth="1"/>
    <col min="9475" max="9728" width="9.140625" style="98" customWidth="1"/>
    <col min="9729" max="9730" width="20.7109375" style="98" customWidth="1"/>
    <col min="9731" max="9984" width="9.140625" style="98" customWidth="1"/>
    <col min="9985" max="9986" width="20.7109375" style="98" customWidth="1"/>
    <col min="9987" max="10240" width="9.140625" style="98" customWidth="1"/>
    <col min="10241" max="10242" width="20.7109375" style="98" customWidth="1"/>
    <col min="10243" max="10496" width="9.140625" style="98" customWidth="1"/>
    <col min="10497" max="10498" width="20.7109375" style="98" customWidth="1"/>
    <col min="10499" max="10752" width="9.140625" style="98" customWidth="1"/>
    <col min="10753" max="10754" width="20.7109375" style="98" customWidth="1"/>
    <col min="10755" max="11008" width="9.140625" style="98" customWidth="1"/>
    <col min="11009" max="11010" width="20.7109375" style="98" customWidth="1"/>
    <col min="11011" max="11264" width="9.140625" style="98" customWidth="1"/>
    <col min="11265" max="11266" width="20.7109375" style="98" customWidth="1"/>
    <col min="11267" max="11520" width="9.140625" style="98" customWidth="1"/>
    <col min="11521" max="11522" width="20.7109375" style="98" customWidth="1"/>
    <col min="11523" max="11776" width="9.140625" style="98" customWidth="1"/>
    <col min="11777" max="11778" width="20.7109375" style="98" customWidth="1"/>
    <col min="11779" max="12032" width="9.140625" style="98" customWidth="1"/>
    <col min="12033" max="12034" width="20.7109375" style="98" customWidth="1"/>
    <col min="12035" max="12288" width="9.140625" style="98" customWidth="1"/>
    <col min="12289" max="12290" width="20.7109375" style="98" customWidth="1"/>
    <col min="12291" max="12544" width="9.140625" style="98" customWidth="1"/>
    <col min="12545" max="12546" width="20.7109375" style="98" customWidth="1"/>
    <col min="12547" max="12800" width="9.140625" style="98" customWidth="1"/>
    <col min="12801" max="12802" width="20.7109375" style="98" customWidth="1"/>
    <col min="12803" max="13056" width="9.140625" style="98" customWidth="1"/>
    <col min="13057" max="13058" width="20.7109375" style="98" customWidth="1"/>
    <col min="13059" max="13312" width="9.140625" style="98" customWidth="1"/>
    <col min="13313" max="13314" width="20.7109375" style="98" customWidth="1"/>
    <col min="13315" max="13568" width="9.140625" style="98" customWidth="1"/>
    <col min="13569" max="13570" width="20.7109375" style="98" customWidth="1"/>
    <col min="13571" max="13824" width="9.140625" style="98" customWidth="1"/>
    <col min="13825" max="13826" width="20.7109375" style="98" customWidth="1"/>
    <col min="13827" max="14080" width="9.140625" style="98" customWidth="1"/>
    <col min="14081" max="14082" width="20.7109375" style="98" customWidth="1"/>
    <col min="14083" max="14336" width="9.140625" style="98" customWidth="1"/>
    <col min="14337" max="14338" width="20.7109375" style="98" customWidth="1"/>
    <col min="14339" max="14592" width="9.140625" style="98" customWidth="1"/>
    <col min="14593" max="14594" width="20.7109375" style="98" customWidth="1"/>
    <col min="14595" max="14848" width="9.140625" style="98" customWidth="1"/>
    <col min="14849" max="14850" width="20.7109375" style="98" customWidth="1"/>
    <col min="14851" max="15104" width="9.140625" style="98" customWidth="1"/>
    <col min="15105" max="15106" width="20.7109375" style="98" customWidth="1"/>
    <col min="15107" max="15360" width="9.140625" style="98" customWidth="1"/>
    <col min="15361" max="15362" width="20.7109375" style="98" customWidth="1"/>
    <col min="15363" max="15616" width="9.140625" style="98" customWidth="1"/>
    <col min="15617" max="15618" width="20.7109375" style="98" customWidth="1"/>
    <col min="15619" max="15872" width="9.140625" style="98" customWidth="1"/>
    <col min="15873" max="15874" width="20.7109375" style="98" customWidth="1"/>
    <col min="15875" max="16128" width="9.140625" style="98" customWidth="1"/>
    <col min="16129" max="16130" width="20.7109375" style="98" customWidth="1"/>
    <col min="16131" max="16384" width="9.140625" style="98" customWidth="1"/>
  </cols>
  <sheetData>
    <row r="1" spans="1:2" ht="15">
      <c r="A1" s="97" t="s">
        <v>172</v>
      </c>
      <c r="B1" s="97" t="s">
        <v>173</v>
      </c>
    </row>
    <row r="2" spans="1:2" ht="15">
      <c r="A2" s="97" t="s">
        <v>174</v>
      </c>
      <c r="B2" s="97" t="s">
        <v>175</v>
      </c>
    </row>
    <row r="3" spans="1:2" ht="15">
      <c r="A3" s="97" t="s">
        <v>176</v>
      </c>
      <c r="B3" s="97" t="s">
        <v>177</v>
      </c>
    </row>
    <row r="4" spans="1:2" ht="15">
      <c r="A4" s="97" t="s">
        <v>178</v>
      </c>
      <c r="B4" s="97" t="s">
        <v>179</v>
      </c>
    </row>
    <row r="5" spans="1:2" ht="15">
      <c r="A5" s="97" t="s">
        <v>180</v>
      </c>
      <c r="B5" s="97" t="s">
        <v>181</v>
      </c>
    </row>
    <row r="6" spans="1:2" ht="15">
      <c r="A6" s="97" t="s">
        <v>182</v>
      </c>
      <c r="B6" s="97" t="s">
        <v>183</v>
      </c>
    </row>
    <row r="7" spans="1:2" ht="15">
      <c r="A7" s="97" t="s">
        <v>184</v>
      </c>
      <c r="B7" s="97" t="s">
        <v>75</v>
      </c>
    </row>
    <row r="8" spans="1:2" ht="15">
      <c r="A8" s="97" t="s">
        <v>185</v>
      </c>
      <c r="B8" s="97" t="s">
        <v>186</v>
      </c>
    </row>
    <row r="9" spans="1:2" ht="15">
      <c r="A9" s="97" t="s">
        <v>187</v>
      </c>
      <c r="B9" s="97" t="s">
        <v>188</v>
      </c>
    </row>
    <row r="10" spans="1:2" ht="15">
      <c r="A10" s="97" t="s">
        <v>189</v>
      </c>
      <c r="B10" s="97" t="s">
        <v>190</v>
      </c>
    </row>
    <row r="11" spans="1:2" ht="15">
      <c r="A11" s="97" t="s">
        <v>191</v>
      </c>
      <c r="B11" s="97" t="s">
        <v>192</v>
      </c>
    </row>
    <row r="13" spans="1:2" ht="15">
      <c r="A13" s="97" t="s">
        <v>193</v>
      </c>
      <c r="B13" s="97" t="s">
        <v>194</v>
      </c>
    </row>
    <row r="14" spans="1:2" ht="15">
      <c r="A14" s="99">
        <v>16803</v>
      </c>
      <c r="B14" s="100">
        <v>1.358</v>
      </c>
    </row>
    <row r="15" spans="1:2" ht="15">
      <c r="A15" s="99">
        <v>17168</v>
      </c>
      <c r="B15" s="100">
        <v>1.841</v>
      </c>
    </row>
    <row r="16" spans="1:2" ht="15">
      <c r="A16" s="99">
        <v>17533</v>
      </c>
      <c r="B16" s="100">
        <v>2.57</v>
      </c>
    </row>
    <row r="17" spans="1:2" ht="15">
      <c r="A17" s="99">
        <v>17899</v>
      </c>
      <c r="B17" s="100">
        <v>2.57</v>
      </c>
    </row>
    <row r="18" spans="1:2" ht="15">
      <c r="A18" s="99">
        <v>18264</v>
      </c>
      <c r="B18" s="100">
        <v>2.57</v>
      </c>
    </row>
    <row r="19" spans="1:2" ht="15">
      <c r="A19" s="99">
        <v>18629</v>
      </c>
      <c r="B19" s="100">
        <v>2.57</v>
      </c>
    </row>
    <row r="20" spans="1:2" ht="15">
      <c r="A20" s="99">
        <v>18994</v>
      </c>
      <c r="B20" s="100">
        <v>2.57</v>
      </c>
    </row>
    <row r="21" spans="1:2" ht="15">
      <c r="A21" s="99">
        <v>19360</v>
      </c>
      <c r="B21" s="100">
        <v>2.716</v>
      </c>
    </row>
    <row r="22" spans="1:2" ht="15">
      <c r="A22" s="99">
        <v>19725</v>
      </c>
      <c r="B22" s="100">
        <v>2.82</v>
      </c>
    </row>
    <row r="23" spans="1:2" ht="15">
      <c r="A23" s="99">
        <v>20090</v>
      </c>
      <c r="B23" s="100">
        <v>2.82</v>
      </c>
    </row>
    <row r="24" spans="1:2" ht="15">
      <c r="A24" s="99">
        <v>20455</v>
      </c>
      <c r="B24" s="100">
        <v>2.82</v>
      </c>
    </row>
    <row r="25" spans="1:2" ht="15">
      <c r="A25" s="99">
        <v>20821</v>
      </c>
      <c r="B25" s="100">
        <v>3.043</v>
      </c>
    </row>
    <row r="26" spans="1:2" ht="15">
      <c r="A26" s="99">
        <v>21186</v>
      </c>
      <c r="B26" s="100">
        <v>3.058</v>
      </c>
    </row>
    <row r="27" spans="1:2" ht="15">
      <c r="A27" s="99">
        <v>21551</v>
      </c>
      <c r="B27" s="100">
        <v>2.975</v>
      </c>
    </row>
    <row r="28" spans="1:2" ht="15">
      <c r="A28" s="99">
        <v>21916</v>
      </c>
      <c r="B28" s="100">
        <v>2.97</v>
      </c>
    </row>
    <row r="29" spans="1:2" ht="15">
      <c r="A29" s="99">
        <v>22282</v>
      </c>
      <c r="B29" s="100">
        <v>2.97</v>
      </c>
    </row>
    <row r="30" spans="1:2" ht="15">
      <c r="A30" s="99">
        <v>22647</v>
      </c>
      <c r="B30" s="100">
        <v>2.97</v>
      </c>
    </row>
    <row r="31" spans="1:2" ht="15">
      <c r="A31" s="99">
        <v>23012</v>
      </c>
      <c r="B31" s="100">
        <v>2.97</v>
      </c>
    </row>
    <row r="32" spans="1:2" ht="15">
      <c r="A32" s="99">
        <v>23377</v>
      </c>
      <c r="B32" s="100">
        <v>2.945</v>
      </c>
    </row>
    <row r="33" spans="1:2" ht="15">
      <c r="A33" s="99">
        <v>23743</v>
      </c>
      <c r="B33" s="100">
        <v>2.92</v>
      </c>
    </row>
    <row r="34" spans="1:2" ht="15">
      <c r="A34" s="99">
        <v>24108</v>
      </c>
      <c r="B34" s="100">
        <v>2.937</v>
      </c>
    </row>
    <row r="35" spans="1:2" ht="15">
      <c r="A35" s="99">
        <v>24473</v>
      </c>
      <c r="B35" s="100">
        <v>3.027</v>
      </c>
    </row>
    <row r="36" spans="1:2" ht="15">
      <c r="A36" s="99">
        <v>24838</v>
      </c>
      <c r="B36" s="100">
        <v>3.07</v>
      </c>
    </row>
    <row r="37" spans="1:2" ht="15">
      <c r="A37" s="99">
        <v>25204</v>
      </c>
      <c r="B37" s="100">
        <v>3.295</v>
      </c>
    </row>
    <row r="38" spans="1:2" ht="15">
      <c r="A38" s="99">
        <v>25569</v>
      </c>
      <c r="B38" s="100">
        <v>3.351</v>
      </c>
    </row>
    <row r="39" spans="1:2" ht="15">
      <c r="A39" s="99">
        <v>25934</v>
      </c>
      <c r="B39" s="100">
        <v>3.56</v>
      </c>
    </row>
    <row r="40" spans="1:2" ht="15">
      <c r="A40" s="99">
        <v>26299</v>
      </c>
      <c r="B40" s="100">
        <v>3.56</v>
      </c>
    </row>
    <row r="41" spans="1:2" ht="15">
      <c r="A41" s="99">
        <v>26665</v>
      </c>
      <c r="B41" s="100">
        <v>3.873</v>
      </c>
    </row>
    <row r="42" spans="1:2" ht="15">
      <c r="A42" s="99">
        <v>27030</v>
      </c>
      <c r="B42" s="100">
        <v>10.373</v>
      </c>
    </row>
    <row r="43" spans="1:2" ht="15">
      <c r="A43" s="99">
        <v>27395</v>
      </c>
      <c r="B43" s="100">
        <v>11.16</v>
      </c>
    </row>
    <row r="44" spans="1:2" ht="15">
      <c r="A44" s="99">
        <v>27760</v>
      </c>
      <c r="B44" s="100">
        <v>12.645</v>
      </c>
    </row>
    <row r="45" spans="1:2" ht="15">
      <c r="A45" s="99">
        <v>28126</v>
      </c>
      <c r="B45" s="100">
        <v>14.296</v>
      </c>
    </row>
    <row r="46" spans="1:2" ht="15">
      <c r="A46" s="99">
        <v>28491</v>
      </c>
      <c r="B46" s="100">
        <v>14.85</v>
      </c>
    </row>
    <row r="47" spans="1:2" ht="15">
      <c r="A47" s="99">
        <v>28856</v>
      </c>
      <c r="B47" s="100">
        <v>22.404</v>
      </c>
    </row>
    <row r="48" spans="1:2" ht="15">
      <c r="A48" s="99">
        <v>29221</v>
      </c>
      <c r="B48" s="100">
        <v>37.375</v>
      </c>
    </row>
    <row r="49" spans="1:2" ht="15">
      <c r="A49" s="99">
        <v>29587</v>
      </c>
      <c r="B49" s="100">
        <v>36.667</v>
      </c>
    </row>
    <row r="50" spans="1:2" ht="15">
      <c r="A50" s="99">
        <v>29952</v>
      </c>
      <c r="B50" s="100">
        <v>33.636</v>
      </c>
    </row>
    <row r="51" spans="1:2" ht="15">
      <c r="A51" s="99">
        <v>30317</v>
      </c>
      <c r="B51" s="100">
        <v>30.395</v>
      </c>
    </row>
    <row r="52" spans="1:2" ht="15">
      <c r="A52" s="99">
        <v>30682</v>
      </c>
      <c r="B52" s="100">
        <v>29.276</v>
      </c>
    </row>
    <row r="53" spans="1:2" ht="15">
      <c r="A53" s="99">
        <v>31048</v>
      </c>
      <c r="B53" s="100">
        <v>27.973</v>
      </c>
    </row>
    <row r="54" spans="1:2" ht="15">
      <c r="A54" s="99">
        <v>31413</v>
      </c>
      <c r="B54" s="100">
        <v>15.04</v>
      </c>
    </row>
    <row r="55" spans="1:2" ht="15">
      <c r="A55" s="99">
        <v>31778</v>
      </c>
      <c r="B55" s="100">
        <v>19.162</v>
      </c>
    </row>
    <row r="56" spans="1:2" ht="15">
      <c r="A56" s="99">
        <v>32143</v>
      </c>
      <c r="B56" s="100">
        <v>15.96</v>
      </c>
    </row>
    <row r="57" spans="1:2" ht="15">
      <c r="A57" s="99">
        <v>32509</v>
      </c>
      <c r="B57" s="100">
        <v>19.591</v>
      </c>
    </row>
    <row r="58" spans="1:2" ht="15">
      <c r="A58" s="99">
        <v>32874</v>
      </c>
      <c r="B58" s="100">
        <v>24.493</v>
      </c>
    </row>
    <row r="59" spans="1:2" ht="15">
      <c r="A59" s="99">
        <v>33239</v>
      </c>
      <c r="B59" s="100">
        <v>21.481</v>
      </c>
    </row>
    <row r="60" spans="1:2" ht="15">
      <c r="A60" s="99">
        <v>33604</v>
      </c>
      <c r="B60" s="100">
        <v>20.561</v>
      </c>
    </row>
    <row r="61" spans="1:2" ht="15">
      <c r="A61" s="99">
        <v>33970</v>
      </c>
      <c r="B61" s="100">
        <v>18.458</v>
      </c>
    </row>
    <row r="62" spans="1:2" ht="15">
      <c r="A62" s="99">
        <v>34335</v>
      </c>
      <c r="B62" s="100">
        <v>17.186</v>
      </c>
    </row>
    <row r="63" spans="1:2" ht="15">
      <c r="A63" s="99">
        <v>34700</v>
      </c>
      <c r="B63" s="100">
        <v>18.428</v>
      </c>
    </row>
    <row r="64" spans="1:2" ht="15">
      <c r="A64" s="99">
        <v>35065</v>
      </c>
      <c r="B64" s="100">
        <v>22.154</v>
      </c>
    </row>
    <row r="65" spans="1:2" ht="15">
      <c r="A65" s="99">
        <v>35431</v>
      </c>
      <c r="B65" s="100">
        <v>20.599</v>
      </c>
    </row>
    <row r="66" spans="1:2" ht="15">
      <c r="A66" s="99">
        <v>35796</v>
      </c>
      <c r="B66" s="100">
        <v>14.388</v>
      </c>
    </row>
    <row r="67" spans="1:2" ht="15">
      <c r="A67" s="99">
        <v>36161</v>
      </c>
      <c r="B67" s="100">
        <v>19.252</v>
      </c>
    </row>
    <row r="68" spans="1:2" ht="15">
      <c r="A68" s="99">
        <v>36526</v>
      </c>
      <c r="B68" s="100">
        <v>30.298</v>
      </c>
    </row>
    <row r="69" spans="1:2" ht="15">
      <c r="A69" s="99">
        <v>36892</v>
      </c>
      <c r="B69" s="100">
        <v>25.924</v>
      </c>
    </row>
    <row r="70" spans="1:2" ht="15">
      <c r="A70" s="99">
        <v>37257</v>
      </c>
      <c r="B70" s="100">
        <v>26.098</v>
      </c>
    </row>
    <row r="71" spans="1:2" ht="15">
      <c r="A71" s="99">
        <v>37622</v>
      </c>
      <c r="B71" s="100">
        <v>31.14</v>
      </c>
    </row>
    <row r="72" spans="1:2" ht="15">
      <c r="A72" s="99">
        <v>37987</v>
      </c>
      <c r="B72" s="100">
        <v>41.438</v>
      </c>
    </row>
    <row r="73" spans="1:2" ht="15">
      <c r="A73" s="99">
        <v>38353</v>
      </c>
      <c r="B73" s="100">
        <v>56.466</v>
      </c>
    </row>
    <row r="74" spans="1:2" ht="15">
      <c r="A74" s="99">
        <v>38718</v>
      </c>
      <c r="B74" s="100">
        <v>66.103</v>
      </c>
    </row>
    <row r="75" spans="1:2" ht="15">
      <c r="A75" s="99">
        <v>39083</v>
      </c>
      <c r="B75" s="100">
        <v>72.363</v>
      </c>
    </row>
    <row r="76" spans="1:2" ht="15">
      <c r="A76" s="99">
        <v>39448</v>
      </c>
      <c r="B76" s="100">
        <v>99.568</v>
      </c>
    </row>
    <row r="77" spans="1:2" ht="15">
      <c r="A77" s="99">
        <v>39814</v>
      </c>
      <c r="B77" s="100">
        <v>61.693</v>
      </c>
    </row>
    <row r="78" spans="1:2" ht="15">
      <c r="A78" s="99">
        <v>40179</v>
      </c>
      <c r="B78" s="100">
        <v>79.428</v>
      </c>
    </row>
    <row r="79" spans="1:2" ht="15">
      <c r="A79" s="99">
        <v>40544</v>
      </c>
      <c r="B79" s="100">
        <v>95.077</v>
      </c>
    </row>
    <row r="80" spans="1:2" ht="15">
      <c r="A80" s="99">
        <v>40909</v>
      </c>
      <c r="B80" s="101" t="e">
        <f>NA()</f>
        <v>#N/A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45"/>
  <sheetViews>
    <sheetView workbookViewId="0" topLeftCell="A1">
      <pane xSplit="1" ySplit="1" topLeftCell="AT17" activePane="bottomRight" state="frozen"/>
      <selection pane="topRight" activeCell="B1" sqref="B1"/>
      <selection pane="bottomLeft" activeCell="A2" sqref="A2"/>
      <selection pane="bottomRight" activeCell="W29" sqref="W29:BA29"/>
    </sheetView>
  </sheetViews>
  <sheetFormatPr defaultColWidth="9.140625" defaultRowHeight="15"/>
  <cols>
    <col min="1" max="1" width="37.28125" style="104" bestFit="1" customWidth="1"/>
    <col min="2" max="2" width="12.00390625" style="104" bestFit="1" customWidth="1"/>
    <col min="3" max="53" width="11.421875" style="104" bestFit="1" customWidth="1"/>
    <col min="54" max="54" width="5.00390625" style="104" bestFit="1" customWidth="1"/>
    <col min="55" max="256" width="9.140625" style="104" customWidth="1"/>
    <col min="257" max="257" width="37.28125" style="104" bestFit="1" customWidth="1"/>
    <col min="258" max="258" width="12.00390625" style="104" bestFit="1" customWidth="1"/>
    <col min="259" max="309" width="11.421875" style="104" bestFit="1" customWidth="1"/>
    <col min="310" max="310" width="5.00390625" style="104" bestFit="1" customWidth="1"/>
    <col min="311" max="512" width="9.140625" style="104" customWidth="1"/>
    <col min="513" max="513" width="37.28125" style="104" bestFit="1" customWidth="1"/>
    <col min="514" max="514" width="12.00390625" style="104" bestFit="1" customWidth="1"/>
    <col min="515" max="565" width="11.421875" style="104" bestFit="1" customWidth="1"/>
    <col min="566" max="566" width="5.00390625" style="104" bestFit="1" customWidth="1"/>
    <col min="567" max="768" width="9.140625" style="104" customWidth="1"/>
    <col min="769" max="769" width="37.28125" style="104" bestFit="1" customWidth="1"/>
    <col min="770" max="770" width="12.00390625" style="104" bestFit="1" customWidth="1"/>
    <col min="771" max="821" width="11.421875" style="104" bestFit="1" customWidth="1"/>
    <col min="822" max="822" width="5.00390625" style="104" bestFit="1" customWidth="1"/>
    <col min="823" max="1024" width="9.140625" style="104" customWidth="1"/>
    <col min="1025" max="1025" width="37.28125" style="104" bestFit="1" customWidth="1"/>
    <col min="1026" max="1026" width="12.00390625" style="104" bestFit="1" customWidth="1"/>
    <col min="1027" max="1077" width="11.421875" style="104" bestFit="1" customWidth="1"/>
    <col min="1078" max="1078" width="5.00390625" style="104" bestFit="1" customWidth="1"/>
    <col min="1079" max="1280" width="9.140625" style="104" customWidth="1"/>
    <col min="1281" max="1281" width="37.28125" style="104" bestFit="1" customWidth="1"/>
    <col min="1282" max="1282" width="12.00390625" style="104" bestFit="1" customWidth="1"/>
    <col min="1283" max="1333" width="11.421875" style="104" bestFit="1" customWidth="1"/>
    <col min="1334" max="1334" width="5.00390625" style="104" bestFit="1" customWidth="1"/>
    <col min="1335" max="1536" width="9.140625" style="104" customWidth="1"/>
    <col min="1537" max="1537" width="37.28125" style="104" bestFit="1" customWidth="1"/>
    <col min="1538" max="1538" width="12.00390625" style="104" bestFit="1" customWidth="1"/>
    <col min="1539" max="1589" width="11.421875" style="104" bestFit="1" customWidth="1"/>
    <col min="1590" max="1590" width="5.00390625" style="104" bestFit="1" customWidth="1"/>
    <col min="1591" max="1792" width="9.140625" style="104" customWidth="1"/>
    <col min="1793" max="1793" width="37.28125" style="104" bestFit="1" customWidth="1"/>
    <col min="1794" max="1794" width="12.00390625" style="104" bestFit="1" customWidth="1"/>
    <col min="1795" max="1845" width="11.421875" style="104" bestFit="1" customWidth="1"/>
    <col min="1846" max="1846" width="5.00390625" style="104" bestFit="1" customWidth="1"/>
    <col min="1847" max="2048" width="9.140625" style="104" customWidth="1"/>
    <col min="2049" max="2049" width="37.28125" style="104" bestFit="1" customWidth="1"/>
    <col min="2050" max="2050" width="12.00390625" style="104" bestFit="1" customWidth="1"/>
    <col min="2051" max="2101" width="11.421875" style="104" bestFit="1" customWidth="1"/>
    <col min="2102" max="2102" width="5.00390625" style="104" bestFit="1" customWidth="1"/>
    <col min="2103" max="2304" width="9.140625" style="104" customWidth="1"/>
    <col min="2305" max="2305" width="37.28125" style="104" bestFit="1" customWidth="1"/>
    <col min="2306" max="2306" width="12.00390625" style="104" bestFit="1" customWidth="1"/>
    <col min="2307" max="2357" width="11.421875" style="104" bestFit="1" customWidth="1"/>
    <col min="2358" max="2358" width="5.00390625" style="104" bestFit="1" customWidth="1"/>
    <col min="2359" max="2560" width="9.140625" style="104" customWidth="1"/>
    <col min="2561" max="2561" width="37.28125" style="104" bestFit="1" customWidth="1"/>
    <col min="2562" max="2562" width="12.00390625" style="104" bestFit="1" customWidth="1"/>
    <col min="2563" max="2613" width="11.421875" style="104" bestFit="1" customWidth="1"/>
    <col min="2614" max="2614" width="5.00390625" style="104" bestFit="1" customWidth="1"/>
    <col min="2615" max="2816" width="9.140625" style="104" customWidth="1"/>
    <col min="2817" max="2817" width="37.28125" style="104" bestFit="1" customWidth="1"/>
    <col min="2818" max="2818" width="12.00390625" style="104" bestFit="1" customWidth="1"/>
    <col min="2819" max="2869" width="11.421875" style="104" bestFit="1" customWidth="1"/>
    <col min="2870" max="2870" width="5.00390625" style="104" bestFit="1" customWidth="1"/>
    <col min="2871" max="3072" width="9.140625" style="104" customWidth="1"/>
    <col min="3073" max="3073" width="37.28125" style="104" bestFit="1" customWidth="1"/>
    <col min="3074" max="3074" width="12.00390625" style="104" bestFit="1" customWidth="1"/>
    <col min="3075" max="3125" width="11.421875" style="104" bestFit="1" customWidth="1"/>
    <col min="3126" max="3126" width="5.00390625" style="104" bestFit="1" customWidth="1"/>
    <col min="3127" max="3328" width="9.140625" style="104" customWidth="1"/>
    <col min="3329" max="3329" width="37.28125" style="104" bestFit="1" customWidth="1"/>
    <col min="3330" max="3330" width="12.00390625" style="104" bestFit="1" customWidth="1"/>
    <col min="3331" max="3381" width="11.421875" style="104" bestFit="1" customWidth="1"/>
    <col min="3382" max="3382" width="5.00390625" style="104" bestFit="1" customWidth="1"/>
    <col min="3383" max="3584" width="9.140625" style="104" customWidth="1"/>
    <col min="3585" max="3585" width="37.28125" style="104" bestFit="1" customWidth="1"/>
    <col min="3586" max="3586" width="12.00390625" style="104" bestFit="1" customWidth="1"/>
    <col min="3587" max="3637" width="11.421875" style="104" bestFit="1" customWidth="1"/>
    <col min="3638" max="3638" width="5.00390625" style="104" bestFit="1" customWidth="1"/>
    <col min="3639" max="3840" width="9.140625" style="104" customWidth="1"/>
    <col min="3841" max="3841" width="37.28125" style="104" bestFit="1" customWidth="1"/>
    <col min="3842" max="3842" width="12.00390625" style="104" bestFit="1" customWidth="1"/>
    <col min="3843" max="3893" width="11.421875" style="104" bestFit="1" customWidth="1"/>
    <col min="3894" max="3894" width="5.00390625" style="104" bestFit="1" customWidth="1"/>
    <col min="3895" max="4096" width="9.140625" style="104" customWidth="1"/>
    <col min="4097" max="4097" width="37.28125" style="104" bestFit="1" customWidth="1"/>
    <col min="4098" max="4098" width="12.00390625" style="104" bestFit="1" customWidth="1"/>
    <col min="4099" max="4149" width="11.421875" style="104" bestFit="1" customWidth="1"/>
    <col min="4150" max="4150" width="5.00390625" style="104" bestFit="1" customWidth="1"/>
    <col min="4151" max="4352" width="9.140625" style="104" customWidth="1"/>
    <col min="4353" max="4353" width="37.28125" style="104" bestFit="1" customWidth="1"/>
    <col min="4354" max="4354" width="12.00390625" style="104" bestFit="1" customWidth="1"/>
    <col min="4355" max="4405" width="11.421875" style="104" bestFit="1" customWidth="1"/>
    <col min="4406" max="4406" width="5.00390625" style="104" bestFit="1" customWidth="1"/>
    <col min="4407" max="4608" width="9.140625" style="104" customWidth="1"/>
    <col min="4609" max="4609" width="37.28125" style="104" bestFit="1" customWidth="1"/>
    <col min="4610" max="4610" width="12.00390625" style="104" bestFit="1" customWidth="1"/>
    <col min="4611" max="4661" width="11.421875" style="104" bestFit="1" customWidth="1"/>
    <col min="4662" max="4662" width="5.00390625" style="104" bestFit="1" customWidth="1"/>
    <col min="4663" max="4864" width="9.140625" style="104" customWidth="1"/>
    <col min="4865" max="4865" width="37.28125" style="104" bestFit="1" customWidth="1"/>
    <col min="4866" max="4866" width="12.00390625" style="104" bestFit="1" customWidth="1"/>
    <col min="4867" max="4917" width="11.421875" style="104" bestFit="1" customWidth="1"/>
    <col min="4918" max="4918" width="5.00390625" style="104" bestFit="1" customWidth="1"/>
    <col min="4919" max="5120" width="9.140625" style="104" customWidth="1"/>
    <col min="5121" max="5121" width="37.28125" style="104" bestFit="1" customWidth="1"/>
    <col min="5122" max="5122" width="12.00390625" style="104" bestFit="1" customWidth="1"/>
    <col min="5123" max="5173" width="11.421875" style="104" bestFit="1" customWidth="1"/>
    <col min="5174" max="5174" width="5.00390625" style="104" bestFit="1" customWidth="1"/>
    <col min="5175" max="5376" width="9.140625" style="104" customWidth="1"/>
    <col min="5377" max="5377" width="37.28125" style="104" bestFit="1" customWidth="1"/>
    <col min="5378" max="5378" width="12.00390625" style="104" bestFit="1" customWidth="1"/>
    <col min="5379" max="5429" width="11.421875" style="104" bestFit="1" customWidth="1"/>
    <col min="5430" max="5430" width="5.00390625" style="104" bestFit="1" customWidth="1"/>
    <col min="5431" max="5632" width="9.140625" style="104" customWidth="1"/>
    <col min="5633" max="5633" width="37.28125" style="104" bestFit="1" customWidth="1"/>
    <col min="5634" max="5634" width="12.00390625" style="104" bestFit="1" customWidth="1"/>
    <col min="5635" max="5685" width="11.421875" style="104" bestFit="1" customWidth="1"/>
    <col min="5686" max="5686" width="5.00390625" style="104" bestFit="1" customWidth="1"/>
    <col min="5687" max="5888" width="9.140625" style="104" customWidth="1"/>
    <col min="5889" max="5889" width="37.28125" style="104" bestFit="1" customWidth="1"/>
    <col min="5890" max="5890" width="12.00390625" style="104" bestFit="1" customWidth="1"/>
    <col min="5891" max="5941" width="11.421875" style="104" bestFit="1" customWidth="1"/>
    <col min="5942" max="5942" width="5.00390625" style="104" bestFit="1" customWidth="1"/>
    <col min="5943" max="6144" width="9.140625" style="104" customWidth="1"/>
    <col min="6145" max="6145" width="37.28125" style="104" bestFit="1" customWidth="1"/>
    <col min="6146" max="6146" width="12.00390625" style="104" bestFit="1" customWidth="1"/>
    <col min="6147" max="6197" width="11.421875" style="104" bestFit="1" customWidth="1"/>
    <col min="6198" max="6198" width="5.00390625" style="104" bestFit="1" customWidth="1"/>
    <col min="6199" max="6400" width="9.140625" style="104" customWidth="1"/>
    <col min="6401" max="6401" width="37.28125" style="104" bestFit="1" customWidth="1"/>
    <col min="6402" max="6402" width="12.00390625" style="104" bestFit="1" customWidth="1"/>
    <col min="6403" max="6453" width="11.421875" style="104" bestFit="1" customWidth="1"/>
    <col min="6454" max="6454" width="5.00390625" style="104" bestFit="1" customWidth="1"/>
    <col min="6455" max="6656" width="9.140625" style="104" customWidth="1"/>
    <col min="6657" max="6657" width="37.28125" style="104" bestFit="1" customWidth="1"/>
    <col min="6658" max="6658" width="12.00390625" style="104" bestFit="1" customWidth="1"/>
    <col min="6659" max="6709" width="11.421875" style="104" bestFit="1" customWidth="1"/>
    <col min="6710" max="6710" width="5.00390625" style="104" bestFit="1" customWidth="1"/>
    <col min="6711" max="6912" width="9.140625" style="104" customWidth="1"/>
    <col min="6913" max="6913" width="37.28125" style="104" bestFit="1" customWidth="1"/>
    <col min="6914" max="6914" width="12.00390625" style="104" bestFit="1" customWidth="1"/>
    <col min="6915" max="6965" width="11.421875" style="104" bestFit="1" customWidth="1"/>
    <col min="6966" max="6966" width="5.00390625" style="104" bestFit="1" customWidth="1"/>
    <col min="6967" max="7168" width="9.140625" style="104" customWidth="1"/>
    <col min="7169" max="7169" width="37.28125" style="104" bestFit="1" customWidth="1"/>
    <col min="7170" max="7170" width="12.00390625" style="104" bestFit="1" customWidth="1"/>
    <col min="7171" max="7221" width="11.421875" style="104" bestFit="1" customWidth="1"/>
    <col min="7222" max="7222" width="5.00390625" style="104" bestFit="1" customWidth="1"/>
    <col min="7223" max="7424" width="9.140625" style="104" customWidth="1"/>
    <col min="7425" max="7425" width="37.28125" style="104" bestFit="1" customWidth="1"/>
    <col min="7426" max="7426" width="12.00390625" style="104" bestFit="1" customWidth="1"/>
    <col min="7427" max="7477" width="11.421875" style="104" bestFit="1" customWidth="1"/>
    <col min="7478" max="7478" width="5.00390625" style="104" bestFit="1" customWidth="1"/>
    <col min="7479" max="7680" width="9.140625" style="104" customWidth="1"/>
    <col min="7681" max="7681" width="37.28125" style="104" bestFit="1" customWidth="1"/>
    <col min="7682" max="7682" width="12.00390625" style="104" bestFit="1" customWidth="1"/>
    <col min="7683" max="7733" width="11.421875" style="104" bestFit="1" customWidth="1"/>
    <col min="7734" max="7734" width="5.00390625" style="104" bestFit="1" customWidth="1"/>
    <col min="7735" max="7936" width="9.140625" style="104" customWidth="1"/>
    <col min="7937" max="7937" width="37.28125" style="104" bestFit="1" customWidth="1"/>
    <col min="7938" max="7938" width="12.00390625" style="104" bestFit="1" customWidth="1"/>
    <col min="7939" max="7989" width="11.421875" style="104" bestFit="1" customWidth="1"/>
    <col min="7990" max="7990" width="5.00390625" style="104" bestFit="1" customWidth="1"/>
    <col min="7991" max="8192" width="9.140625" style="104" customWidth="1"/>
    <col min="8193" max="8193" width="37.28125" style="104" bestFit="1" customWidth="1"/>
    <col min="8194" max="8194" width="12.00390625" style="104" bestFit="1" customWidth="1"/>
    <col min="8195" max="8245" width="11.421875" style="104" bestFit="1" customWidth="1"/>
    <col min="8246" max="8246" width="5.00390625" style="104" bestFit="1" customWidth="1"/>
    <col min="8247" max="8448" width="9.140625" style="104" customWidth="1"/>
    <col min="8449" max="8449" width="37.28125" style="104" bestFit="1" customWidth="1"/>
    <col min="8450" max="8450" width="12.00390625" style="104" bestFit="1" customWidth="1"/>
    <col min="8451" max="8501" width="11.421875" style="104" bestFit="1" customWidth="1"/>
    <col min="8502" max="8502" width="5.00390625" style="104" bestFit="1" customWidth="1"/>
    <col min="8503" max="8704" width="9.140625" style="104" customWidth="1"/>
    <col min="8705" max="8705" width="37.28125" style="104" bestFit="1" customWidth="1"/>
    <col min="8706" max="8706" width="12.00390625" style="104" bestFit="1" customWidth="1"/>
    <col min="8707" max="8757" width="11.421875" style="104" bestFit="1" customWidth="1"/>
    <col min="8758" max="8758" width="5.00390625" style="104" bestFit="1" customWidth="1"/>
    <col min="8759" max="8960" width="9.140625" style="104" customWidth="1"/>
    <col min="8961" max="8961" width="37.28125" style="104" bestFit="1" customWidth="1"/>
    <col min="8962" max="8962" width="12.00390625" style="104" bestFit="1" customWidth="1"/>
    <col min="8963" max="9013" width="11.421875" style="104" bestFit="1" customWidth="1"/>
    <col min="9014" max="9014" width="5.00390625" style="104" bestFit="1" customWidth="1"/>
    <col min="9015" max="9216" width="9.140625" style="104" customWidth="1"/>
    <col min="9217" max="9217" width="37.28125" style="104" bestFit="1" customWidth="1"/>
    <col min="9218" max="9218" width="12.00390625" style="104" bestFit="1" customWidth="1"/>
    <col min="9219" max="9269" width="11.421875" style="104" bestFit="1" customWidth="1"/>
    <col min="9270" max="9270" width="5.00390625" style="104" bestFit="1" customWidth="1"/>
    <col min="9271" max="9472" width="9.140625" style="104" customWidth="1"/>
    <col min="9473" max="9473" width="37.28125" style="104" bestFit="1" customWidth="1"/>
    <col min="9474" max="9474" width="12.00390625" style="104" bestFit="1" customWidth="1"/>
    <col min="9475" max="9525" width="11.421875" style="104" bestFit="1" customWidth="1"/>
    <col min="9526" max="9526" width="5.00390625" style="104" bestFit="1" customWidth="1"/>
    <col min="9527" max="9728" width="9.140625" style="104" customWidth="1"/>
    <col min="9729" max="9729" width="37.28125" style="104" bestFit="1" customWidth="1"/>
    <col min="9730" max="9730" width="12.00390625" style="104" bestFit="1" customWidth="1"/>
    <col min="9731" max="9781" width="11.421875" style="104" bestFit="1" customWidth="1"/>
    <col min="9782" max="9782" width="5.00390625" style="104" bestFit="1" customWidth="1"/>
    <col min="9783" max="9984" width="9.140625" style="104" customWidth="1"/>
    <col min="9985" max="9985" width="37.28125" style="104" bestFit="1" customWidth="1"/>
    <col min="9986" max="9986" width="12.00390625" style="104" bestFit="1" customWidth="1"/>
    <col min="9987" max="10037" width="11.421875" style="104" bestFit="1" customWidth="1"/>
    <col min="10038" max="10038" width="5.00390625" style="104" bestFit="1" customWidth="1"/>
    <col min="10039" max="10240" width="9.140625" style="104" customWidth="1"/>
    <col min="10241" max="10241" width="37.28125" style="104" bestFit="1" customWidth="1"/>
    <col min="10242" max="10242" width="12.00390625" style="104" bestFit="1" customWidth="1"/>
    <col min="10243" max="10293" width="11.421875" style="104" bestFit="1" customWidth="1"/>
    <col min="10294" max="10294" width="5.00390625" style="104" bestFit="1" customWidth="1"/>
    <col min="10295" max="10496" width="9.140625" style="104" customWidth="1"/>
    <col min="10497" max="10497" width="37.28125" style="104" bestFit="1" customWidth="1"/>
    <col min="10498" max="10498" width="12.00390625" style="104" bestFit="1" customWidth="1"/>
    <col min="10499" max="10549" width="11.421875" style="104" bestFit="1" customWidth="1"/>
    <col min="10550" max="10550" width="5.00390625" style="104" bestFit="1" customWidth="1"/>
    <col min="10551" max="10752" width="9.140625" style="104" customWidth="1"/>
    <col min="10753" max="10753" width="37.28125" style="104" bestFit="1" customWidth="1"/>
    <col min="10754" max="10754" width="12.00390625" style="104" bestFit="1" customWidth="1"/>
    <col min="10755" max="10805" width="11.421875" style="104" bestFit="1" customWidth="1"/>
    <col min="10806" max="10806" width="5.00390625" style="104" bestFit="1" customWidth="1"/>
    <col min="10807" max="11008" width="9.140625" style="104" customWidth="1"/>
    <col min="11009" max="11009" width="37.28125" style="104" bestFit="1" customWidth="1"/>
    <col min="11010" max="11010" width="12.00390625" style="104" bestFit="1" customWidth="1"/>
    <col min="11011" max="11061" width="11.421875" style="104" bestFit="1" customWidth="1"/>
    <col min="11062" max="11062" width="5.00390625" style="104" bestFit="1" customWidth="1"/>
    <col min="11063" max="11264" width="9.140625" style="104" customWidth="1"/>
    <col min="11265" max="11265" width="37.28125" style="104" bestFit="1" customWidth="1"/>
    <col min="11266" max="11266" width="12.00390625" style="104" bestFit="1" customWidth="1"/>
    <col min="11267" max="11317" width="11.421875" style="104" bestFit="1" customWidth="1"/>
    <col min="11318" max="11318" width="5.00390625" style="104" bestFit="1" customWidth="1"/>
    <col min="11319" max="11520" width="9.140625" style="104" customWidth="1"/>
    <col min="11521" max="11521" width="37.28125" style="104" bestFit="1" customWidth="1"/>
    <col min="11522" max="11522" width="12.00390625" style="104" bestFit="1" customWidth="1"/>
    <col min="11523" max="11573" width="11.421875" style="104" bestFit="1" customWidth="1"/>
    <col min="11574" max="11574" width="5.00390625" style="104" bestFit="1" customWidth="1"/>
    <col min="11575" max="11776" width="9.140625" style="104" customWidth="1"/>
    <col min="11777" max="11777" width="37.28125" style="104" bestFit="1" customWidth="1"/>
    <col min="11778" max="11778" width="12.00390625" style="104" bestFit="1" customWidth="1"/>
    <col min="11779" max="11829" width="11.421875" style="104" bestFit="1" customWidth="1"/>
    <col min="11830" max="11830" width="5.00390625" style="104" bestFit="1" customWidth="1"/>
    <col min="11831" max="12032" width="9.140625" style="104" customWidth="1"/>
    <col min="12033" max="12033" width="37.28125" style="104" bestFit="1" customWidth="1"/>
    <col min="12034" max="12034" width="12.00390625" style="104" bestFit="1" customWidth="1"/>
    <col min="12035" max="12085" width="11.421875" style="104" bestFit="1" customWidth="1"/>
    <col min="12086" max="12086" width="5.00390625" style="104" bestFit="1" customWidth="1"/>
    <col min="12087" max="12288" width="9.140625" style="104" customWidth="1"/>
    <col min="12289" max="12289" width="37.28125" style="104" bestFit="1" customWidth="1"/>
    <col min="12290" max="12290" width="12.00390625" style="104" bestFit="1" customWidth="1"/>
    <col min="12291" max="12341" width="11.421875" style="104" bestFit="1" customWidth="1"/>
    <col min="12342" max="12342" width="5.00390625" style="104" bestFit="1" customWidth="1"/>
    <col min="12343" max="12544" width="9.140625" style="104" customWidth="1"/>
    <col min="12545" max="12545" width="37.28125" style="104" bestFit="1" customWidth="1"/>
    <col min="12546" max="12546" width="12.00390625" style="104" bestFit="1" customWidth="1"/>
    <col min="12547" max="12597" width="11.421875" style="104" bestFit="1" customWidth="1"/>
    <col min="12598" max="12598" width="5.00390625" style="104" bestFit="1" customWidth="1"/>
    <col min="12599" max="12800" width="9.140625" style="104" customWidth="1"/>
    <col min="12801" max="12801" width="37.28125" style="104" bestFit="1" customWidth="1"/>
    <col min="12802" max="12802" width="12.00390625" style="104" bestFit="1" customWidth="1"/>
    <col min="12803" max="12853" width="11.421875" style="104" bestFit="1" customWidth="1"/>
    <col min="12854" max="12854" width="5.00390625" style="104" bestFit="1" customWidth="1"/>
    <col min="12855" max="13056" width="9.140625" style="104" customWidth="1"/>
    <col min="13057" max="13057" width="37.28125" style="104" bestFit="1" customWidth="1"/>
    <col min="13058" max="13058" width="12.00390625" style="104" bestFit="1" customWidth="1"/>
    <col min="13059" max="13109" width="11.421875" style="104" bestFit="1" customWidth="1"/>
    <col min="13110" max="13110" width="5.00390625" style="104" bestFit="1" customWidth="1"/>
    <col min="13111" max="13312" width="9.140625" style="104" customWidth="1"/>
    <col min="13313" max="13313" width="37.28125" style="104" bestFit="1" customWidth="1"/>
    <col min="13314" max="13314" width="12.00390625" style="104" bestFit="1" customWidth="1"/>
    <col min="13315" max="13365" width="11.421875" style="104" bestFit="1" customWidth="1"/>
    <col min="13366" max="13366" width="5.00390625" style="104" bestFit="1" customWidth="1"/>
    <col min="13367" max="13568" width="9.140625" style="104" customWidth="1"/>
    <col min="13569" max="13569" width="37.28125" style="104" bestFit="1" customWidth="1"/>
    <col min="13570" max="13570" width="12.00390625" style="104" bestFit="1" customWidth="1"/>
    <col min="13571" max="13621" width="11.421875" style="104" bestFit="1" customWidth="1"/>
    <col min="13622" max="13622" width="5.00390625" style="104" bestFit="1" customWidth="1"/>
    <col min="13623" max="13824" width="9.140625" style="104" customWidth="1"/>
    <col min="13825" max="13825" width="37.28125" style="104" bestFit="1" customWidth="1"/>
    <col min="13826" max="13826" width="12.00390625" style="104" bestFit="1" customWidth="1"/>
    <col min="13827" max="13877" width="11.421875" style="104" bestFit="1" customWidth="1"/>
    <col min="13878" max="13878" width="5.00390625" style="104" bestFit="1" customWidth="1"/>
    <col min="13879" max="14080" width="9.140625" style="104" customWidth="1"/>
    <col min="14081" max="14081" width="37.28125" style="104" bestFit="1" customWidth="1"/>
    <col min="14082" max="14082" width="12.00390625" style="104" bestFit="1" customWidth="1"/>
    <col min="14083" max="14133" width="11.421875" style="104" bestFit="1" customWidth="1"/>
    <col min="14134" max="14134" width="5.00390625" style="104" bestFit="1" customWidth="1"/>
    <col min="14135" max="14336" width="9.140625" style="104" customWidth="1"/>
    <col min="14337" max="14337" width="37.28125" style="104" bestFit="1" customWidth="1"/>
    <col min="14338" max="14338" width="12.00390625" style="104" bestFit="1" customWidth="1"/>
    <col min="14339" max="14389" width="11.421875" style="104" bestFit="1" customWidth="1"/>
    <col min="14390" max="14390" width="5.00390625" style="104" bestFit="1" customWidth="1"/>
    <col min="14391" max="14592" width="9.140625" style="104" customWidth="1"/>
    <col min="14593" max="14593" width="37.28125" style="104" bestFit="1" customWidth="1"/>
    <col min="14594" max="14594" width="12.00390625" style="104" bestFit="1" customWidth="1"/>
    <col min="14595" max="14645" width="11.421875" style="104" bestFit="1" customWidth="1"/>
    <col min="14646" max="14646" width="5.00390625" style="104" bestFit="1" customWidth="1"/>
    <col min="14647" max="14848" width="9.140625" style="104" customWidth="1"/>
    <col min="14849" max="14849" width="37.28125" style="104" bestFit="1" customWidth="1"/>
    <col min="14850" max="14850" width="12.00390625" style="104" bestFit="1" customWidth="1"/>
    <col min="14851" max="14901" width="11.421875" style="104" bestFit="1" customWidth="1"/>
    <col min="14902" max="14902" width="5.00390625" style="104" bestFit="1" customWidth="1"/>
    <col min="14903" max="15104" width="9.140625" style="104" customWidth="1"/>
    <col min="15105" max="15105" width="37.28125" style="104" bestFit="1" customWidth="1"/>
    <col min="15106" max="15106" width="12.00390625" style="104" bestFit="1" customWidth="1"/>
    <col min="15107" max="15157" width="11.421875" style="104" bestFit="1" customWidth="1"/>
    <col min="15158" max="15158" width="5.00390625" style="104" bestFit="1" customWidth="1"/>
    <col min="15159" max="15360" width="9.140625" style="104" customWidth="1"/>
    <col min="15361" max="15361" width="37.28125" style="104" bestFit="1" customWidth="1"/>
    <col min="15362" max="15362" width="12.00390625" style="104" bestFit="1" customWidth="1"/>
    <col min="15363" max="15413" width="11.421875" style="104" bestFit="1" customWidth="1"/>
    <col min="15414" max="15414" width="5.00390625" style="104" bestFit="1" customWidth="1"/>
    <col min="15415" max="15616" width="9.140625" style="104" customWidth="1"/>
    <col min="15617" max="15617" width="37.28125" style="104" bestFit="1" customWidth="1"/>
    <col min="15618" max="15618" width="12.00390625" style="104" bestFit="1" customWidth="1"/>
    <col min="15619" max="15669" width="11.421875" style="104" bestFit="1" customWidth="1"/>
    <col min="15670" max="15670" width="5.00390625" style="104" bestFit="1" customWidth="1"/>
    <col min="15671" max="15872" width="9.140625" style="104" customWidth="1"/>
    <col min="15873" max="15873" width="37.28125" style="104" bestFit="1" customWidth="1"/>
    <col min="15874" max="15874" width="12.00390625" style="104" bestFit="1" customWidth="1"/>
    <col min="15875" max="15925" width="11.421875" style="104" bestFit="1" customWidth="1"/>
    <col min="15926" max="15926" width="5.00390625" style="104" bestFit="1" customWidth="1"/>
    <col min="15927" max="16128" width="9.140625" style="104" customWidth="1"/>
    <col min="16129" max="16129" width="37.28125" style="104" bestFit="1" customWidth="1"/>
    <col min="16130" max="16130" width="12.00390625" style="104" bestFit="1" customWidth="1"/>
    <col min="16131" max="16181" width="11.421875" style="104" bestFit="1" customWidth="1"/>
    <col min="16182" max="16182" width="5.00390625" style="104" bestFit="1" customWidth="1"/>
    <col min="16183" max="16384" width="9.140625" style="104" customWidth="1"/>
  </cols>
  <sheetData>
    <row r="1" spans="1:54" ht="15">
      <c r="A1" s="104" t="s">
        <v>200</v>
      </c>
      <c r="B1" s="104" t="s">
        <v>201</v>
      </c>
      <c r="C1" s="104" t="s">
        <v>202</v>
      </c>
      <c r="D1" s="104" t="s">
        <v>203</v>
      </c>
      <c r="E1" s="104" t="s">
        <v>204</v>
      </c>
      <c r="F1" s="104" t="s">
        <v>205</v>
      </c>
      <c r="G1" s="104" t="s">
        <v>206</v>
      </c>
      <c r="H1" s="104" t="s">
        <v>207</v>
      </c>
      <c r="I1" s="104" t="s">
        <v>208</v>
      </c>
      <c r="J1" s="104" t="s">
        <v>209</v>
      </c>
      <c r="K1" s="104" t="s">
        <v>210</v>
      </c>
      <c r="L1" s="104" t="s">
        <v>211</v>
      </c>
      <c r="M1" s="104" t="s">
        <v>212</v>
      </c>
      <c r="N1" s="104" t="s">
        <v>213</v>
      </c>
      <c r="O1" s="104" t="s">
        <v>214</v>
      </c>
      <c r="P1" s="104" t="s">
        <v>215</v>
      </c>
      <c r="Q1" s="104" t="s">
        <v>216</v>
      </c>
      <c r="R1" s="104" t="s">
        <v>217</v>
      </c>
      <c r="S1" s="104" t="s">
        <v>218</v>
      </c>
      <c r="T1" s="104" t="s">
        <v>219</v>
      </c>
      <c r="U1" s="104" t="s">
        <v>220</v>
      </c>
      <c r="V1" s="104" t="s">
        <v>221</v>
      </c>
      <c r="W1" s="104" t="s">
        <v>222</v>
      </c>
      <c r="X1" s="104" t="s">
        <v>223</v>
      </c>
      <c r="Y1" s="104" t="s">
        <v>224</v>
      </c>
      <c r="Z1" s="104" t="s">
        <v>225</v>
      </c>
      <c r="AA1" s="104" t="s">
        <v>226</v>
      </c>
      <c r="AB1" s="104" t="s">
        <v>227</v>
      </c>
      <c r="AC1" s="104" t="s">
        <v>228</v>
      </c>
      <c r="AD1" s="104" t="s">
        <v>229</v>
      </c>
      <c r="AE1" s="104" t="s">
        <v>230</v>
      </c>
      <c r="AF1" s="104" t="s">
        <v>231</v>
      </c>
      <c r="AG1" s="104" t="s">
        <v>232</v>
      </c>
      <c r="AH1" s="104" t="s">
        <v>233</v>
      </c>
      <c r="AI1" s="104" t="s">
        <v>234</v>
      </c>
      <c r="AJ1" s="104" t="s">
        <v>235</v>
      </c>
      <c r="AK1" s="104" t="s">
        <v>236</v>
      </c>
      <c r="AL1" s="104" t="s">
        <v>237</v>
      </c>
      <c r="AM1" s="104" t="s">
        <v>238</v>
      </c>
      <c r="AN1" s="104" t="s">
        <v>239</v>
      </c>
      <c r="AO1" s="104" t="s">
        <v>240</v>
      </c>
      <c r="AP1" s="104" t="s">
        <v>241</v>
      </c>
      <c r="AQ1" s="104" t="s">
        <v>242</v>
      </c>
      <c r="AR1" s="104" t="s">
        <v>243</v>
      </c>
      <c r="AS1" s="104" t="s">
        <v>244</v>
      </c>
      <c r="AT1" s="104" t="s">
        <v>245</v>
      </c>
      <c r="AU1" s="104" t="s">
        <v>246</v>
      </c>
      <c r="AV1" s="104" t="s">
        <v>247</v>
      </c>
      <c r="AW1" s="104" t="s">
        <v>248</v>
      </c>
      <c r="AX1" s="104" t="s">
        <v>249</v>
      </c>
      <c r="AY1" s="104" t="s">
        <v>250</v>
      </c>
      <c r="AZ1" s="104" t="s">
        <v>251</v>
      </c>
      <c r="BA1" s="104" t="s">
        <v>252</v>
      </c>
      <c r="BB1" s="104" t="s">
        <v>253</v>
      </c>
    </row>
    <row r="2" spans="1:53" ht="15">
      <c r="A2" s="104" t="s">
        <v>254</v>
      </c>
      <c r="B2" s="104" t="s">
        <v>255</v>
      </c>
      <c r="O2" s="104">
        <v>14.9955981095498</v>
      </c>
      <c r="P2" s="104">
        <v>15.6081104147341</v>
      </c>
      <c r="Q2" s="104">
        <v>18.3483986941312</v>
      </c>
      <c r="R2" s="104">
        <v>19.8012779786</v>
      </c>
      <c r="S2" s="104">
        <v>21.4848128181004</v>
      </c>
      <c r="T2" s="104">
        <v>24.1912549019273</v>
      </c>
      <c r="U2" s="104">
        <v>26.541685150724</v>
      </c>
      <c r="V2" s="104">
        <v>30.1557257536468</v>
      </c>
      <c r="W2" s="104">
        <v>33.044316882213295</v>
      </c>
      <c r="X2" s="104">
        <v>36.9485351566466</v>
      </c>
      <c r="Y2" s="104">
        <v>40.7866114422658</v>
      </c>
      <c r="Z2" s="104">
        <v>41.5418176078446</v>
      </c>
      <c r="AA2" s="104">
        <v>46.7127641551849</v>
      </c>
      <c r="AB2" s="104">
        <v>45.40221057930195</v>
      </c>
      <c r="AC2" s="104">
        <v>48.611919766319346</v>
      </c>
      <c r="AD2" s="104">
        <v>51.098491634488255</v>
      </c>
      <c r="AE2" s="104">
        <v>49.3130395383137</v>
      </c>
      <c r="AF2" s="104">
        <v>54.1472407886067</v>
      </c>
      <c r="AG2" s="104">
        <v>56.6078399522676</v>
      </c>
      <c r="AH2" s="104">
        <v>61.2461250796396</v>
      </c>
      <c r="AI2" s="104">
        <v>64.8133107930608</v>
      </c>
      <c r="AJ2" s="104">
        <v>67.3896115860873</v>
      </c>
      <c r="AK2" s="104">
        <v>70.5793173298341</v>
      </c>
      <c r="AL2" s="104">
        <v>74.9863959757802</v>
      </c>
      <c r="AM2" s="104">
        <v>77.7797477513697</v>
      </c>
      <c r="AN2" s="104">
        <v>80.6202845231677</v>
      </c>
      <c r="AO2" s="104">
        <v>83.5806282048505</v>
      </c>
      <c r="AP2" s="104">
        <v>85.35250976989914</v>
      </c>
      <c r="AQ2" s="104">
        <v>86.99419252357481</v>
      </c>
      <c r="AR2" s="104">
        <v>89.6848467524661</v>
      </c>
      <c r="AS2" s="104">
        <v>91.4876545416285</v>
      </c>
      <c r="AT2" s="104">
        <v>93.76675790891265</v>
      </c>
      <c r="AU2" s="104">
        <v>96.8063955558948</v>
      </c>
      <c r="AV2" s="104">
        <v>100</v>
      </c>
      <c r="AW2" s="104">
        <v>103.986960256136</v>
      </c>
      <c r="AX2" s="104">
        <v>109.029899336064</v>
      </c>
      <c r="AY2" s="104">
        <v>121.612105775713</v>
      </c>
      <c r="AZ2" s="104">
        <v>124.98583013937</v>
      </c>
      <c r="BA2" s="104">
        <v>131.475866590183</v>
      </c>
    </row>
    <row r="3" spans="1:53" ht="15">
      <c r="A3" s="104" t="s">
        <v>256</v>
      </c>
      <c r="B3" s="104" t="s">
        <v>257</v>
      </c>
      <c r="X3" s="104">
        <v>34.1781861625179</v>
      </c>
      <c r="Y3" s="104">
        <v>36.6357482056141</v>
      </c>
      <c r="Z3" s="104">
        <v>39.4006659267481</v>
      </c>
      <c r="AA3" s="104">
        <v>42.8388256179696</v>
      </c>
      <c r="AB3" s="104">
        <v>44.6129860128081</v>
      </c>
      <c r="AC3" s="104">
        <v>45.74316751504395</v>
      </c>
      <c r="AD3" s="104">
        <v>48.30909469915785</v>
      </c>
      <c r="AE3" s="104">
        <v>51.95982114686855</v>
      </c>
      <c r="AF3" s="104">
        <v>55.69831137342635</v>
      </c>
      <c r="AG3" s="104">
        <v>59.62895252786585</v>
      </c>
      <c r="AH3" s="104">
        <v>63.276934311112946</v>
      </c>
      <c r="AI3" s="104">
        <v>63.274770355837</v>
      </c>
      <c r="AJ3" s="104">
        <v>65.3705520378133</v>
      </c>
      <c r="AK3" s="104">
        <v>70.93143202143395</v>
      </c>
      <c r="AL3" s="104">
        <v>72.6656559350754</v>
      </c>
      <c r="AM3" s="104">
        <v>76.8839739587978</v>
      </c>
      <c r="AN3" s="104">
        <v>79.6539415572632</v>
      </c>
      <c r="AO3" s="104">
        <v>84.2035210841549</v>
      </c>
      <c r="AP3" s="104">
        <v>85.8536835624872</v>
      </c>
      <c r="AQ3" s="104">
        <v>86.7989594046824</v>
      </c>
      <c r="AR3" s="104">
        <v>89.9044105316116</v>
      </c>
      <c r="AS3" s="104">
        <v>90.9786448060984</v>
      </c>
      <c r="AT3" s="104">
        <v>94.5072810774013</v>
      </c>
      <c r="AU3" s="104">
        <v>97.22214053513375</v>
      </c>
      <c r="AV3" s="104">
        <v>100</v>
      </c>
      <c r="AW3" s="104">
        <v>103.6546612239</v>
      </c>
      <c r="AX3" s="104">
        <v>107.216417173942</v>
      </c>
      <c r="AY3" s="104">
        <v>115.068926686759</v>
      </c>
      <c r="AZ3" s="104">
        <v>120.088133301245</v>
      </c>
      <c r="BA3" s="104">
        <v>126.019389843708</v>
      </c>
    </row>
    <row r="4" spans="1:53" ht="15">
      <c r="A4" s="104" t="s">
        <v>258</v>
      </c>
      <c r="B4" s="104" t="s">
        <v>259</v>
      </c>
      <c r="AC4" s="104">
        <v>30.977592084534948</v>
      </c>
      <c r="AD4" s="104">
        <v>32.8107451468192</v>
      </c>
      <c r="AE4" s="104">
        <v>36.6410041356657</v>
      </c>
      <c r="AF4" s="104">
        <v>38.1336280731759</v>
      </c>
      <c r="AG4" s="104">
        <v>41.8363514384788</v>
      </c>
      <c r="AH4" s="104">
        <v>46.2691008857312</v>
      </c>
      <c r="AI4" s="104">
        <v>47.7867533459926</v>
      </c>
      <c r="AJ4" s="104">
        <v>49.596799691611</v>
      </c>
      <c r="AK4" s="104">
        <v>52.8505392912172</v>
      </c>
      <c r="AL4" s="104">
        <v>59.98674367006775</v>
      </c>
      <c r="AM4" s="104">
        <v>64.29379195197255</v>
      </c>
      <c r="AN4" s="104">
        <v>68.32021221844741</v>
      </c>
      <c r="AO4" s="104">
        <v>72.0919600613346</v>
      </c>
      <c r="AP4" s="104">
        <v>74.270482857422</v>
      </c>
      <c r="AQ4" s="104">
        <v>76.09404658408289</v>
      </c>
      <c r="AR4" s="104">
        <v>78.99689673668254</v>
      </c>
      <c r="AS4" s="104">
        <v>84.3098958333333</v>
      </c>
      <c r="AT4" s="104">
        <v>87.673343605547</v>
      </c>
      <c r="AU4" s="104">
        <v>94.0298076732303</v>
      </c>
      <c r="AV4" s="104">
        <v>100</v>
      </c>
      <c r="AW4" s="104">
        <v>105.095166616632</v>
      </c>
      <c r="AX4" s="104">
        <v>111.632102235216</v>
      </c>
      <c r="AY4" s="104">
        <v>122.146267361111</v>
      </c>
      <c r="AZ4" s="104">
        <v>125.8713232663</v>
      </c>
      <c r="BA4" s="104">
        <v>130.721084859111</v>
      </c>
    </row>
    <row r="5" spans="1:53" ht="15">
      <c r="A5" s="104" t="s">
        <v>260</v>
      </c>
      <c r="B5" s="104" t="s">
        <v>261</v>
      </c>
      <c r="C5" s="104">
        <v>11.1837480941882</v>
      </c>
      <c r="D5" s="104">
        <v>11.4537865882776</v>
      </c>
      <c r="E5" s="104">
        <v>12.054795339256</v>
      </c>
      <c r="F5" s="104">
        <v>12.6502648390595</v>
      </c>
      <c r="G5" s="104">
        <v>13.0587846121761</v>
      </c>
      <c r="H5" s="104">
        <v>13.4132966865137</v>
      </c>
      <c r="I5" s="104">
        <v>13.7581150712916</v>
      </c>
      <c r="J5" s="104">
        <v>14.1458626526096</v>
      </c>
      <c r="K5" s="104">
        <v>14.7898006000864</v>
      </c>
      <c r="L5" s="104">
        <v>15.6830048497432</v>
      </c>
      <c r="M5" s="104">
        <v>16.5997509169592</v>
      </c>
      <c r="N5" s="104">
        <v>17.4957247922519</v>
      </c>
      <c r="O5" s="104">
        <v>18.5564913895593</v>
      </c>
      <c r="P5" s="104">
        <v>19.926071239153</v>
      </c>
      <c r="Q5" s="104">
        <v>22.6458435591936</v>
      </c>
      <c r="R5" s="104">
        <v>25.0744975984845</v>
      </c>
      <c r="S5" s="104">
        <v>27.7267216867324</v>
      </c>
      <c r="T5" s="104">
        <v>30.3592508010411</v>
      </c>
      <c r="U5" s="104">
        <v>33.1676511397145</v>
      </c>
      <c r="V5" s="104">
        <v>36.5718952172001</v>
      </c>
      <c r="W5" s="104">
        <v>40.8122674455064</v>
      </c>
      <c r="X5" s="104">
        <v>45.7128961436352</v>
      </c>
      <c r="Y5" s="104">
        <v>50.0860965409953</v>
      </c>
      <c r="Z5" s="104">
        <v>54.2764453542383</v>
      </c>
      <c r="AA5" s="104">
        <v>58.1125192223678</v>
      </c>
      <c r="AB5" s="104">
        <v>61.5219393931188</v>
      </c>
      <c r="AC5" s="104">
        <v>63.3060756355192</v>
      </c>
      <c r="AD5" s="104">
        <v>63.5965221558155</v>
      </c>
      <c r="AE5" s="104">
        <v>64.1932765518736</v>
      </c>
      <c r="AF5" s="104">
        <v>64.7374374104079</v>
      </c>
      <c r="AG5" s="104">
        <v>66.6688179121353</v>
      </c>
      <c r="AH5" s="104">
        <v>70.0375508495254</v>
      </c>
      <c r="AI5" s="104">
        <v>69.6079240544795</v>
      </c>
      <c r="AJ5" s="104">
        <v>71.8587984341509</v>
      </c>
      <c r="AK5" s="104">
        <v>74.7528545835983</v>
      </c>
      <c r="AL5" s="104">
        <v>78.6731717789492</v>
      </c>
      <c r="AM5" s="104">
        <v>80.3000064110121</v>
      </c>
      <c r="AN5" s="104">
        <v>82.7990051799127</v>
      </c>
      <c r="AO5" s="104">
        <v>84.5495153813738</v>
      </c>
      <c r="AP5" s="104">
        <v>86.4037083860093</v>
      </c>
      <c r="AQ5" s="104">
        <v>88.4053940160135</v>
      </c>
      <c r="AR5" s="104">
        <v>91.171352687975</v>
      </c>
      <c r="AS5" s="104">
        <v>93.2285482157365</v>
      </c>
      <c r="AT5" s="104">
        <v>95.446556846554</v>
      </c>
      <c r="AU5" s="104">
        <v>97.582439560989</v>
      </c>
      <c r="AV5" s="104">
        <v>100</v>
      </c>
      <c r="AW5" s="104">
        <v>102.495874931249</v>
      </c>
      <c r="AX5" s="104">
        <v>104.927582126369</v>
      </c>
      <c r="AY5" s="104">
        <v>108.488848185968</v>
      </c>
      <c r="AZ5" s="104">
        <v>108.35</v>
      </c>
      <c r="BA5" s="104">
        <v>110.611060214199</v>
      </c>
    </row>
    <row r="6" spans="1:53" ht="15">
      <c r="A6" s="104" t="s">
        <v>262</v>
      </c>
      <c r="B6" s="104" t="s">
        <v>263</v>
      </c>
      <c r="AI6" s="104">
        <v>64.91259840310394</v>
      </c>
      <c r="AJ6" s="104">
        <v>53.7679522349524</v>
      </c>
      <c r="AK6" s="104">
        <v>60.225028033624994</v>
      </c>
      <c r="AL6" s="104">
        <v>66.8052938477313</v>
      </c>
      <c r="AM6" s="104">
        <v>72.6786927646258</v>
      </c>
      <c r="AN6" s="104">
        <v>76.286836793541</v>
      </c>
      <c r="AO6" s="104">
        <v>81.1666666666667</v>
      </c>
      <c r="AP6" s="104">
        <v>82.5101576772318</v>
      </c>
      <c r="AQ6" s="104">
        <v>85.44063481940489</v>
      </c>
      <c r="AR6" s="104">
        <v>88.6165095794322</v>
      </c>
      <c r="AS6" s="104">
        <v>92.3169087913734</v>
      </c>
      <c r="AT6" s="104">
        <v>95.06961010468694</v>
      </c>
      <c r="AU6" s="104">
        <v>97.5381322163949</v>
      </c>
      <c r="AV6" s="104">
        <v>100</v>
      </c>
      <c r="AW6" s="104">
        <v>103.23914869971651</v>
      </c>
      <c r="AX6" s="104">
        <v>107.182490112477</v>
      </c>
      <c r="AY6" s="104">
        <v>113.0232351595635</v>
      </c>
      <c r="AZ6" s="104">
        <v>114.26642173908701</v>
      </c>
      <c r="BA6" s="104">
        <v>116.6744902850495</v>
      </c>
    </row>
    <row r="7" spans="1:53" ht="15">
      <c r="A7" s="104" t="s">
        <v>264</v>
      </c>
      <c r="B7" s="104" t="s">
        <v>265</v>
      </c>
      <c r="AJ7" s="104">
        <v>0.773754846052686</v>
      </c>
      <c r="AK7" s="104">
        <v>12.828722646036951</v>
      </c>
      <c r="AL7" s="104">
        <v>27.9721120759462</v>
      </c>
      <c r="AM7" s="104">
        <v>36.908457188785</v>
      </c>
      <c r="AN7" s="104">
        <v>54.2525858093418</v>
      </c>
      <c r="AO7" s="104">
        <v>58.129652809803</v>
      </c>
      <c r="AP7" s="104">
        <v>68.9571110141529</v>
      </c>
      <c r="AQ7" s="104">
        <v>76.33475763400071</v>
      </c>
      <c r="AR7" s="104">
        <v>80.17968224021214</v>
      </c>
      <c r="AS7" s="104">
        <v>83.5754959909445</v>
      </c>
      <c r="AT7" s="104">
        <v>87.4300094369298</v>
      </c>
      <c r="AU7" s="104">
        <v>92.9540812965281</v>
      </c>
      <c r="AV7" s="104">
        <v>100</v>
      </c>
      <c r="AW7" s="104">
        <v>107.033029284686</v>
      </c>
      <c r="AX7" s="104">
        <v>116.302308925344</v>
      </c>
      <c r="AY7" s="104">
        <v>132.740056360354</v>
      </c>
      <c r="AZ7" s="104">
        <v>140.14501208434</v>
      </c>
      <c r="BA7" s="104">
        <v>142.931739540736</v>
      </c>
    </row>
    <row r="8" spans="1:53" ht="15">
      <c r="A8" s="104" t="s">
        <v>266</v>
      </c>
      <c r="B8" s="104" t="s">
        <v>267</v>
      </c>
      <c r="C8" s="104">
        <v>9.9355602635315</v>
      </c>
      <c r="D8" s="104">
        <v>10.149966864668</v>
      </c>
      <c r="E8" s="104">
        <v>10.6337347685665</v>
      </c>
      <c r="F8" s="104">
        <v>10.9390039729622</v>
      </c>
      <c r="G8" s="104">
        <v>11.3096880068955</v>
      </c>
      <c r="H8" s="104">
        <v>11.8766165293633</v>
      </c>
      <c r="I8" s="104">
        <v>12.6372915994232</v>
      </c>
      <c r="J8" s="104">
        <v>13.5967231886554</v>
      </c>
      <c r="K8" s="104">
        <v>14.6781542416673</v>
      </c>
      <c r="L8" s="104">
        <v>15.1901181707076</v>
      </c>
      <c r="M8" s="104">
        <v>15.472451320357699</v>
      </c>
      <c r="N8" s="104">
        <v>16.493298660519052</v>
      </c>
      <c r="O8" s="104">
        <v>16.8097377300108</v>
      </c>
      <c r="P8" s="104">
        <v>17.9390152164914</v>
      </c>
      <c r="Q8" s="104">
        <v>20.8016370524902</v>
      </c>
      <c r="R8" s="104">
        <v>24.5066985088089</v>
      </c>
      <c r="S8" s="104">
        <v>26.0409664566702</v>
      </c>
      <c r="T8" s="104">
        <v>27.9488475729921</v>
      </c>
      <c r="U8" s="104">
        <v>30.0272030573105</v>
      </c>
      <c r="V8" s="104">
        <v>32.8688899638588</v>
      </c>
      <c r="W8" s="104">
        <v>37.3119620757958</v>
      </c>
      <c r="X8" s="104">
        <v>41.3210180801215</v>
      </c>
      <c r="Y8" s="104">
        <v>44.0473819400512</v>
      </c>
      <c r="Z8" s="104">
        <v>48.6701312753417</v>
      </c>
      <c r="AA8" s="104">
        <v>52.847726971258</v>
      </c>
      <c r="AB8" s="104">
        <v>55.27586115520755</v>
      </c>
      <c r="AC8" s="104">
        <v>57.5007989436327</v>
      </c>
      <c r="AD8" s="104">
        <v>59.59737473189955</v>
      </c>
      <c r="AE8" s="104">
        <v>63.018030199916</v>
      </c>
      <c r="AF8" s="104">
        <v>64.7374374104079</v>
      </c>
      <c r="AG8" s="104">
        <v>66.1005044100385</v>
      </c>
      <c r="AH8" s="104">
        <v>67.9947694807498</v>
      </c>
      <c r="AI8" s="104">
        <v>68.7800152964409</v>
      </c>
      <c r="AJ8" s="104">
        <v>70.4038806839547</v>
      </c>
      <c r="AK8" s="104">
        <v>72.3769147063873</v>
      </c>
      <c r="AL8" s="104">
        <v>75.1350851689029</v>
      </c>
      <c r="AM8" s="104">
        <v>77.8932980728255</v>
      </c>
      <c r="AN8" s="104">
        <v>80.701619766867</v>
      </c>
      <c r="AO8" s="104">
        <v>84.3311279651444</v>
      </c>
      <c r="AP8" s="104">
        <v>86.138454090689</v>
      </c>
      <c r="AQ8" s="104">
        <v>88.4053940160135</v>
      </c>
      <c r="AR8" s="104">
        <v>91.231945767347</v>
      </c>
      <c r="AS8" s="104">
        <v>93.4151479073175</v>
      </c>
      <c r="AT8" s="104">
        <v>95.446556846554</v>
      </c>
      <c r="AU8" s="104">
        <v>97.582439560989</v>
      </c>
      <c r="AV8" s="104">
        <v>100</v>
      </c>
      <c r="AW8" s="104">
        <v>102.528104997042</v>
      </c>
      <c r="AX8" s="104">
        <v>105.040833333333</v>
      </c>
      <c r="AY8" s="104">
        <v>108.6125</v>
      </c>
      <c r="AZ8" s="104">
        <v>110.295449644166</v>
      </c>
      <c r="BA8" s="104">
        <v>112.431140363236</v>
      </c>
    </row>
    <row r="9" spans="1:53" ht="15">
      <c r="A9" s="104" t="s">
        <v>268</v>
      </c>
      <c r="B9" s="104" t="s">
        <v>269</v>
      </c>
      <c r="W9" s="104">
        <v>8.26411543798984</v>
      </c>
      <c r="X9" s="104">
        <v>8.92541002854179</v>
      </c>
      <c r="Y9" s="104">
        <v>9.81359453320899</v>
      </c>
      <c r="Z9" s="104">
        <v>10.78012699569745</v>
      </c>
      <c r="AA9" s="104">
        <v>12.74941856954445</v>
      </c>
      <c r="AB9" s="104">
        <v>14.2045051608442</v>
      </c>
      <c r="AC9" s="104">
        <v>18.47638218495075</v>
      </c>
      <c r="AD9" s="104">
        <v>17.5388590240585</v>
      </c>
      <c r="AE9" s="104">
        <v>22.395123019250498</v>
      </c>
      <c r="AF9" s="104">
        <v>27.50711271641955</v>
      </c>
      <c r="AG9" s="104">
        <v>34.154342052633</v>
      </c>
      <c r="AH9" s="104">
        <v>41.438305504644404</v>
      </c>
      <c r="AI9" s="104">
        <v>45.5284607861388</v>
      </c>
      <c r="AJ9" s="104">
        <v>45.7290588269331</v>
      </c>
      <c r="AK9" s="104">
        <v>52.9640961116979</v>
      </c>
      <c r="AL9" s="104">
        <v>57.1674813578061</v>
      </c>
      <c r="AM9" s="104">
        <v>58.9841877716233</v>
      </c>
      <c r="AN9" s="104">
        <v>63.08393448902005</v>
      </c>
      <c r="AO9" s="104">
        <v>69.7392324680376</v>
      </c>
      <c r="AP9" s="104">
        <v>73.4682730489021</v>
      </c>
      <c r="AQ9" s="104">
        <v>78.488806112788</v>
      </c>
      <c r="AR9" s="104">
        <v>80.034502970566</v>
      </c>
      <c r="AS9" s="104">
        <v>81.8005287751943</v>
      </c>
      <c r="AT9" s="104">
        <v>88.901204465218</v>
      </c>
      <c r="AU9" s="104">
        <v>92.6866818688656</v>
      </c>
      <c r="AV9" s="104">
        <v>100</v>
      </c>
      <c r="AW9" s="104">
        <v>106.636918662786</v>
      </c>
      <c r="AX9" s="104">
        <v>113.9229133149075</v>
      </c>
      <c r="AY9" s="104">
        <v>128.724501913315</v>
      </c>
      <c r="AZ9" s="104">
        <v>139.340512387387</v>
      </c>
      <c r="BA9" s="104">
        <v>149.805896216896</v>
      </c>
    </row>
    <row r="10" spans="1:53" ht="15">
      <c r="A10" s="104" t="s">
        <v>270</v>
      </c>
      <c r="B10" s="104" t="s">
        <v>271</v>
      </c>
      <c r="T10" s="104">
        <v>30.44872003582885</v>
      </c>
      <c r="V10" s="104">
        <v>36.6354094860621</v>
      </c>
      <c r="W10" s="104">
        <v>40.9873431548875</v>
      </c>
      <c r="X10" s="104">
        <v>45.7128961436352</v>
      </c>
      <c r="Y10" s="104">
        <v>49.1956971734888</v>
      </c>
      <c r="Z10" s="104">
        <v>51.0006400682739</v>
      </c>
      <c r="AA10" s="104">
        <v>53.2024749306593</v>
      </c>
      <c r="AB10" s="104">
        <v>55.097077021549</v>
      </c>
      <c r="AC10" s="104">
        <v>57.1516028660498</v>
      </c>
      <c r="AD10" s="104">
        <v>59.6537810575119</v>
      </c>
      <c r="AE10" s="104">
        <v>63.018030199916</v>
      </c>
      <c r="AF10" s="104">
        <v>65.6464976107473</v>
      </c>
      <c r="AG10" s="104">
        <v>69.2101291296327</v>
      </c>
      <c r="AH10" s="104">
        <v>72.74691114842975</v>
      </c>
      <c r="AI10" s="104">
        <v>76.39256758799306</v>
      </c>
      <c r="AJ10" s="104">
        <v>76.51817639464414</v>
      </c>
      <c r="AK10" s="104">
        <v>77.6112216833786</v>
      </c>
      <c r="AL10" s="104">
        <v>79.1088537968304</v>
      </c>
      <c r="AM10" s="104">
        <v>81.46892817451285</v>
      </c>
      <c r="AN10" s="104">
        <v>83.95989707942871</v>
      </c>
      <c r="AO10" s="104">
        <v>85.4657604789766</v>
      </c>
      <c r="AP10" s="104">
        <v>86.55433842666656</v>
      </c>
      <c r="AQ10" s="104">
        <v>89.1563449404066</v>
      </c>
      <c r="AR10" s="104">
        <v>92.0660342491068</v>
      </c>
      <c r="AS10" s="104">
        <v>93.7441643323996</v>
      </c>
      <c r="AT10" s="104">
        <v>95.46707918708755</v>
      </c>
      <c r="AU10" s="104">
        <v>97.60430949144255</v>
      </c>
      <c r="AV10" s="104">
        <v>100</v>
      </c>
      <c r="AW10" s="104">
        <v>102.47921824764401</v>
      </c>
      <c r="AX10" s="104">
        <v>105.1851731248055</v>
      </c>
      <c r="AY10" s="104">
        <v>109.778415223587</v>
      </c>
      <c r="AZ10" s="104">
        <v>110.842570214184</v>
      </c>
      <c r="BA10" s="104">
        <v>113.626652845359</v>
      </c>
    </row>
    <row r="11" spans="1:2" ht="15">
      <c r="A11" s="104" t="s">
        <v>272</v>
      </c>
      <c r="B11" s="104" t="s">
        <v>273</v>
      </c>
    </row>
    <row r="12" spans="1:53" ht="15">
      <c r="A12" s="104" t="s">
        <v>274</v>
      </c>
      <c r="B12" s="104" t="s">
        <v>275</v>
      </c>
      <c r="C12" s="104">
        <v>9.589064578576366</v>
      </c>
      <c r="D12" s="104">
        <v>9.812739598236341</v>
      </c>
      <c r="E12" s="104">
        <v>10.40416665073885</v>
      </c>
      <c r="F12" s="104">
        <v>10.86738254295955</v>
      </c>
      <c r="G12" s="104">
        <v>11.2196693194049</v>
      </c>
      <c r="H12" s="104">
        <v>11.80641656031675</v>
      </c>
      <c r="I12" s="104">
        <v>12.5653755633478</v>
      </c>
      <c r="J12" s="104">
        <v>13.1793447929208</v>
      </c>
      <c r="K12" s="104">
        <v>13.4354357842162</v>
      </c>
      <c r="L12" s="104">
        <v>13.7971168225199</v>
      </c>
      <c r="M12" s="104">
        <v>14.422952489233701</v>
      </c>
      <c r="N12" s="104">
        <v>15.42539689937475</v>
      </c>
      <c r="O12" s="104">
        <v>16.0641930941967</v>
      </c>
      <c r="P12" s="104">
        <v>17.8290181753112</v>
      </c>
      <c r="Q12" s="104">
        <v>19.7170808331112</v>
      </c>
      <c r="R12" s="104">
        <v>21.6453871918426</v>
      </c>
      <c r="S12" s="104">
        <v>23.8702199615312</v>
      </c>
      <c r="T12" s="104">
        <v>26.6124387575011</v>
      </c>
      <c r="U12" s="104">
        <v>29.2525021753364</v>
      </c>
      <c r="V12" s="104">
        <v>31.3615449723323</v>
      </c>
      <c r="W12" s="104">
        <v>34.8906259396744</v>
      </c>
      <c r="X12" s="104">
        <v>39.6486770188056</v>
      </c>
      <c r="Y12" s="104">
        <v>44.0473819400512</v>
      </c>
      <c r="Z12" s="104">
        <v>47.8716594517168</v>
      </c>
      <c r="AA12" s="104">
        <v>51.0682306510426</v>
      </c>
      <c r="AB12" s="104">
        <v>54.8276179748343</v>
      </c>
      <c r="AC12" s="104">
        <v>57.1516028660498</v>
      </c>
      <c r="AD12" s="104">
        <v>59.6537810575119</v>
      </c>
      <c r="AE12" s="104">
        <v>63.25332712596015</v>
      </c>
      <c r="AF12" s="104">
        <v>66.9442517254565</v>
      </c>
      <c r="AG12" s="104">
        <v>70.5026820119274</v>
      </c>
      <c r="AH12" s="104">
        <v>74.1793330397814</v>
      </c>
      <c r="AI12" s="104">
        <v>73.9944255390516</v>
      </c>
      <c r="AJ12" s="104">
        <v>73.9705568593982</v>
      </c>
      <c r="AK12" s="104">
        <v>75.8992959248987</v>
      </c>
      <c r="AL12" s="104">
        <v>78.6731717789492</v>
      </c>
      <c r="AM12" s="104">
        <v>81.1378002528445</v>
      </c>
      <c r="AN12" s="104">
        <v>82.9034976822587</v>
      </c>
      <c r="AO12" s="104">
        <v>85.1098091871655</v>
      </c>
      <c r="AP12" s="104">
        <v>86.4037083860093</v>
      </c>
      <c r="AQ12" s="104">
        <v>88.6985987727813</v>
      </c>
      <c r="AR12" s="104">
        <v>91.6289011235651</v>
      </c>
      <c r="AS12" s="104">
        <v>93.5293543302693</v>
      </c>
      <c r="AT12" s="104">
        <v>95.5074362333359</v>
      </c>
      <c r="AU12" s="104">
        <v>97.7575710873083</v>
      </c>
      <c r="AV12" s="104">
        <v>100</v>
      </c>
      <c r="AW12" s="104">
        <v>102.332150358514</v>
      </c>
      <c r="AX12" s="104">
        <v>104.708725727144</v>
      </c>
      <c r="AY12" s="104">
        <v>108.361464103546</v>
      </c>
      <c r="AZ12" s="104">
        <v>109.277902513218</v>
      </c>
      <c r="BA12" s="104">
        <v>111.656326008108</v>
      </c>
    </row>
    <row r="13" spans="1:53" ht="15">
      <c r="A13" s="104" t="s">
        <v>276</v>
      </c>
      <c r="B13" s="104" t="s">
        <v>277</v>
      </c>
      <c r="H13" s="104">
        <v>0.231350141588482</v>
      </c>
      <c r="I13" s="104">
        <v>0.708659239727766</v>
      </c>
      <c r="J13" s="104">
        <v>0.717434885910034</v>
      </c>
      <c r="K13" s="104">
        <v>0.717692993149581</v>
      </c>
      <c r="L13" s="104">
        <v>0.724558645751052</v>
      </c>
      <c r="M13" s="104">
        <v>0.752212634062075</v>
      </c>
      <c r="N13" s="104">
        <v>0.779142063726738</v>
      </c>
      <c r="O13" s="104">
        <v>0.846465637893833</v>
      </c>
      <c r="P13" s="104">
        <v>0.974108719319711</v>
      </c>
      <c r="Q13" s="104">
        <v>1.191951309069195</v>
      </c>
      <c r="R13" s="104">
        <v>1.314759528206035</v>
      </c>
      <c r="S13" s="104">
        <v>1.42877332524456</v>
      </c>
      <c r="T13" s="104">
        <v>1.56250440699947</v>
      </c>
      <c r="U13" s="104">
        <v>1.72907124543587</v>
      </c>
      <c r="V13" s="104">
        <v>1.9748988695544498</v>
      </c>
      <c r="W13" s="104">
        <v>3.34468903170849</v>
      </c>
      <c r="X13" s="104">
        <v>3.06548654234762</v>
      </c>
      <c r="Y13" s="104">
        <v>3.60282617154115</v>
      </c>
      <c r="Z13" s="104">
        <v>4.38851073367636</v>
      </c>
      <c r="AA13" s="104">
        <v>5.34910145625807</v>
      </c>
      <c r="AB13" s="104">
        <v>6.15423528954033</v>
      </c>
      <c r="AC13" s="104">
        <v>8.63533914413798</v>
      </c>
      <c r="AD13" s="104">
        <v>8.85011332899539</v>
      </c>
      <c r="AE13" s="104">
        <v>10.8331840608902</v>
      </c>
      <c r="AF13" s="104">
        <v>13.6955416816549</v>
      </c>
      <c r="AG13" s="104">
        <v>18.7984945108423</v>
      </c>
      <c r="AH13" s="104">
        <v>32.6074247682562</v>
      </c>
      <c r="AI13" s="104">
        <v>35.8831399218681</v>
      </c>
      <c r="AJ13" s="104">
        <v>47.3940960017203</v>
      </c>
      <c r="AK13" s="104">
        <v>54.9684714451526</v>
      </c>
      <c r="AL13" s="104">
        <v>60.52762681059</v>
      </c>
      <c r="AM13" s="104">
        <v>62.6654262759035</v>
      </c>
      <c r="AN13" s="104">
        <v>63.95098730802655</v>
      </c>
      <c r="AO13" s="104">
        <v>68.3182904271867</v>
      </c>
      <c r="AP13" s="104">
        <v>72.648933595219</v>
      </c>
      <c r="AQ13" s="104">
        <v>78.3176647519251</v>
      </c>
      <c r="AR13" s="104">
        <v>81.7337299739554</v>
      </c>
      <c r="AS13" s="104">
        <v>87.3746019217939</v>
      </c>
      <c r="AT13" s="104">
        <v>90.5256597106868</v>
      </c>
      <c r="AU13" s="104">
        <v>95.353057708216</v>
      </c>
      <c r="AV13" s="104">
        <v>100</v>
      </c>
      <c r="AW13" s="104">
        <v>104.9370427559885</v>
      </c>
      <c r="AX13" s="104">
        <v>112.2687760040725</v>
      </c>
      <c r="AY13" s="104">
        <v>120.9769811734035</v>
      </c>
      <c r="AZ13" s="104">
        <v>122.730664353195</v>
      </c>
      <c r="BA13" s="104">
        <v>125.69122430618</v>
      </c>
    </row>
    <row r="14" spans="1:53" ht="15">
      <c r="A14" s="104" t="s">
        <v>278</v>
      </c>
      <c r="B14" s="104" t="s">
        <v>279</v>
      </c>
      <c r="C14" s="104">
        <v>0.13628242522984413</v>
      </c>
      <c r="D14" s="104">
        <v>0.145980788476088</v>
      </c>
      <c r="E14" s="104">
        <v>0.14931567880143845</v>
      </c>
      <c r="F14" s="104">
        <v>0.161967693880061</v>
      </c>
      <c r="G14" s="104">
        <v>0.225418086675957</v>
      </c>
      <c r="H14" s="104">
        <v>0.1805227755380575</v>
      </c>
      <c r="I14" s="104">
        <v>0.33641569150616646</v>
      </c>
      <c r="J14" s="104">
        <v>0.3426204155233395</v>
      </c>
      <c r="K14" s="104">
        <v>0.35887510680135803</v>
      </c>
      <c r="L14" s="104">
        <v>0.3730375224797715</v>
      </c>
      <c r="M14" s="104">
        <v>0.4041706871012845</v>
      </c>
      <c r="N14" s="104">
        <v>0.420166368319117</v>
      </c>
      <c r="O14" s="104">
        <v>0.44086475560884</v>
      </c>
      <c r="P14" s="104">
        <v>0.5122390433578765</v>
      </c>
      <c r="Q14" s="104">
        <v>0.799173511650242</v>
      </c>
      <c r="R14" s="104">
        <v>0.937983573400321</v>
      </c>
      <c r="S14" s="104">
        <v>1.1653081578215776</v>
      </c>
      <c r="T14" s="104">
        <v>1.272968489651165</v>
      </c>
      <c r="U14" s="104">
        <v>1.3300666088718551</v>
      </c>
      <c r="V14" s="104">
        <v>1.301081431093</v>
      </c>
      <c r="W14" s="104">
        <v>2.02426828662626</v>
      </c>
      <c r="X14" s="104">
        <v>2.17638473887436</v>
      </c>
      <c r="Y14" s="104">
        <v>3.22244145928229</v>
      </c>
      <c r="Z14" s="104">
        <v>3.6553363680883</v>
      </c>
      <c r="AA14" s="104">
        <v>4.3977886454238</v>
      </c>
      <c r="AB14" s="104">
        <v>5.34363448491567</v>
      </c>
      <c r="AC14" s="104">
        <v>6.88269678225033</v>
      </c>
      <c r="AD14" s="104">
        <v>8.04220080956635</v>
      </c>
      <c r="AE14" s="104">
        <v>9.60653242629152</v>
      </c>
      <c r="AF14" s="104">
        <v>11.3213835656441</v>
      </c>
      <c r="AG14" s="104">
        <v>15.3770615629481</v>
      </c>
      <c r="AH14" s="104">
        <v>23.3524959979759</v>
      </c>
      <c r="AI14" s="104">
        <v>26.9003808774869</v>
      </c>
      <c r="AJ14" s="104">
        <v>31.7985801514388</v>
      </c>
      <c r="AK14" s="104">
        <v>41.40919409512985</v>
      </c>
      <c r="AL14" s="104">
        <v>47.1423490938372</v>
      </c>
      <c r="AM14" s="104">
        <v>53.4374452608196</v>
      </c>
      <c r="AN14" s="104">
        <v>57.7560514374238</v>
      </c>
      <c r="AO14" s="104">
        <v>62.3665040943217</v>
      </c>
      <c r="AP14" s="104">
        <v>67.3751754710581</v>
      </c>
      <c r="AQ14" s="104">
        <v>72.8581465972037</v>
      </c>
      <c r="AR14" s="104">
        <v>78.59020374088095</v>
      </c>
      <c r="AS14" s="104">
        <v>84.10638646421219</v>
      </c>
      <c r="AT14" s="104">
        <v>89.816723033331</v>
      </c>
      <c r="AU14" s="104">
        <v>95.353057708216</v>
      </c>
      <c r="AV14" s="104">
        <v>100</v>
      </c>
      <c r="AW14" s="104">
        <v>104.9370427559885</v>
      </c>
      <c r="AX14" s="104">
        <v>113.13201030421251</v>
      </c>
      <c r="AY14" s="104">
        <v>122.6703062035005</v>
      </c>
      <c r="AZ14" s="104">
        <v>122.730664353195</v>
      </c>
      <c r="BA14" s="104">
        <v>125.69122430618</v>
      </c>
    </row>
    <row r="15" spans="1:53" ht="15">
      <c r="A15" s="104" t="s">
        <v>280</v>
      </c>
      <c r="B15" s="104" t="s">
        <v>281</v>
      </c>
      <c r="W15" s="104">
        <v>11.60487454842295</v>
      </c>
      <c r="X15" s="104">
        <v>12.674629176418751</v>
      </c>
      <c r="Y15" s="104">
        <v>14.241467016133448</v>
      </c>
      <c r="Z15" s="104">
        <v>15.9553959886756</v>
      </c>
      <c r="AA15" s="104">
        <v>17.7079147568227</v>
      </c>
      <c r="AB15" s="104">
        <v>20.0667551840917</v>
      </c>
      <c r="AC15" s="104">
        <v>24.49628068514695</v>
      </c>
      <c r="AD15" s="104">
        <v>26.4622028214057</v>
      </c>
      <c r="AE15" s="104">
        <v>29.15039746463695</v>
      </c>
      <c r="AF15" s="104">
        <v>31.71938486341575</v>
      </c>
      <c r="AG15" s="104">
        <v>33.3573325703652</v>
      </c>
      <c r="AH15" s="104">
        <v>38.04389221865645</v>
      </c>
      <c r="AI15" s="104">
        <v>45.2676918625192</v>
      </c>
      <c r="AJ15" s="104">
        <v>45.7290588269331</v>
      </c>
      <c r="AK15" s="104">
        <v>52.7899501630754</v>
      </c>
      <c r="AL15" s="104">
        <v>57.8247829367088</v>
      </c>
      <c r="AM15" s="104">
        <v>59.8127127516991</v>
      </c>
      <c r="AN15" s="104">
        <v>63.6648084258523</v>
      </c>
      <c r="AO15" s="104">
        <v>68.717063439054</v>
      </c>
      <c r="AP15" s="104">
        <v>69.21049142463329</v>
      </c>
      <c r="AQ15" s="104">
        <v>75.1464907028345</v>
      </c>
      <c r="AR15" s="104">
        <v>76.39616905906215</v>
      </c>
      <c r="AS15" s="104">
        <v>82.1710221505331</v>
      </c>
      <c r="AT15" s="104">
        <v>87.4679238306526</v>
      </c>
      <c r="AU15" s="104">
        <v>93.3116372102174</v>
      </c>
      <c r="AV15" s="104">
        <v>100</v>
      </c>
      <c r="AW15" s="104">
        <v>106.784584843503</v>
      </c>
      <c r="AX15" s="104">
        <v>114.198081951587</v>
      </c>
      <c r="AY15" s="104">
        <v>126.85238810935101</v>
      </c>
      <c r="AZ15" s="104">
        <v>139.4330446397155</v>
      </c>
      <c r="BA15" s="104">
        <v>147.576390504689</v>
      </c>
    </row>
    <row r="16" spans="1:53" ht="15">
      <c r="A16" s="104" t="s">
        <v>282</v>
      </c>
      <c r="B16" s="104" t="s">
        <v>283</v>
      </c>
      <c r="V16" s="104">
        <v>7.22605161180169</v>
      </c>
      <c r="W16" s="104">
        <v>8.344373142290301</v>
      </c>
      <c r="X16" s="104">
        <v>9.271860816159094</v>
      </c>
      <c r="Y16" s="104">
        <v>10.356794233911849</v>
      </c>
      <c r="Z16" s="104">
        <v>12.5382462079292</v>
      </c>
      <c r="AA16" s="104">
        <v>13.9834646181889</v>
      </c>
      <c r="AB16" s="104">
        <v>15.70632967625215</v>
      </c>
      <c r="AC16" s="104">
        <v>19.7028186583338</v>
      </c>
      <c r="AD16" s="104">
        <v>23.041797503086</v>
      </c>
      <c r="AE16" s="104">
        <v>25.729297348009197</v>
      </c>
      <c r="AF16" s="104">
        <v>29.293879569920847</v>
      </c>
      <c r="AG16" s="104">
        <v>32.25896374100695</v>
      </c>
      <c r="AH16" s="104">
        <v>36.0682026999193</v>
      </c>
      <c r="AI16" s="104">
        <v>34.5100399879606</v>
      </c>
      <c r="AJ16" s="104">
        <v>38.27703806869325</v>
      </c>
      <c r="AK16" s="104">
        <v>47.3021641368271</v>
      </c>
      <c r="AL16" s="104">
        <v>56.3944530046225</v>
      </c>
      <c r="AM16" s="104">
        <v>60.167885265118855</v>
      </c>
      <c r="AN16" s="104">
        <v>63.30062062764185</v>
      </c>
      <c r="AO16" s="104">
        <v>69.9537750385208</v>
      </c>
      <c r="AP16" s="104">
        <v>73.4682730489021</v>
      </c>
      <c r="AQ16" s="104">
        <v>77.9562185950498</v>
      </c>
      <c r="AR16" s="104">
        <v>79.9999647600913</v>
      </c>
      <c r="AS16" s="104">
        <v>84.3977337420497</v>
      </c>
      <c r="AT16" s="104">
        <v>89.5217091796952</v>
      </c>
      <c r="AU16" s="104">
        <v>93.682806900575</v>
      </c>
      <c r="AV16" s="104">
        <v>100</v>
      </c>
      <c r="AW16" s="104">
        <v>106.398903435607</v>
      </c>
      <c r="AX16" s="104">
        <v>113.809135107928</v>
      </c>
      <c r="AY16" s="104">
        <v>126.562344263929</v>
      </c>
      <c r="AZ16" s="104">
        <v>133.157636038707</v>
      </c>
      <c r="BA16" s="104">
        <v>138.06150501762852</v>
      </c>
    </row>
    <row r="17" spans="1:53" ht="15">
      <c r="A17" s="104" t="s">
        <v>284</v>
      </c>
      <c r="B17" s="104" t="s">
        <v>285</v>
      </c>
      <c r="W17" s="104">
        <v>6.623244093595</v>
      </c>
      <c r="X17" s="104">
        <v>7.24294507508411</v>
      </c>
      <c r="Y17" s="104">
        <v>8.26162160782366</v>
      </c>
      <c r="Z17" s="104">
        <v>10.6135233279728</v>
      </c>
      <c r="AA17" s="104">
        <v>12.1330476427923</v>
      </c>
      <c r="AB17" s="104">
        <v>10.954919509710916</v>
      </c>
      <c r="AC17" s="104">
        <v>12.8056686208575</v>
      </c>
      <c r="AD17" s="104">
        <v>12.04643203799275</v>
      </c>
      <c r="AE17" s="104">
        <v>15.008296746135</v>
      </c>
      <c r="AF17" s="104">
        <v>18.2437482925751</v>
      </c>
      <c r="AG17" s="104">
        <v>19.0073884909595</v>
      </c>
      <c r="AH17" s="104">
        <v>22.7399008859996</v>
      </c>
      <c r="AI17" s="104">
        <v>35.221194928518</v>
      </c>
      <c r="AJ17" s="104">
        <v>40.28870244276035</v>
      </c>
      <c r="AK17" s="104">
        <v>53.4370542693657</v>
      </c>
      <c r="AL17" s="104">
        <v>56.42656206057095</v>
      </c>
      <c r="AM17" s="104">
        <v>58.80437205575835</v>
      </c>
      <c r="AN17" s="104">
        <v>66.37324123034655</v>
      </c>
      <c r="AO17" s="104">
        <v>71.52123975444471</v>
      </c>
      <c r="AP17" s="104">
        <v>74.9323034466633</v>
      </c>
      <c r="AQ17" s="104">
        <v>79.7632174716041</v>
      </c>
      <c r="AR17" s="104">
        <v>81.9648372631295</v>
      </c>
      <c r="AS17" s="104">
        <v>82.1710221505331</v>
      </c>
      <c r="AT17" s="104">
        <v>88.901204465218</v>
      </c>
      <c r="AU17" s="104">
        <v>92.7665317139001</v>
      </c>
      <c r="AV17" s="104">
        <v>100</v>
      </c>
      <c r="AW17" s="104">
        <v>107.28709482456651</v>
      </c>
      <c r="AX17" s="104">
        <v>115.54410701967</v>
      </c>
      <c r="AY17" s="104">
        <v>133.452243380395</v>
      </c>
      <c r="AZ17" s="104">
        <v>141.49297127161952</v>
      </c>
      <c r="BA17" s="104">
        <v>150.755556854139</v>
      </c>
    </row>
    <row r="18" spans="1:53" ht="15">
      <c r="A18" s="104" t="s">
        <v>286</v>
      </c>
      <c r="B18" s="104" t="s">
        <v>287</v>
      </c>
      <c r="S18" s="104">
        <v>5.821512243389405</v>
      </c>
      <c r="T18" s="104">
        <v>6.361701570434305</v>
      </c>
      <c r="U18" s="104">
        <v>6.79555908254328</v>
      </c>
      <c r="V18" s="104">
        <v>7.679259669753231</v>
      </c>
      <c r="W18" s="104">
        <v>10.31574643589721</v>
      </c>
      <c r="X18" s="104">
        <v>11.6292616477502</v>
      </c>
      <c r="Y18" s="104">
        <v>12.93411776904805</v>
      </c>
      <c r="Z18" s="104">
        <v>15.9553959886756</v>
      </c>
      <c r="AA18" s="104">
        <v>20.3269241270027</v>
      </c>
      <c r="AB18" s="104">
        <v>22.08170683690085</v>
      </c>
      <c r="AC18" s="104">
        <v>23.87932514428885</v>
      </c>
      <c r="AD18" s="104">
        <v>26.27839398700425</v>
      </c>
      <c r="AE18" s="104">
        <v>27.94667508189795</v>
      </c>
      <c r="AF18" s="104">
        <v>31.1345118603558</v>
      </c>
      <c r="AG18" s="104">
        <v>34.7481343283582</v>
      </c>
      <c r="AH18" s="104">
        <v>39.5677860696517</v>
      </c>
      <c r="AI18" s="104">
        <v>43.0260564922268</v>
      </c>
      <c r="AJ18" s="104">
        <v>44.2909252375313</v>
      </c>
      <c r="AK18" s="104">
        <v>48.8097495672899</v>
      </c>
      <c r="AL18" s="104">
        <v>55.19479204458665</v>
      </c>
      <c r="AM18" s="104">
        <v>58.1556627915475</v>
      </c>
      <c r="AN18" s="104">
        <v>58.497776623896</v>
      </c>
      <c r="AO18" s="104">
        <v>62.3665040943217</v>
      </c>
      <c r="AP18" s="104">
        <v>67.8483590550453</v>
      </c>
      <c r="AQ18" s="104">
        <v>72.6928850195137</v>
      </c>
      <c r="AR18" s="104">
        <v>77.2560792554788</v>
      </c>
      <c r="AS18" s="104">
        <v>83.4539163258891</v>
      </c>
      <c r="AT18" s="104">
        <v>87.4300094369298</v>
      </c>
      <c r="AU18" s="104">
        <v>93.3136848061869</v>
      </c>
      <c r="AV18" s="104">
        <v>100</v>
      </c>
      <c r="AW18" s="104">
        <v>106.438347362334</v>
      </c>
      <c r="AX18" s="104">
        <v>113.947873014806</v>
      </c>
      <c r="AY18" s="104">
        <v>126.846689371628</v>
      </c>
      <c r="AZ18" s="104">
        <v>133.457061969173</v>
      </c>
      <c r="BA18" s="104">
        <v>139.53410223455148</v>
      </c>
    </row>
    <row r="19" spans="1:53" ht="15">
      <c r="A19" s="104" t="s">
        <v>288</v>
      </c>
      <c r="B19" s="104" t="s">
        <v>289</v>
      </c>
      <c r="L19" s="104">
        <v>11.908577756049251</v>
      </c>
      <c r="M19" s="104">
        <v>12.29464686035725</v>
      </c>
      <c r="N19" s="104">
        <v>12.840914921356902</v>
      </c>
      <c r="O19" s="104">
        <v>14.9955981095498</v>
      </c>
      <c r="P19" s="104">
        <v>15.6081104147341</v>
      </c>
      <c r="Q19" s="104">
        <v>18.3483986941312</v>
      </c>
      <c r="R19" s="104">
        <v>19.8012779786</v>
      </c>
      <c r="S19" s="104">
        <v>21.4848128181004</v>
      </c>
      <c r="T19" s="104">
        <v>24.1912549019273</v>
      </c>
      <c r="U19" s="104">
        <v>26.541685150724</v>
      </c>
      <c r="V19" s="104">
        <v>30.1557257536468</v>
      </c>
      <c r="W19" s="104">
        <v>33.044316882213295</v>
      </c>
      <c r="X19" s="104">
        <v>36.9485351566466</v>
      </c>
      <c r="Y19" s="104">
        <v>40.7866114422658</v>
      </c>
      <c r="Z19" s="104">
        <v>41.5418176078446</v>
      </c>
      <c r="AA19" s="104">
        <v>46.7127641551849</v>
      </c>
      <c r="AB19" s="104">
        <v>50.323025017349</v>
      </c>
      <c r="AC19" s="104">
        <v>54.7180161919616</v>
      </c>
      <c r="AD19" s="104">
        <v>56.1947131696308</v>
      </c>
      <c r="AE19" s="104">
        <v>53.419518200431455</v>
      </c>
      <c r="AF19" s="104">
        <v>56.77428379949785</v>
      </c>
      <c r="AG19" s="104">
        <v>59.76133822756735</v>
      </c>
      <c r="AH19" s="104">
        <v>63.62620071955075</v>
      </c>
      <c r="AI19" s="104">
        <v>66.41979060426394</v>
      </c>
      <c r="AJ19" s="104">
        <v>67.41088305136465</v>
      </c>
      <c r="AK19" s="104">
        <v>72.79082561989705</v>
      </c>
      <c r="AL19" s="104">
        <v>76.2251613583368</v>
      </c>
      <c r="AM19" s="104">
        <v>79.0398770811909</v>
      </c>
      <c r="AN19" s="104">
        <v>82.46446736328815</v>
      </c>
      <c r="AO19" s="104">
        <v>85.6837659277817</v>
      </c>
      <c r="AP19" s="104">
        <v>85.7917630298169</v>
      </c>
      <c r="AQ19" s="104">
        <v>88.69450999959184</v>
      </c>
      <c r="AR19" s="104">
        <v>90.7792413184428</v>
      </c>
      <c r="AS19" s="104">
        <v>92.15631416251975</v>
      </c>
      <c r="AT19" s="104">
        <v>94.5152872125406</v>
      </c>
      <c r="AU19" s="104">
        <v>97.0342042377127</v>
      </c>
      <c r="AV19" s="104">
        <v>100</v>
      </c>
      <c r="AW19" s="104">
        <v>103.3840843331635</v>
      </c>
      <c r="AX19" s="104">
        <v>108.666003796057</v>
      </c>
      <c r="AY19" s="104">
        <v>120.214064467504</v>
      </c>
      <c r="AZ19" s="104">
        <v>123.649711588883</v>
      </c>
      <c r="BA19" s="104">
        <v>129.739524917511</v>
      </c>
    </row>
    <row r="20" spans="1:53" ht="15">
      <c r="A20" s="104" t="s">
        <v>290</v>
      </c>
      <c r="B20" s="104" t="s">
        <v>291</v>
      </c>
      <c r="L20" s="104">
        <v>6.628149710323595</v>
      </c>
      <c r="M20" s="104">
        <v>7.03019919866368</v>
      </c>
      <c r="N20" s="104">
        <v>7.332129251592651</v>
      </c>
      <c r="O20" s="104">
        <v>7.82488062020207</v>
      </c>
      <c r="P20" s="104">
        <v>8.60752663214922</v>
      </c>
      <c r="Q20" s="104">
        <v>10.001403777217188</v>
      </c>
      <c r="R20" s="104">
        <v>11.12535628837842</v>
      </c>
      <c r="S20" s="104">
        <v>12.360453967379586</v>
      </c>
      <c r="T20" s="104">
        <v>14.100538390211005</v>
      </c>
      <c r="U20" s="104">
        <v>15.354793406541365</v>
      </c>
      <c r="V20" s="104">
        <v>17.452922327549846</v>
      </c>
      <c r="W20" s="104">
        <v>19.337410670902635</v>
      </c>
      <c r="X20" s="104">
        <v>21.08800828691947</v>
      </c>
      <c r="Y20" s="104">
        <v>22.616241935842098</v>
      </c>
      <c r="Z20" s="104">
        <v>34.2788897908687</v>
      </c>
      <c r="AA20" s="104">
        <v>37.329710982256</v>
      </c>
      <c r="AB20" s="104">
        <v>40.0377432757346</v>
      </c>
      <c r="AC20" s="104">
        <v>40.4813961412549</v>
      </c>
      <c r="AD20" s="104">
        <v>40.4004333489723</v>
      </c>
      <c r="AE20" s="104">
        <v>39.38094135070245</v>
      </c>
      <c r="AF20" s="104">
        <v>46.444163384557</v>
      </c>
      <c r="AG20" s="104">
        <v>40.31047846169115</v>
      </c>
      <c r="AH20" s="104">
        <v>45.7200533056427</v>
      </c>
      <c r="AI20" s="104">
        <v>51.2751348551868</v>
      </c>
      <c r="AJ20" s="104">
        <v>57.799681238102295</v>
      </c>
      <c r="AK20" s="104">
        <v>62.63412705225025</v>
      </c>
      <c r="AL20" s="104">
        <v>69.22579860434455</v>
      </c>
      <c r="AM20" s="104">
        <v>76.54983103369315</v>
      </c>
      <c r="AN20" s="104">
        <v>80.129341632232</v>
      </c>
      <c r="AO20" s="104">
        <v>83.36029576279674</v>
      </c>
      <c r="AP20" s="104">
        <v>85.3284873987357</v>
      </c>
      <c r="AQ20" s="104">
        <v>86.0827371092696</v>
      </c>
      <c r="AR20" s="104">
        <v>89.6491099553146</v>
      </c>
      <c r="AS20" s="104">
        <v>90.9930923118328</v>
      </c>
      <c r="AT20" s="104">
        <v>93.4815269047984</v>
      </c>
      <c r="AU20" s="104">
        <v>96.6242526444887</v>
      </c>
      <c r="AV20" s="104">
        <v>100</v>
      </c>
      <c r="AW20" s="104">
        <v>106.251724666564</v>
      </c>
      <c r="AX20" s="104">
        <v>111.975318105166</v>
      </c>
      <c r="AY20" s="104">
        <v>125.151446111833</v>
      </c>
      <c r="AZ20" s="104">
        <v>125.7338726343495</v>
      </c>
      <c r="BA20" s="104">
        <v>134.226755298088</v>
      </c>
    </row>
    <row r="21" spans="1:53" ht="15">
      <c r="A21" s="104" t="s">
        <v>292</v>
      </c>
      <c r="B21" s="104" t="s">
        <v>293</v>
      </c>
      <c r="S21" s="104">
        <v>5.46953335835364</v>
      </c>
      <c r="T21" s="104">
        <v>6.008167371851535</v>
      </c>
      <c r="U21" s="104">
        <v>6.52831359389752</v>
      </c>
      <c r="V21" s="104">
        <v>7.01769140145639</v>
      </c>
      <c r="W21" s="104">
        <v>8.85741069727478</v>
      </c>
      <c r="X21" s="104">
        <v>10.262916064192895</v>
      </c>
      <c r="Y21" s="104">
        <v>11.576438984622751</v>
      </c>
      <c r="Z21" s="104">
        <v>13.382496761774</v>
      </c>
      <c r="AA21" s="104">
        <v>16.044101472503648</v>
      </c>
      <c r="AB21" s="104">
        <v>18.1643586479667</v>
      </c>
      <c r="AC21" s="104">
        <v>22.7768179676457</v>
      </c>
      <c r="AD21" s="104">
        <v>25.2060675904993</v>
      </c>
      <c r="AE21" s="104">
        <v>26.7289669202247</v>
      </c>
      <c r="AF21" s="104">
        <v>30.7846781926851</v>
      </c>
      <c r="AG21" s="104">
        <v>33.1511253348</v>
      </c>
      <c r="AH21" s="104">
        <v>37.153950318125794</v>
      </c>
      <c r="AI21" s="104">
        <v>34.5100399879606</v>
      </c>
      <c r="AJ21" s="104">
        <v>38.27703806869325</v>
      </c>
      <c r="AK21" s="104">
        <v>47.054330875260746</v>
      </c>
      <c r="AL21" s="104">
        <v>56.3944530046225</v>
      </c>
      <c r="AM21" s="104">
        <v>60.57739945937715</v>
      </c>
      <c r="AN21" s="104">
        <v>61.712616787586896</v>
      </c>
      <c r="AO21" s="104">
        <v>68.3182904271867</v>
      </c>
      <c r="AP21" s="104">
        <v>72.5787783714371</v>
      </c>
      <c r="AQ21" s="104">
        <v>77.1411629134502</v>
      </c>
      <c r="AR21" s="104">
        <v>79.9654265496166</v>
      </c>
      <c r="AS21" s="104">
        <v>84.57174822695706</v>
      </c>
      <c r="AT21" s="104">
        <v>89.63410859915955</v>
      </c>
      <c r="AU21" s="104">
        <v>95.24698596339445</v>
      </c>
      <c r="AV21" s="104">
        <v>100</v>
      </c>
      <c r="AW21" s="104">
        <v>106.14552238806</v>
      </c>
      <c r="AX21" s="104">
        <v>112.900851645463</v>
      </c>
      <c r="AY21" s="104">
        <v>124.5893384904175</v>
      </c>
      <c r="AZ21" s="104">
        <v>129.112822031389</v>
      </c>
      <c r="BA21" s="104">
        <v>135.823679560181</v>
      </c>
    </row>
    <row r="22" spans="1:53" ht="15">
      <c r="A22" s="104" t="s">
        <v>294</v>
      </c>
      <c r="B22" s="104" t="s">
        <v>295</v>
      </c>
      <c r="C22" s="104">
        <v>14.83766072138765</v>
      </c>
      <c r="D22" s="104">
        <v>14.982003520073452</v>
      </c>
      <c r="E22" s="104">
        <v>15.153789952362601</v>
      </c>
      <c r="F22" s="104">
        <v>15.3789081256844</v>
      </c>
      <c r="G22" s="104">
        <v>15.616645092021699</v>
      </c>
      <c r="H22" s="104">
        <v>15.93803939347665</v>
      </c>
      <c r="I22" s="104">
        <v>16.47345370353525</v>
      </c>
      <c r="J22" s="104">
        <v>16.99574086388325</v>
      </c>
      <c r="K22" s="104">
        <v>17.701406172545198</v>
      </c>
      <c r="L22" s="104">
        <v>18.5801716459557</v>
      </c>
      <c r="M22" s="104">
        <v>19.4430405629832</v>
      </c>
      <c r="N22" s="104">
        <v>20.1356614425047</v>
      </c>
      <c r="O22" s="104">
        <v>20.944844047898847</v>
      </c>
      <c r="P22" s="104">
        <v>22.39008244450435</v>
      </c>
      <c r="Q22" s="104">
        <v>24.842100775709</v>
      </c>
      <c r="R22" s="104">
        <v>27.316028780878902</v>
      </c>
      <c r="S22" s="104">
        <v>29.122867550841953</v>
      </c>
      <c r="T22" s="104">
        <v>31.2308401935744</v>
      </c>
      <c r="U22" s="104">
        <v>33.818043278243806</v>
      </c>
      <c r="V22" s="104">
        <v>37.264923198354595</v>
      </c>
      <c r="W22" s="104">
        <v>41.677859741500654</v>
      </c>
      <c r="X22" s="104">
        <v>46.419007591822805</v>
      </c>
      <c r="Y22" s="104">
        <v>50.3533185173977</v>
      </c>
      <c r="Z22" s="104">
        <v>52.638653705477054</v>
      </c>
      <c r="AA22" s="104">
        <v>54.917055543492154</v>
      </c>
      <c r="AB22" s="104">
        <v>56.9830944852238</v>
      </c>
      <c r="AC22" s="104">
        <v>58.7237174334105</v>
      </c>
      <c r="AD22" s="104">
        <v>61.1118281644548</v>
      </c>
      <c r="AE22" s="104">
        <v>63.5662008235183</v>
      </c>
      <c r="AF22" s="104">
        <v>66.69047171680455</v>
      </c>
      <c r="AG22" s="104">
        <v>70.06905699395429</v>
      </c>
      <c r="AH22" s="104">
        <v>73.54186930904154</v>
      </c>
      <c r="AI22" s="104">
        <v>75.18033867419331</v>
      </c>
      <c r="AJ22" s="104">
        <v>76.9635559472346</v>
      </c>
      <c r="AK22" s="104">
        <v>78.00199716718205</v>
      </c>
      <c r="AL22" s="104">
        <v>79.93507074033354</v>
      </c>
      <c r="AM22" s="104">
        <v>81.7213329116405</v>
      </c>
      <c r="AN22" s="104">
        <v>83.33393316361585</v>
      </c>
      <c r="AO22" s="104">
        <v>84.39252690913595</v>
      </c>
      <c r="AP22" s="104">
        <v>86.0457392778592</v>
      </c>
      <c r="AQ22" s="104">
        <v>88.66607517982564</v>
      </c>
      <c r="AR22" s="104">
        <v>91.037727164113</v>
      </c>
      <c r="AS22" s="104">
        <v>92.78890981785216</v>
      </c>
      <c r="AT22" s="104">
        <v>95.12359670004591</v>
      </c>
      <c r="AU22" s="104">
        <v>97.27648414823415</v>
      </c>
      <c r="AV22" s="104">
        <v>100</v>
      </c>
      <c r="AW22" s="104">
        <v>102.613984748023</v>
      </c>
      <c r="AX22" s="104">
        <v>105.176931290214</v>
      </c>
      <c r="AY22" s="104">
        <v>108.4496421702395</v>
      </c>
      <c r="AZ22" s="104">
        <v>108.4133478974585</v>
      </c>
      <c r="BA22" s="104">
        <v>110.264557800346</v>
      </c>
    </row>
    <row r="23" spans="1:2" ht="15">
      <c r="A23" s="104" t="s">
        <v>296</v>
      </c>
      <c r="B23" s="104" t="s">
        <v>297</v>
      </c>
    </row>
    <row r="24" spans="1:53" ht="15">
      <c r="A24" s="104" t="s">
        <v>298</v>
      </c>
      <c r="B24" s="104" t="s">
        <v>299</v>
      </c>
      <c r="C24" s="104">
        <v>9.200966981226326</v>
      </c>
      <c r="D24" s="104">
        <v>9.47513339928704</v>
      </c>
      <c r="E24" s="104">
        <v>9.8114841377443</v>
      </c>
      <c r="F24" s="104">
        <v>10.23335527058055</v>
      </c>
      <c r="G24" s="104">
        <v>10.90109928986965</v>
      </c>
      <c r="H24" s="104">
        <v>11.4614574776717</v>
      </c>
      <c r="I24" s="104">
        <v>11.6270247388847</v>
      </c>
      <c r="J24" s="104">
        <v>12.2814931913445</v>
      </c>
      <c r="K24" s="104">
        <v>13.4103671070902</v>
      </c>
      <c r="L24" s="104">
        <v>13.7061464014381</v>
      </c>
      <c r="M24" s="104">
        <v>12.936032598474199</v>
      </c>
      <c r="N24" s="104">
        <v>13.75000777526845</v>
      </c>
      <c r="O24" s="104">
        <v>13.2398546127594</v>
      </c>
      <c r="P24" s="104">
        <v>14.4931290130799</v>
      </c>
      <c r="Q24" s="104">
        <v>16.6830611232059</v>
      </c>
      <c r="R24" s="104">
        <v>19.1975253412444</v>
      </c>
      <c r="S24" s="104">
        <v>21.7937822042807</v>
      </c>
      <c r="T24" s="104">
        <v>24.4744701848687</v>
      </c>
      <c r="U24" s="104">
        <v>26.4137474150256</v>
      </c>
      <c r="V24" s="104">
        <v>28.8147573187931</v>
      </c>
      <c r="W24" s="104">
        <v>31.7327074270253</v>
      </c>
      <c r="X24" s="104">
        <v>37.6097754579954</v>
      </c>
      <c r="Y24" s="104">
        <v>43.4068073141926</v>
      </c>
      <c r="Z24" s="104">
        <v>47.2583219164257</v>
      </c>
      <c r="AA24" s="104">
        <v>50.877572647102</v>
      </c>
      <c r="AB24" s="104">
        <v>53.7602066802532</v>
      </c>
      <c r="AC24" s="104">
        <v>56.1211862598677</v>
      </c>
      <c r="AD24" s="104">
        <v>59.5409684062872</v>
      </c>
      <c r="AE24" s="104">
        <v>61.9801149273912</v>
      </c>
      <c r="AF24" s="104">
        <v>65.66604957406051</v>
      </c>
      <c r="AG24" s="104">
        <v>69.37143521746381</v>
      </c>
      <c r="AH24" s="104">
        <v>71.7114338661939</v>
      </c>
      <c r="AI24" s="104">
        <v>72.1448935099782</v>
      </c>
      <c r="AJ24" s="104">
        <v>73.4529599195036</v>
      </c>
      <c r="AK24" s="104">
        <v>74.844876739896</v>
      </c>
      <c r="AL24" s="104">
        <v>78.3162837497904</v>
      </c>
      <c r="AM24" s="104">
        <v>80.3622337749455</v>
      </c>
      <c r="AN24" s="104">
        <v>82.1933006187328</v>
      </c>
      <c r="AO24" s="104">
        <v>84.5495153813738</v>
      </c>
      <c r="AP24" s="104">
        <v>86.138454090689</v>
      </c>
      <c r="AQ24" s="104">
        <v>88.4352554894316</v>
      </c>
      <c r="AR24" s="104">
        <v>91.4076497624055</v>
      </c>
      <c r="AS24" s="104">
        <v>93.4719950144114</v>
      </c>
      <c r="AT24" s="104">
        <v>95.4876015276211</v>
      </c>
      <c r="AU24" s="104">
        <v>97.7471380915287</v>
      </c>
      <c r="AV24" s="104">
        <v>100</v>
      </c>
      <c r="AW24" s="104">
        <v>102.333527793983</v>
      </c>
      <c r="AX24" s="104">
        <v>104.8</v>
      </c>
      <c r="AY24" s="104">
        <v>108.49237436453</v>
      </c>
      <c r="AZ24" s="104">
        <v>109.5662821719065</v>
      </c>
      <c r="BA24" s="104">
        <v>111.778043499455</v>
      </c>
    </row>
    <row r="25" spans="1:53" ht="15">
      <c r="A25" s="104" t="s">
        <v>300</v>
      </c>
      <c r="B25" s="104" t="s">
        <v>301</v>
      </c>
      <c r="G25" s="104">
        <v>4.152331301982125</v>
      </c>
      <c r="H25" s="104">
        <v>4.446478732188875</v>
      </c>
      <c r="I25" s="104">
        <v>4.936203494374356</v>
      </c>
      <c r="J25" s="104">
        <v>5.013746387912665</v>
      </c>
      <c r="K25" s="104">
        <v>5.048678327210345</v>
      </c>
      <c r="L25" s="104">
        <v>5.232601244305895</v>
      </c>
      <c r="M25" s="104">
        <v>5.78460879075383</v>
      </c>
      <c r="N25" s="104">
        <v>5.844848073362725</v>
      </c>
      <c r="O25" s="104">
        <v>6.2474224843410955</v>
      </c>
      <c r="P25" s="104">
        <v>7.296631612706429</v>
      </c>
      <c r="Q25" s="104">
        <v>8.984786100035226</v>
      </c>
      <c r="R25" s="104">
        <v>10.264126691160715</v>
      </c>
      <c r="S25" s="104">
        <v>10.50195429527831</v>
      </c>
      <c r="T25" s="104">
        <v>11.4523718341029</v>
      </c>
      <c r="U25" s="104">
        <v>11.98941236894775</v>
      </c>
      <c r="V25" s="104">
        <v>12.5905127717599</v>
      </c>
      <c r="W25" s="104">
        <v>14.511718732412</v>
      </c>
      <c r="X25" s="104">
        <v>15.9531884059276</v>
      </c>
      <c r="Y25" s="104">
        <v>17.5332609326659</v>
      </c>
      <c r="Z25" s="104">
        <v>20.6934059861424</v>
      </c>
      <c r="AA25" s="104">
        <v>22.0264304009762</v>
      </c>
      <c r="AB25" s="104">
        <v>22.5645445046483</v>
      </c>
      <c r="AC25" s="104">
        <v>24.5217205034959</v>
      </c>
      <c r="AD25" s="104">
        <v>26.61434876786275</v>
      </c>
      <c r="AE25" s="104">
        <v>29.15039746463695</v>
      </c>
      <c r="AF25" s="104">
        <v>31.71938486341575</v>
      </c>
      <c r="AG25" s="104">
        <v>34.604376614566945</v>
      </c>
      <c r="AH25" s="104">
        <v>39.299174768575696</v>
      </c>
      <c r="AI25" s="104">
        <v>44.74982851832425</v>
      </c>
      <c r="AJ25" s="104">
        <v>48.599215489288895</v>
      </c>
      <c r="AK25" s="104">
        <v>52.85559657021665</v>
      </c>
      <c r="AL25" s="104">
        <v>57.81691290457189</v>
      </c>
      <c r="AM25" s="104">
        <v>62.6260663533572</v>
      </c>
      <c r="AN25" s="104">
        <v>66.59008248526129</v>
      </c>
      <c r="AO25" s="104">
        <v>72.89420741876839</v>
      </c>
      <c r="AP25" s="104">
        <v>77.68820819153285</v>
      </c>
      <c r="AQ25" s="104">
        <v>79.6688299194725</v>
      </c>
      <c r="AR25" s="104">
        <v>81.9240974524778</v>
      </c>
      <c r="AS25" s="104">
        <v>84.51064771996685</v>
      </c>
      <c r="AT25" s="104">
        <v>88.80711313403594</v>
      </c>
      <c r="AU25" s="104">
        <v>93.4172435494021</v>
      </c>
      <c r="AV25" s="104">
        <v>100</v>
      </c>
      <c r="AW25" s="104">
        <v>107.014387342031</v>
      </c>
      <c r="AX25" s="104">
        <v>115.117546355896</v>
      </c>
      <c r="AY25" s="104">
        <v>126.7102155555015</v>
      </c>
      <c r="AZ25" s="104">
        <v>137.49216742342202</v>
      </c>
      <c r="BA25" s="104">
        <v>148.25865163146898</v>
      </c>
    </row>
    <row r="26" spans="1:53" ht="15">
      <c r="A26" s="104" t="s">
        <v>302</v>
      </c>
      <c r="B26" s="104" t="s">
        <v>303</v>
      </c>
      <c r="P26" s="104">
        <v>3.993922752114365</v>
      </c>
      <c r="Q26" s="104">
        <v>4.72622773879006</v>
      </c>
      <c r="R26" s="104">
        <v>5.29218193239101</v>
      </c>
      <c r="S26" s="104">
        <v>6.03118670036002</v>
      </c>
      <c r="T26" s="104">
        <v>6.82646518574903</v>
      </c>
      <c r="U26" s="104">
        <v>7.43097229151898</v>
      </c>
      <c r="V26" s="104">
        <v>8.15335119137396</v>
      </c>
      <c r="W26" s="104">
        <v>8.85741069727478</v>
      </c>
      <c r="X26" s="104">
        <v>10.262916064192895</v>
      </c>
      <c r="Y26" s="104">
        <v>11.576438984622751</v>
      </c>
      <c r="Z26" s="104">
        <v>14.56490494825045</v>
      </c>
      <c r="AA26" s="104">
        <v>15.5594090775461</v>
      </c>
      <c r="AB26" s="104">
        <v>17.0330159556344</v>
      </c>
      <c r="AC26" s="104">
        <v>23.6797678103665</v>
      </c>
      <c r="AD26" s="104">
        <v>24.4380540830549</v>
      </c>
      <c r="AE26" s="104">
        <v>29.4938111170156</v>
      </c>
      <c r="AF26" s="104">
        <v>33.8377320446977</v>
      </c>
      <c r="AG26" s="104">
        <v>35.465031734990745</v>
      </c>
      <c r="AH26" s="104">
        <v>39.773428015311254</v>
      </c>
      <c r="AI26" s="104">
        <v>43.5453421001237</v>
      </c>
      <c r="AJ26" s="104">
        <v>45.7290588269331</v>
      </c>
      <c r="AK26" s="104">
        <v>52.1428460567851</v>
      </c>
      <c r="AL26" s="104">
        <v>57.1674813578061</v>
      </c>
      <c r="AM26" s="104">
        <v>60.2689629769823</v>
      </c>
      <c r="AN26" s="104">
        <v>62.25518619721635</v>
      </c>
      <c r="AO26" s="104">
        <v>69.38939398081715</v>
      </c>
      <c r="AP26" s="104">
        <v>71.52038857599925</v>
      </c>
      <c r="AQ26" s="104">
        <v>77.9522691515446</v>
      </c>
      <c r="AR26" s="104">
        <v>77.7164405916871</v>
      </c>
      <c r="AS26" s="104">
        <v>85.9956142236746</v>
      </c>
      <c r="AT26" s="104">
        <v>90.9018197757558</v>
      </c>
      <c r="AU26" s="104">
        <v>93.47160095486504</v>
      </c>
      <c r="AV26" s="104">
        <v>100</v>
      </c>
      <c r="AW26" s="104">
        <v>106.537843952996</v>
      </c>
      <c r="AX26" s="104">
        <v>113.809135107928</v>
      </c>
      <c r="AY26" s="104">
        <v>127.059180823681</v>
      </c>
      <c r="AZ26" s="104">
        <v>136.8460559395505</v>
      </c>
      <c r="BA26" s="104">
        <v>146.974343091732</v>
      </c>
    </row>
    <row r="27" spans="1:53" ht="15">
      <c r="A27" s="104" t="s">
        <v>304</v>
      </c>
      <c r="B27" s="104" t="s">
        <v>305</v>
      </c>
      <c r="P27" s="104">
        <v>3.993922752114365</v>
      </c>
      <c r="Q27" s="104">
        <v>4.72622773879006</v>
      </c>
      <c r="R27" s="104">
        <v>5.29218193239101</v>
      </c>
      <c r="S27" s="104">
        <v>6.03118670036002</v>
      </c>
      <c r="T27" s="104">
        <v>6.82646518574903</v>
      </c>
      <c r="U27" s="104">
        <v>7.43097229151898</v>
      </c>
      <c r="V27" s="104">
        <v>8.15335119137396</v>
      </c>
      <c r="W27" s="104">
        <v>8.85741069727478</v>
      </c>
      <c r="X27" s="104">
        <v>10.262916064192895</v>
      </c>
      <c r="Y27" s="104">
        <v>11.576438984622751</v>
      </c>
      <c r="Z27" s="104">
        <v>14.56490494825045</v>
      </c>
      <c r="AA27" s="104">
        <v>15.5594090775461</v>
      </c>
      <c r="AB27" s="104">
        <v>16.64748903373805</v>
      </c>
      <c r="AC27" s="104">
        <v>21.4876932925929</v>
      </c>
      <c r="AD27" s="104">
        <v>22.4139053447041</v>
      </c>
      <c r="AE27" s="104">
        <v>27.3860566554416</v>
      </c>
      <c r="AF27" s="104">
        <v>31.4198750712389</v>
      </c>
      <c r="AG27" s="104">
        <v>33.1553935290671</v>
      </c>
      <c r="AH27" s="104">
        <v>41.3071580942902</v>
      </c>
      <c r="AI27" s="104">
        <v>44.53690144313125</v>
      </c>
      <c r="AJ27" s="104">
        <v>46.1278644291587</v>
      </c>
      <c r="AK27" s="104">
        <v>52.7899501630754</v>
      </c>
      <c r="AL27" s="104">
        <v>56.86640456797275</v>
      </c>
      <c r="AM27" s="104">
        <v>59.8127127516991</v>
      </c>
      <c r="AN27" s="104">
        <v>60.8455639685804</v>
      </c>
      <c r="AO27" s="104">
        <v>70.0617245225803</v>
      </c>
      <c r="AP27" s="104">
        <v>73.5926681222012</v>
      </c>
      <c r="AQ27" s="104">
        <v>78.00001400852881</v>
      </c>
      <c r="AR27" s="104">
        <v>76.7682848174741</v>
      </c>
      <c r="AS27" s="104">
        <v>86.14601689739195</v>
      </c>
      <c r="AT27" s="104">
        <v>90.9531344256292</v>
      </c>
      <c r="AU27" s="104">
        <v>93.3116372102174</v>
      </c>
      <c r="AV27" s="104">
        <v>100</v>
      </c>
      <c r="AW27" s="104">
        <v>106.616554305365</v>
      </c>
      <c r="AX27" s="104">
        <v>113.8535443614685</v>
      </c>
      <c r="AY27" s="104">
        <v>127.271672275734</v>
      </c>
      <c r="AZ27" s="104">
        <v>136.8460559395505</v>
      </c>
      <c r="BA27" s="104">
        <v>146.974343091732</v>
      </c>
    </row>
    <row r="28" spans="1:53" ht="15">
      <c r="A28" s="104" t="s">
        <v>306</v>
      </c>
      <c r="B28" s="104" t="s">
        <v>307</v>
      </c>
      <c r="Q28" s="104">
        <v>3.95774742157378</v>
      </c>
      <c r="R28" s="104">
        <v>4.28348256668144</v>
      </c>
      <c r="S28" s="104">
        <v>4.99980031507775</v>
      </c>
      <c r="T28" s="104">
        <v>5.577000608394075</v>
      </c>
      <c r="U28" s="104">
        <v>6.365708969732285</v>
      </c>
      <c r="V28" s="104">
        <v>6.86947949369429</v>
      </c>
      <c r="W28" s="104">
        <v>7.986637600415745</v>
      </c>
      <c r="X28" s="104">
        <v>9.182391108923166</v>
      </c>
      <c r="Y28" s="104">
        <v>10.177408299876895</v>
      </c>
      <c r="Z28" s="104">
        <v>12.5382462079292</v>
      </c>
      <c r="AA28" s="104">
        <v>13.9834646181889</v>
      </c>
      <c r="AB28" s="104">
        <v>13.58849198768765</v>
      </c>
      <c r="AC28" s="104">
        <v>17.0990093394655</v>
      </c>
      <c r="AD28" s="104">
        <v>18.7750429280266</v>
      </c>
      <c r="AE28" s="104">
        <v>20.3430743521697</v>
      </c>
      <c r="AF28" s="104">
        <v>22.6977882084934</v>
      </c>
      <c r="AG28" s="104">
        <v>22.12539360328355</v>
      </c>
      <c r="AH28" s="104">
        <v>23.8759652476347</v>
      </c>
      <c r="AI28" s="104">
        <v>28.04855746793715</v>
      </c>
      <c r="AJ28" s="104">
        <v>35.01310503780775</v>
      </c>
      <c r="AK28" s="104">
        <v>46.8064976136944</v>
      </c>
      <c r="AL28" s="104">
        <v>57.623739878864</v>
      </c>
      <c r="AM28" s="104">
        <v>61.398655727742</v>
      </c>
      <c r="AN28" s="104">
        <v>65.9462274591498</v>
      </c>
      <c r="AO28" s="104">
        <v>73.73884946126284</v>
      </c>
      <c r="AP28" s="104">
        <v>76.782706844178</v>
      </c>
      <c r="AQ28" s="104">
        <v>79.36635997309546</v>
      </c>
      <c r="AR28" s="104">
        <v>83.23670458341755</v>
      </c>
      <c r="AS28" s="104">
        <v>87.8626272071772</v>
      </c>
      <c r="AT28" s="104">
        <v>93.0883795594399</v>
      </c>
      <c r="AU28" s="104">
        <v>96.1653382815981</v>
      </c>
      <c r="AV28" s="104">
        <v>100</v>
      </c>
      <c r="AW28" s="104">
        <v>104.63954962716551</v>
      </c>
      <c r="AX28" s="104">
        <v>110.6343997111595</v>
      </c>
      <c r="AY28" s="104">
        <v>121.265637630394</v>
      </c>
      <c r="AZ28" s="104">
        <v>124.925925608836</v>
      </c>
      <c r="BA28" s="104">
        <v>128.79646607768</v>
      </c>
    </row>
    <row r="29" spans="1:53" ht="15">
      <c r="A29" s="104" t="s">
        <v>308</v>
      </c>
      <c r="B29" s="104" t="s">
        <v>309</v>
      </c>
      <c r="T29" s="104">
        <v>12.5647871839171</v>
      </c>
      <c r="V29" s="104">
        <v>13.80905558938545</v>
      </c>
      <c r="W29" s="104">
        <v>17.3636510278278</v>
      </c>
      <c r="X29" s="104">
        <v>18.6556607664117</v>
      </c>
      <c r="Y29" s="104">
        <v>20.8262026720652</v>
      </c>
      <c r="Z29" s="104">
        <v>26.8987453170416</v>
      </c>
      <c r="AA29" s="104">
        <v>32.53399223060395</v>
      </c>
      <c r="AB29" s="104">
        <v>31.1343429468709</v>
      </c>
      <c r="AC29" s="104">
        <v>33.4745403575579</v>
      </c>
      <c r="AD29" s="104">
        <v>34.4226904280373</v>
      </c>
      <c r="AE29" s="104">
        <v>38.33816785051</v>
      </c>
      <c r="AF29" s="104">
        <v>43.9423024627757</v>
      </c>
      <c r="AG29" s="104">
        <v>45.553244288738</v>
      </c>
      <c r="AH29" s="104">
        <v>46.2691008857312</v>
      </c>
      <c r="AI29" s="104">
        <v>49.3487314967196</v>
      </c>
      <c r="AJ29" s="104">
        <v>51.026904714172005</v>
      </c>
      <c r="AK29" s="104">
        <v>59.5641095122286</v>
      </c>
      <c r="AL29" s="104">
        <v>64.5473616265935</v>
      </c>
      <c r="AM29" s="104">
        <v>69.7191401796866</v>
      </c>
      <c r="AN29" s="104">
        <v>73.76781495263549</v>
      </c>
      <c r="AO29" s="104">
        <v>78.4784776882258</v>
      </c>
      <c r="AP29" s="104">
        <v>80.7535310479356</v>
      </c>
      <c r="AQ29" s="104">
        <v>84.05975856317934</v>
      </c>
      <c r="AR29" s="104">
        <v>87.108698163336</v>
      </c>
      <c r="AS29" s="104">
        <v>89.45650823539731</v>
      </c>
      <c r="AT29" s="104">
        <v>93.2167277167275</v>
      </c>
      <c r="AU29" s="104">
        <v>96.021838436015</v>
      </c>
      <c r="AV29" s="104">
        <v>100</v>
      </c>
      <c r="AW29" s="104">
        <v>104.483331204496</v>
      </c>
      <c r="AX29" s="104">
        <v>109.70995165861</v>
      </c>
      <c r="AY29" s="104">
        <v>119.608778625954</v>
      </c>
      <c r="AZ29" s="104">
        <v>122.829147103973</v>
      </c>
      <c r="BA29" s="104">
        <v>128.79646607768</v>
      </c>
    </row>
    <row r="30" spans="1:53" ht="15">
      <c r="A30" s="104" t="s">
        <v>310</v>
      </c>
      <c r="B30" s="104" t="s">
        <v>311</v>
      </c>
      <c r="AU30" s="104">
        <v>88.7598536036036</v>
      </c>
      <c r="AV30" s="104">
        <v>100</v>
      </c>
      <c r="AW30" s="104">
        <v>107.263513513514</v>
      </c>
      <c r="AX30" s="104">
        <v>116.36402027027</v>
      </c>
      <c r="AY30" s="104">
        <v>151.928490990991</v>
      </c>
      <c r="AZ30" s="104">
        <v>139.340512387387</v>
      </c>
      <c r="BA30" s="104">
        <v>140.584177927928</v>
      </c>
    </row>
    <row r="31" spans="1:53" ht="15">
      <c r="A31" s="104" t="s">
        <v>312</v>
      </c>
      <c r="B31" s="104" t="s">
        <v>313</v>
      </c>
      <c r="AH31" s="104">
        <v>5.90104378434788</v>
      </c>
      <c r="AI31" s="104">
        <v>19.2377226475183</v>
      </c>
      <c r="AJ31" s="104">
        <v>35.5907009280354</v>
      </c>
      <c r="AK31" s="104">
        <v>43.6217613463861</v>
      </c>
      <c r="AL31" s="104">
        <v>47.0213005381876</v>
      </c>
      <c r="AM31" s="104">
        <v>53.0049857035418</v>
      </c>
      <c r="AN31" s="104">
        <v>70.5921853926161</v>
      </c>
      <c r="AO31" s="104">
        <v>85.1644305943869</v>
      </c>
      <c r="AP31" s="104">
        <v>85.4960929545628</v>
      </c>
      <c r="AQ31" s="104">
        <v>85.538856506908</v>
      </c>
      <c r="AR31" s="104">
        <v>88.1970519782777</v>
      </c>
      <c r="AS31" s="104">
        <v>95.0504266873545</v>
      </c>
      <c r="AT31" s="104">
        <v>95.5104732350659</v>
      </c>
      <c r="AU31" s="104">
        <v>97.6881303335919</v>
      </c>
      <c r="AV31" s="104">
        <v>100</v>
      </c>
      <c r="AW31" s="104">
        <v>102.370728319043</v>
      </c>
      <c r="AX31" s="104">
        <v>105.372936734765</v>
      </c>
      <c r="AY31" s="104">
        <v>108.912669122405</v>
      </c>
      <c r="AZ31" s="104">
        <v>111.396424961586</v>
      </c>
      <c r="BA31" s="104">
        <v>115.34953600894</v>
      </c>
    </row>
    <row r="32" spans="1:53" ht="15">
      <c r="A32" s="104" t="s">
        <v>314</v>
      </c>
      <c r="B32" s="104" t="s">
        <v>315</v>
      </c>
      <c r="L32" s="104">
        <v>3.13961585635859</v>
      </c>
      <c r="M32" s="104">
        <v>3.34683050284686</v>
      </c>
      <c r="N32" s="104">
        <v>3.4347397468249</v>
      </c>
      <c r="O32" s="104">
        <v>3.56032438107924</v>
      </c>
      <c r="P32" s="104">
        <v>3.78009749102434</v>
      </c>
      <c r="Q32" s="104">
        <v>3.95774742157378</v>
      </c>
      <c r="R32" s="104">
        <v>4.28348256668144</v>
      </c>
      <c r="S32" s="104">
        <v>4.68744647352507</v>
      </c>
      <c r="T32" s="104">
        <v>5.24943771180801</v>
      </c>
      <c r="U32" s="104">
        <v>6.16934515774463</v>
      </c>
      <c r="V32" s="104">
        <v>6.86947949369429</v>
      </c>
      <c r="W32" s="104">
        <v>7.52330449579927</v>
      </c>
      <c r="X32" s="104">
        <v>8.62583293069054</v>
      </c>
      <c r="Y32" s="104">
        <v>9.19017888085529</v>
      </c>
      <c r="Z32" s="104">
        <v>9.73857192016624</v>
      </c>
      <c r="AA32" s="104">
        <v>10.5289931723575</v>
      </c>
      <c r="AB32" s="104">
        <v>11.6326724595742</v>
      </c>
      <c r="AC32" s="104">
        <v>13.0718212317324</v>
      </c>
      <c r="AD32" s="104">
        <v>14.0445295556499</v>
      </c>
      <c r="AE32" s="104">
        <v>14.8747782352772</v>
      </c>
      <c r="AF32" s="104">
        <v>16.2587813386779</v>
      </c>
      <c r="AG32" s="104">
        <v>18.9662804922593</v>
      </c>
      <c r="AH32" s="104">
        <v>23.8759652476347</v>
      </c>
      <c r="AI32" s="104">
        <v>31.4374027197192</v>
      </c>
      <c r="AJ32" s="104">
        <v>37.8947477631336</v>
      </c>
      <c r="AK32" s="104">
        <v>48.9022837798896</v>
      </c>
      <c r="AL32" s="104">
        <v>63.4652012329089</v>
      </c>
      <c r="AM32" s="104">
        <v>75.3199143160166</v>
      </c>
      <c r="AN32" s="104">
        <v>79.6383987412963</v>
      </c>
      <c r="AO32" s="104">
        <v>83.5806282048505</v>
      </c>
      <c r="AP32" s="104">
        <v>85.7917630298169</v>
      </c>
      <c r="AQ32" s="104">
        <v>86.0827371092696</v>
      </c>
      <c r="AR32" s="104">
        <v>89.7205835496176</v>
      </c>
      <c r="AS32" s="104">
        <v>90.9930923118328</v>
      </c>
      <c r="AT32" s="104">
        <v>94.8775455279447</v>
      </c>
      <c r="AU32" s="104">
        <v>98.6364044137436</v>
      </c>
      <c r="AV32" s="104">
        <v>100</v>
      </c>
      <c r="AW32" s="104">
        <v>102.314524087198</v>
      </c>
      <c r="AX32" s="104">
        <v>106.073382972997</v>
      </c>
      <c r="AY32" s="104">
        <v>111.231721539428</v>
      </c>
      <c r="AZ32" s="104">
        <v>117.610119314614</v>
      </c>
      <c r="BA32" s="104">
        <v>122.212254418229</v>
      </c>
    </row>
    <row r="33" spans="1:2" ht="15">
      <c r="A33" s="104" t="s">
        <v>316</v>
      </c>
      <c r="B33" s="104" t="s">
        <v>317</v>
      </c>
    </row>
    <row r="34" spans="1:2" ht="15">
      <c r="A34" s="104" t="s">
        <v>318</v>
      </c>
      <c r="B34" s="104" t="s">
        <v>319</v>
      </c>
    </row>
    <row r="35" spans="1:53" ht="15">
      <c r="A35" s="104" t="s">
        <v>320</v>
      </c>
      <c r="B35" s="104" t="s">
        <v>321</v>
      </c>
      <c r="AG35" s="104">
        <v>4.13631237891001E-08</v>
      </c>
      <c r="AH35" s="104">
        <v>7.59461422037701E-08</v>
      </c>
      <c r="AI35" s="104">
        <v>3.03071054929719E-07</v>
      </c>
      <c r="AJ35" s="104">
        <v>4.48367644556391E-06</v>
      </c>
      <c r="AK35" s="104">
        <v>4.70253002311661E-05</v>
      </c>
      <c r="AL35" s="104">
        <v>0.00130344354377159</v>
      </c>
      <c r="AM35" s="104">
        <v>0.0553325815559886</v>
      </c>
      <c r="AN35" s="104">
        <v>0.176608719550766</v>
      </c>
      <c r="AO35" s="104">
        <v>0.36608306912422</v>
      </c>
      <c r="AP35" s="104">
        <v>1.2746862461178</v>
      </c>
      <c r="AQ35" s="104">
        <v>5.41737666873295</v>
      </c>
      <c r="AR35" s="104">
        <v>13.6821819055652</v>
      </c>
      <c r="AS35" s="104">
        <v>28.5817272018175</v>
      </c>
      <c r="AT35" s="104">
        <v>56.6557622435051</v>
      </c>
      <c r="AU35" s="104">
        <v>81.3247843548211</v>
      </c>
      <c r="AV35" s="104">
        <v>100</v>
      </c>
      <c r="AW35" s="104">
        <v>113.303253361405</v>
      </c>
      <c r="AX35" s="104">
        <v>127.1814012226</v>
      </c>
      <c r="AY35" s="104">
        <v>143.045644719174</v>
      </c>
      <c r="AZ35" s="104">
        <v>162.687887526694</v>
      </c>
      <c r="BA35" s="104">
        <v>186.229705314124</v>
      </c>
    </row>
    <row r="36" spans="1:53" ht="15">
      <c r="A36" s="104" t="s">
        <v>322</v>
      </c>
      <c r="B36" s="104" t="s">
        <v>323</v>
      </c>
      <c r="AO36" s="104">
        <v>88.9436271517519</v>
      </c>
      <c r="AP36" s="104">
        <v>89.9409412770113</v>
      </c>
      <c r="AQ36" s="104">
        <v>90.6350872909291</v>
      </c>
      <c r="AR36" s="104">
        <v>91.9065132462459</v>
      </c>
      <c r="AS36" s="104">
        <v>94.1193077768282</v>
      </c>
      <c r="AT36" s="104">
        <v>95.9956049322427</v>
      </c>
      <c r="AU36" s="104">
        <v>97.9443901843487</v>
      </c>
      <c r="AV36" s="104">
        <v>100</v>
      </c>
      <c r="AW36" s="104">
        <v>101.787785374191</v>
      </c>
      <c r="AX36" s="104">
        <v>103.229153949457</v>
      </c>
      <c r="AY36" s="104">
        <v>108.735197167623</v>
      </c>
      <c r="AZ36" s="104">
        <v>108.136979611769</v>
      </c>
      <c r="BA36" s="104">
        <v>111.781223293859</v>
      </c>
    </row>
    <row r="37" spans="1:53" ht="15">
      <c r="A37" s="104" t="s">
        <v>324</v>
      </c>
      <c r="B37" s="104" t="s">
        <v>325</v>
      </c>
      <c r="C37" s="104">
        <v>4.29168020911867E-11</v>
      </c>
      <c r="D37" s="104">
        <v>4.86652256657963E-11</v>
      </c>
      <c r="E37" s="104">
        <v>6.24471604471592E-11</v>
      </c>
      <c r="F37" s="104">
        <v>7.73716390445933E-11</v>
      </c>
      <c r="G37" s="104">
        <v>9.45455007799186E-11</v>
      </c>
      <c r="H37" s="104">
        <v>1.21609507423113E-10</v>
      </c>
      <c r="I37" s="104">
        <v>1.60420292675292E-10</v>
      </c>
      <c r="J37" s="104">
        <v>2.07264589134225E-10</v>
      </c>
      <c r="K37" s="104">
        <v>2.40862518225578E-10</v>
      </c>
      <c r="L37" s="104">
        <v>2.5910751478847E-10</v>
      </c>
      <c r="M37" s="104">
        <v>2.94312146121174E-10</v>
      </c>
      <c r="N37" s="104">
        <v>3.96534113165323E-10</v>
      </c>
      <c r="O37" s="104">
        <v>6.28291985356582E-10</v>
      </c>
      <c r="P37" s="104">
        <v>1.01311502440717E-09</v>
      </c>
      <c r="Q37" s="104">
        <v>1.25094266062131E-09</v>
      </c>
      <c r="R37" s="104">
        <v>3.5392524056603E-09</v>
      </c>
      <c r="S37" s="104">
        <v>1.92523126549279E-08</v>
      </c>
      <c r="T37" s="104">
        <v>5.31367316224195E-08</v>
      </c>
      <c r="U37" s="104">
        <v>1.46399519459751E-07</v>
      </c>
      <c r="V37" s="104">
        <v>3.79917170255751E-07</v>
      </c>
      <c r="W37" s="104">
        <v>7.62738314545087E-07</v>
      </c>
      <c r="X37" s="104">
        <v>1.55961712081485E-06</v>
      </c>
      <c r="Y37" s="104">
        <v>4.12950446965218E-06</v>
      </c>
      <c r="Z37" s="104">
        <v>1.83271817151479E-05</v>
      </c>
      <c r="AA37" s="104">
        <v>0.000133187036926158</v>
      </c>
      <c r="AB37" s="104">
        <v>0.00102844452885324</v>
      </c>
      <c r="AC37" s="104">
        <v>0.00195503813442889</v>
      </c>
      <c r="AD37" s="104">
        <v>0.00452253147540439</v>
      </c>
      <c r="AE37" s="104">
        <v>0.0200327842803259</v>
      </c>
      <c r="AF37" s="104">
        <v>0.6370044183375</v>
      </c>
      <c r="AG37" s="104">
        <v>15.3770615629481</v>
      </c>
      <c r="AH37" s="104">
        <v>41.775124015037</v>
      </c>
      <c r="AI37" s="104">
        <v>52.1771084218768</v>
      </c>
      <c r="AJ37" s="104">
        <v>57.7138792015959</v>
      </c>
      <c r="AK37" s="104">
        <v>60.1247883436388</v>
      </c>
      <c r="AL37" s="104">
        <v>62.1546714538157</v>
      </c>
      <c r="AM37" s="104">
        <v>62.2514437293891</v>
      </c>
      <c r="AN37" s="104">
        <v>62.5796696065934</v>
      </c>
      <c r="AO37" s="104">
        <v>63.1556131269708</v>
      </c>
      <c r="AP37" s="104">
        <v>62.4186531385309</v>
      </c>
      <c r="AQ37" s="104">
        <v>61.8344523633811</v>
      </c>
      <c r="AR37" s="104">
        <v>61.1749041384329</v>
      </c>
      <c r="AS37" s="104">
        <v>76.999932909805</v>
      </c>
      <c r="AT37" s="104">
        <v>87.3509178454758</v>
      </c>
      <c r="AU37" s="104">
        <v>91.2080879810496</v>
      </c>
      <c r="AV37" s="104">
        <v>100</v>
      </c>
      <c r="AW37" s="104">
        <v>110.901124534884</v>
      </c>
      <c r="AX37" s="104">
        <v>120.695260851839</v>
      </c>
      <c r="AY37" s="104">
        <v>131.055758640904</v>
      </c>
      <c r="AZ37" s="104">
        <v>139.289696182902</v>
      </c>
      <c r="BA37" s="104">
        <v>154.305286220121</v>
      </c>
    </row>
    <row r="38" spans="1:53" ht="15">
      <c r="A38" s="104" t="s">
        <v>326</v>
      </c>
      <c r="B38" s="104" t="s">
        <v>327</v>
      </c>
      <c r="AJ38" s="104">
        <v>0.462030295706842</v>
      </c>
      <c r="AK38" s="104">
        <v>21.0125164359771</v>
      </c>
      <c r="AL38" s="104">
        <v>57.9843176332511</v>
      </c>
      <c r="AM38" s="104">
        <v>68.8164756524267</v>
      </c>
      <c r="AN38" s="104">
        <v>78.4237814951919</v>
      </c>
      <c r="AO38" s="104">
        <v>85.2250732200096</v>
      </c>
      <c r="AP38" s="104">
        <v>85.7775411440161</v>
      </c>
      <c r="AQ38" s="104">
        <v>85.0991404937168</v>
      </c>
      <c r="AR38" s="104">
        <v>87.7762783089383</v>
      </c>
      <c r="AS38" s="104">
        <v>88.7067501269396</v>
      </c>
      <c r="AT38" s="104">
        <v>92.8950866734746</v>
      </c>
      <c r="AU38" s="104">
        <v>99.3617564462599</v>
      </c>
      <c r="AV38" s="104">
        <v>100</v>
      </c>
      <c r="AW38" s="104">
        <v>102.89235662459</v>
      </c>
      <c r="AX38" s="104">
        <v>107.427194115893</v>
      </c>
      <c r="AY38" s="104">
        <v>117.041877878276</v>
      </c>
      <c r="AZ38" s="104">
        <v>121.029221747341</v>
      </c>
      <c r="BA38" s="104">
        <v>130.931318954378</v>
      </c>
    </row>
    <row r="39" spans="1:53" ht="15">
      <c r="A39" s="104" t="s">
        <v>328</v>
      </c>
      <c r="B39" s="104" t="s">
        <v>329</v>
      </c>
      <c r="W39" s="104">
        <v>37.9826599360026</v>
      </c>
      <c r="X39" s="104">
        <v>0</v>
      </c>
      <c r="Y39" s="104">
        <v>0</v>
      </c>
      <c r="Z39" s="104">
        <v>0</v>
      </c>
      <c r="AA39" s="104">
        <v>47.3351741916013</v>
      </c>
      <c r="AB39" s="104">
        <v>49.2438505702949</v>
      </c>
      <c r="AC39" s="104">
        <v>49.7727129835577</v>
      </c>
      <c r="AD39" s="104">
        <v>51.5859555433167</v>
      </c>
      <c r="AE39" s="104">
        <v>53.1964012378394</v>
      </c>
      <c r="AF39" s="104">
        <v>55.319803709136</v>
      </c>
      <c r="AG39" s="104">
        <v>58.5486479164262</v>
      </c>
      <c r="AH39" s="104">
        <v>61.80135057845</v>
      </c>
      <c r="AI39" s="104">
        <v>64.1951488700612</v>
      </c>
      <c r="AJ39" s="104">
        <v>67.5432853510198</v>
      </c>
      <c r="AK39" s="104">
        <v>71.805995930102</v>
      </c>
      <c r="AL39" s="104">
        <v>74.2196762673252</v>
      </c>
      <c r="AM39" s="104">
        <v>76.6134745589365</v>
      </c>
      <c r="AN39" s="104">
        <v>78.9118390316135</v>
      </c>
      <c r="AO39" s="104">
        <v>80.3870868159789</v>
      </c>
      <c r="AP39" s="104">
        <v>82.2202114213489</v>
      </c>
      <c r="AQ39" s="104">
        <v>85.5452142939217</v>
      </c>
      <c r="AR39" s="104">
        <v>88.2023440193037</v>
      </c>
      <c r="AS39" s="104">
        <v>91.2400896242675</v>
      </c>
      <c r="AT39" s="104">
        <v>94.2419280707802</v>
      </c>
      <c r="AU39" s="104">
        <v>96.6304722509479</v>
      </c>
      <c r="AV39" s="104">
        <v>100</v>
      </c>
      <c r="AW39" s="104">
        <v>103.608711458892</v>
      </c>
      <c r="AX39" s="104">
        <v>109.194467046379</v>
      </c>
      <c r="AY39" s="104">
        <v>118.975814968059</v>
      </c>
      <c r="AZ39" s="104">
        <v>116.434395720443</v>
      </c>
      <c r="BA39" s="104">
        <v>118.851860187317</v>
      </c>
    </row>
    <row r="40" spans="1:53" ht="15">
      <c r="A40" s="104" t="s">
        <v>330</v>
      </c>
      <c r="B40" s="104" t="s">
        <v>331</v>
      </c>
      <c r="C40" s="104">
        <v>9.24256889362123</v>
      </c>
      <c r="D40" s="104">
        <v>9.4747544667694</v>
      </c>
      <c r="E40" s="104">
        <v>9.4483697425774</v>
      </c>
      <c r="F40" s="104">
        <v>9.49850071859233</v>
      </c>
      <c r="G40" s="104">
        <v>9.72277087444861</v>
      </c>
      <c r="H40" s="104">
        <v>10.107987848037</v>
      </c>
      <c r="I40" s="104">
        <v>10.4087737041002</v>
      </c>
      <c r="J40" s="104">
        <v>10.7412212292519</v>
      </c>
      <c r="K40" s="104">
        <v>11.0261762508105</v>
      </c>
      <c r="L40" s="104">
        <v>11.3480698862748</v>
      </c>
      <c r="M40" s="104">
        <v>11.7913332531436</v>
      </c>
      <c r="N40" s="104">
        <v>12.5063592794883</v>
      </c>
      <c r="O40" s="104">
        <v>13.2398546127594</v>
      </c>
      <c r="P40" s="104">
        <v>14.4931290130799</v>
      </c>
      <c r="Q40" s="104">
        <v>16.6830611232059</v>
      </c>
      <c r="R40" s="104">
        <v>19.1975253412444</v>
      </c>
      <c r="S40" s="104">
        <v>21.7937822042807</v>
      </c>
      <c r="T40" s="104">
        <v>24.4744701848687</v>
      </c>
      <c r="U40" s="104">
        <v>26.4137474150256</v>
      </c>
      <c r="V40" s="104">
        <v>28.8147573187931</v>
      </c>
      <c r="W40" s="104">
        <v>31.7327074270253</v>
      </c>
      <c r="X40" s="104">
        <v>34.8081605238054</v>
      </c>
      <c r="Y40" s="104">
        <v>38.6877078268789</v>
      </c>
      <c r="Z40" s="104">
        <v>42.6004136538266</v>
      </c>
      <c r="AA40" s="104">
        <v>44.2832087446537</v>
      </c>
      <c r="AB40" s="104">
        <v>47.2674759007174</v>
      </c>
      <c r="AC40" s="104">
        <v>51.5615047534215</v>
      </c>
      <c r="AD40" s="104">
        <v>55.9384299157698</v>
      </c>
      <c r="AE40" s="104">
        <v>59.9837698385462</v>
      </c>
      <c r="AF40" s="104">
        <v>64.5181979896912</v>
      </c>
      <c r="AG40" s="104">
        <v>69.2101291296327</v>
      </c>
      <c r="AH40" s="104">
        <v>71.4405500586953</v>
      </c>
      <c r="AI40" s="104">
        <v>72.1448935099782</v>
      </c>
      <c r="AJ40" s="104">
        <v>73.4529599195036</v>
      </c>
      <c r="AK40" s="104">
        <v>74.844876739896</v>
      </c>
      <c r="AL40" s="104">
        <v>78.3162837497904</v>
      </c>
      <c r="AM40" s="104">
        <v>80.3622337749455</v>
      </c>
      <c r="AN40" s="104">
        <v>80.5634747610263</v>
      </c>
      <c r="AO40" s="104">
        <v>81.2510481301358</v>
      </c>
      <c r="AP40" s="104">
        <v>82.4417239644474</v>
      </c>
      <c r="AQ40" s="104">
        <v>86.131142042596</v>
      </c>
      <c r="AR40" s="104">
        <v>89.9044105316116</v>
      </c>
      <c r="AS40" s="104">
        <v>92.6043937615295</v>
      </c>
      <c r="AT40" s="104">
        <v>95.17021633406</v>
      </c>
      <c r="AU40" s="104">
        <v>97.4006372631226</v>
      </c>
      <c r="AV40" s="104">
        <v>100</v>
      </c>
      <c r="AW40" s="104">
        <v>103.538487338588</v>
      </c>
      <c r="AX40" s="104">
        <v>105.953379171558</v>
      </c>
      <c r="AY40" s="104">
        <v>110.565151769244</v>
      </c>
      <c r="AZ40" s="104">
        <v>112.577561630052</v>
      </c>
      <c r="BA40" s="104">
        <v>115.780647325172</v>
      </c>
    </row>
    <row r="41" spans="1:53" ht="15">
      <c r="A41" s="104" t="s">
        <v>332</v>
      </c>
      <c r="B41" s="104" t="s">
        <v>333</v>
      </c>
      <c r="C41" s="104">
        <v>19.4725840415677</v>
      </c>
      <c r="D41" s="104">
        <v>20.1623528899185</v>
      </c>
      <c r="E41" s="104">
        <v>21.0458239491636</v>
      </c>
      <c r="F41" s="104">
        <v>21.615906878633</v>
      </c>
      <c r="G41" s="104">
        <v>22.4521334961924</v>
      </c>
      <c r="H41" s="104">
        <v>23.559228246009</v>
      </c>
      <c r="I41" s="104">
        <v>24.0789171043793</v>
      </c>
      <c r="J41" s="104">
        <v>25.036054059138</v>
      </c>
      <c r="K41" s="104">
        <v>25.7303295022739</v>
      </c>
      <c r="L41" s="104">
        <v>26.5229271903132</v>
      </c>
      <c r="M41" s="104">
        <v>27.682728364134</v>
      </c>
      <c r="N41" s="104">
        <v>28.9849964642562</v>
      </c>
      <c r="O41" s="104">
        <v>30.8290401991465</v>
      </c>
      <c r="P41" s="104">
        <v>33.1486425468883</v>
      </c>
      <c r="Q41" s="104">
        <v>36.3049872640477</v>
      </c>
      <c r="R41" s="104">
        <v>39.371036041945</v>
      </c>
      <c r="S41" s="104">
        <v>42.2524797887891</v>
      </c>
      <c r="T41" s="104">
        <v>44.565803056979</v>
      </c>
      <c r="U41" s="104">
        <v>46.1608341689703</v>
      </c>
      <c r="V41" s="104">
        <v>47.8720596004163</v>
      </c>
      <c r="W41" s="104">
        <v>50.9001539852796</v>
      </c>
      <c r="X41" s="104">
        <v>54.3648573280309</v>
      </c>
      <c r="Y41" s="104">
        <v>57.3225309132106</v>
      </c>
      <c r="Z41" s="104">
        <v>59.2344556235477</v>
      </c>
      <c r="AA41" s="104">
        <v>62.5900067268093</v>
      </c>
      <c r="AB41" s="104">
        <v>64.5864363969001</v>
      </c>
      <c r="AC41" s="104">
        <v>65.6850008714792</v>
      </c>
      <c r="AD41" s="104">
        <v>66.6045908836799</v>
      </c>
      <c r="AE41" s="104">
        <v>67.8909221507461</v>
      </c>
      <c r="AF41" s="104">
        <v>69.6315746738403</v>
      </c>
      <c r="AG41" s="104">
        <v>71.9031809539794</v>
      </c>
      <c r="AH41" s="104">
        <v>74.3006834857884</v>
      </c>
      <c r="AI41" s="104">
        <v>77.2948247755131</v>
      </c>
      <c r="AJ41" s="104">
        <v>80.0973848126965</v>
      </c>
      <c r="AK41" s="104">
        <v>82.4675185941421</v>
      </c>
      <c r="AL41" s="104">
        <v>84.3231198687614</v>
      </c>
      <c r="AM41" s="104">
        <v>85.8776648893866</v>
      </c>
      <c r="AN41" s="104">
        <v>87.0012325205729</v>
      </c>
      <c r="AO41" s="104">
        <v>87.8027554751029</v>
      </c>
      <c r="AP41" s="104">
        <v>88.2965520348837</v>
      </c>
      <c r="AQ41" s="104">
        <v>90.4114136056725</v>
      </c>
      <c r="AR41" s="104">
        <v>92.8194691234064</v>
      </c>
      <c r="AS41" s="104">
        <v>94.4921647823079</v>
      </c>
      <c r="AT41" s="104">
        <v>95.7730560151068</v>
      </c>
      <c r="AU41" s="104">
        <v>97.7471380915287</v>
      </c>
      <c r="AV41" s="104">
        <v>100</v>
      </c>
      <c r="AW41" s="104">
        <v>101.449635626725</v>
      </c>
      <c r="AX41" s="104">
        <v>103.649627725087</v>
      </c>
      <c r="AY41" s="104">
        <v>106.982949086241</v>
      </c>
      <c r="AZ41" s="104">
        <v>107.524613807428</v>
      </c>
      <c r="BA41" s="104">
        <v>109.474606803704</v>
      </c>
    </row>
    <row r="42" spans="1:53" ht="15">
      <c r="A42" s="104" t="s">
        <v>334</v>
      </c>
      <c r="B42" s="104" t="s">
        <v>335</v>
      </c>
      <c r="AH42" s="104">
        <v>0.00343030851363973</v>
      </c>
      <c r="AI42" s="104">
        <v>0.0630093511189613</v>
      </c>
      <c r="AJ42" s="104">
        <v>0.773754846052686</v>
      </c>
      <c r="AK42" s="104">
        <v>13.635231291046</v>
      </c>
      <c r="AL42" s="104">
        <v>69.7796108117804</v>
      </c>
      <c r="AM42" s="104">
        <v>83.5923471651269</v>
      </c>
      <c r="AN42" s="104">
        <v>86.6638209914386</v>
      </c>
      <c r="AO42" s="104">
        <v>85.9941714709731</v>
      </c>
      <c r="AP42" s="104">
        <v>78.6630221541719</v>
      </c>
      <c r="AQ42" s="104">
        <v>80.0828920936399</v>
      </c>
      <c r="AR42" s="104">
        <v>81.3219313253436</v>
      </c>
      <c r="AS42" s="104">
        <v>83.5754959909445</v>
      </c>
      <c r="AT42" s="104">
        <v>85.4424596886924</v>
      </c>
      <c r="AU42" s="104">
        <v>91.1747348591086</v>
      </c>
      <c r="AV42" s="104">
        <v>100</v>
      </c>
      <c r="AW42" s="104">
        <v>108.374063195352</v>
      </c>
      <c r="AX42" s="104">
        <v>126.359136424987</v>
      </c>
      <c r="AY42" s="104">
        <v>152.631196281215</v>
      </c>
      <c r="AZ42" s="104">
        <v>154.769645040962</v>
      </c>
      <c r="BA42" s="104">
        <v>163.564320005578</v>
      </c>
    </row>
    <row r="43" spans="1:53" ht="15">
      <c r="A43" s="104" t="s">
        <v>336</v>
      </c>
      <c r="B43" s="104" t="s">
        <v>337</v>
      </c>
      <c r="I43" s="104">
        <v>15.8360037544075</v>
      </c>
      <c r="J43" s="104">
        <v>16.6971270777523</v>
      </c>
      <c r="K43" s="104">
        <v>17.4553488717494</v>
      </c>
      <c r="L43" s="104">
        <v>19.0151194192921</v>
      </c>
      <c r="M43" s="104">
        <v>20.1849473301388</v>
      </c>
      <c r="N43" s="104">
        <v>21.1164769626554</v>
      </c>
      <c r="O43" s="104">
        <v>22.5589036611995</v>
      </c>
      <c r="P43" s="104">
        <v>23.795527301481</v>
      </c>
      <c r="Q43" s="104">
        <v>26.9060419468366</v>
      </c>
      <c r="R43" s="104">
        <v>29.6934096847507</v>
      </c>
      <c r="S43" s="104">
        <v>30.9571126747277</v>
      </c>
      <c r="T43" s="104">
        <v>31.9446062969457</v>
      </c>
      <c r="U43" s="104">
        <v>33.8961247715313</v>
      </c>
      <c r="V43" s="104">
        <v>36.9777547770975</v>
      </c>
      <c r="W43" s="104">
        <v>41.4512633617342</v>
      </c>
      <c r="X43" s="104">
        <v>46.058363405223</v>
      </c>
      <c r="Y43" s="104">
        <v>48.827678243262</v>
      </c>
      <c r="Z43" s="104">
        <v>50.7807853729924</v>
      </c>
      <c r="AA43" s="104">
        <v>52.794927100527</v>
      </c>
      <c r="AB43" s="104">
        <v>55.2261385797227</v>
      </c>
      <c r="AC43" s="104">
        <v>58.2270063050899</v>
      </c>
      <c r="AD43" s="104">
        <v>61.5788229678307</v>
      </c>
      <c r="AE43" s="104">
        <v>64.289776353628</v>
      </c>
      <c r="AF43" s="104">
        <v>67.7534897790094</v>
      </c>
      <c r="AG43" s="104">
        <v>70.9171164318545</v>
      </c>
      <c r="AH43" s="104">
        <v>75.9626431836579</v>
      </c>
      <c r="AI43" s="104">
        <v>80.3215307101659</v>
      </c>
      <c r="AJ43" s="104">
        <v>82.5086037981452</v>
      </c>
      <c r="AK43" s="104">
        <v>83.6631749399392</v>
      </c>
      <c r="AL43" s="104">
        <v>85.3924885443878</v>
      </c>
      <c r="AM43" s="104">
        <v>86.5701683011434</v>
      </c>
      <c r="AN43" s="104">
        <v>87.0412402038457</v>
      </c>
      <c r="AO43" s="104">
        <v>88.2046450544588</v>
      </c>
      <c r="AP43" s="104">
        <v>89.3109502805019</v>
      </c>
      <c r="AQ43" s="104">
        <v>90.7455783478224</v>
      </c>
      <c r="AR43" s="104">
        <v>92.6013161463463</v>
      </c>
      <c r="AS43" s="104">
        <v>94.6140779124377</v>
      </c>
      <c r="AT43" s="104">
        <v>97.4761965940071</v>
      </c>
      <c r="AU43" s="104">
        <v>98.4333290508612</v>
      </c>
      <c r="AV43" s="104">
        <v>100</v>
      </c>
      <c r="AW43" s="104">
        <v>102.389826274393</v>
      </c>
      <c r="AX43" s="104">
        <v>104.941972506531</v>
      </c>
      <c r="AY43" s="104">
        <v>109.65340527886</v>
      </c>
      <c r="AZ43" s="104">
        <v>111.915264157138</v>
      </c>
      <c r="BA43" s="104">
        <v>113.419435954206</v>
      </c>
    </row>
    <row r="44" spans="1:53" ht="15">
      <c r="A44" s="104" t="s">
        <v>338</v>
      </c>
      <c r="B44" s="104" t="s">
        <v>339</v>
      </c>
      <c r="H44" s="104">
        <v>20.5331029575368</v>
      </c>
      <c r="I44" s="104">
        <v>20.9713762331005</v>
      </c>
      <c r="J44" s="104">
        <v>21.8643580318403</v>
      </c>
      <c r="K44" s="104">
        <v>22.5765521045423</v>
      </c>
      <c r="L44" s="104">
        <v>22.5327247769914</v>
      </c>
      <c r="M44" s="104">
        <v>22.8997786451205</v>
      </c>
      <c r="N44" s="104">
        <v>24.2255553036993</v>
      </c>
      <c r="O44" s="104">
        <v>25.4581988910132</v>
      </c>
      <c r="P44" s="104">
        <v>29.10682390957</v>
      </c>
      <c r="Q44" s="104">
        <v>36.206850972814</v>
      </c>
      <c r="R44" s="104">
        <v>42.0577992008578</v>
      </c>
      <c r="S44" s="104">
        <v>51.5190235360703</v>
      </c>
      <c r="T44" s="104">
        <v>60.6539238827815</v>
      </c>
      <c r="U44" s="104">
        <v>70.2284718396547</v>
      </c>
      <c r="V44" s="104">
        <v>71.7777062758655</v>
      </c>
      <c r="W44" s="104">
        <v>74.5551626072835</v>
      </c>
      <c r="X44" s="104">
        <v>83.0131452049249</v>
      </c>
      <c r="Y44" s="104">
        <v>90.389455110432</v>
      </c>
      <c r="Z44" s="104">
        <v>93.0761905065028</v>
      </c>
      <c r="AA44" s="104">
        <v>93.3762674468433</v>
      </c>
      <c r="AB44" s="104">
        <v>90.9148977006857</v>
      </c>
      <c r="AC44" s="104">
        <v>88.8274069038873</v>
      </c>
      <c r="AD44" s="104">
        <v>87.2773670955855</v>
      </c>
      <c r="AE44" s="104">
        <v>87.5421980176069</v>
      </c>
      <c r="AF44" s="104">
        <v>88.842985193418</v>
      </c>
      <c r="AG44" s="104">
        <v>89.6686345385435</v>
      </c>
      <c r="AH44" s="104">
        <v>90.354079277893</v>
      </c>
      <c r="AI44" s="104">
        <v>90.1982963825864</v>
      </c>
      <c r="AJ44" s="104">
        <v>92.4883049435951</v>
      </c>
      <c r="AK44" s="104">
        <v>93.2438519858326</v>
      </c>
      <c r="AL44" s="104">
        <v>95.7651981463714</v>
      </c>
      <c r="AM44" s="104">
        <v>95.3321216974191</v>
      </c>
      <c r="AN44" s="104">
        <v>97.650171179583</v>
      </c>
      <c r="AO44" s="104">
        <v>97.2922502334267</v>
      </c>
      <c r="AP44" s="104">
        <v>96.0395269218799</v>
      </c>
      <c r="AQ44" s="104">
        <v>95.3625894802366</v>
      </c>
      <c r="AR44" s="104">
        <v>94.2110177404295</v>
      </c>
      <c r="AS44" s="104">
        <v>93.7441643323996</v>
      </c>
      <c r="AT44" s="104">
        <v>95.2380952380952</v>
      </c>
      <c r="AU44" s="104">
        <v>97.4789915966387</v>
      </c>
      <c r="AV44" s="104">
        <v>100</v>
      </c>
      <c r="AW44" s="104">
        <v>102.007469654528</v>
      </c>
      <c r="AX44" s="104">
        <v>105.329512916278</v>
      </c>
      <c r="AY44" s="104">
        <v>109.04343487395</v>
      </c>
      <c r="AZ44" s="104">
        <v>112.091758092125</v>
      </c>
      <c r="BA44" s="104">
        <v>114.290869125428</v>
      </c>
    </row>
    <row r="45" spans="1:53" ht="15">
      <c r="A45" s="104" t="s">
        <v>340</v>
      </c>
      <c r="B45" s="104" t="s">
        <v>341</v>
      </c>
      <c r="AC45" s="104">
        <v>35.1105037759208</v>
      </c>
      <c r="AD45" s="104">
        <v>38.5775593199055</v>
      </c>
      <c r="AE45" s="104">
        <v>41.4372235043853</v>
      </c>
      <c r="AF45" s="104">
        <v>43.9423024627757</v>
      </c>
      <c r="AG45" s="104">
        <v>46.6345236238244</v>
      </c>
      <c r="AH45" s="104">
        <v>49.5992500975159</v>
      </c>
      <c r="AI45" s="104">
        <v>51.4017249968034</v>
      </c>
      <c r="AJ45" s="104">
        <v>52.9513937626753</v>
      </c>
      <c r="AK45" s="104">
        <v>55.765093195625</v>
      </c>
      <c r="AL45" s="104">
        <v>61.5076775400611</v>
      </c>
      <c r="AM45" s="104">
        <v>62.9697943982568</v>
      </c>
      <c r="AN45" s="104">
        <v>66.3107204752451</v>
      </c>
      <c r="AO45" s="104">
        <v>71.8823050000009</v>
      </c>
      <c r="AP45" s="104">
        <v>76.2719387711254</v>
      </c>
      <c r="AQ45" s="104">
        <v>77.9562185950498</v>
      </c>
      <c r="AR45" s="104">
        <v>79.5209353450536</v>
      </c>
      <c r="AS45" s="104">
        <v>82.1710221505331</v>
      </c>
      <c r="AT45" s="104">
        <v>86.8290572386281</v>
      </c>
      <c r="AU45" s="104">
        <v>93.4172435494021</v>
      </c>
      <c r="AV45" s="104">
        <v>100</v>
      </c>
      <c r="AW45" s="104">
        <v>106.765261170548</v>
      </c>
      <c r="AX45" s="104">
        <v>116.48835745752</v>
      </c>
      <c r="AY45" s="104">
        <v>126.858086847074</v>
      </c>
      <c r="AZ45" s="104">
        <v>133.738200125865</v>
      </c>
      <c r="BA45" s="104">
        <v>144.606670862177</v>
      </c>
    </row>
    <row r="46" spans="1:53" ht="15">
      <c r="A46" s="104" t="s">
        <v>342</v>
      </c>
      <c r="B46" s="104" t="s">
        <v>343</v>
      </c>
      <c r="I46" s="104">
        <v>8.12543122897933</v>
      </c>
      <c r="J46" s="104">
        <v>8.42078050982465</v>
      </c>
      <c r="K46" s="104">
        <v>9.05139113653594</v>
      </c>
      <c r="L46" s="104">
        <v>9.57956079645635</v>
      </c>
      <c r="M46" s="104">
        <v>10.277356732519</v>
      </c>
      <c r="N46" s="104">
        <v>11.0449987823247</v>
      </c>
      <c r="O46" s="104">
        <v>12.3567753180366</v>
      </c>
      <c r="P46" s="104">
        <v>14.4395199089493</v>
      </c>
      <c r="Q46" s="104">
        <v>20.0598038593348</v>
      </c>
      <c r="R46" s="104">
        <v>24.130834487392</v>
      </c>
      <c r="S46" s="104">
        <v>25.3341832465592</v>
      </c>
      <c r="T46" s="104">
        <v>27.4501878916227</v>
      </c>
      <c r="U46" s="104">
        <v>30.0531197294596</v>
      </c>
      <c r="V46" s="104">
        <v>34.0110661734244</v>
      </c>
      <c r="W46" s="104">
        <v>38.9190397846967</v>
      </c>
      <c r="X46" s="104">
        <v>44.5885955078821</v>
      </c>
      <c r="Y46" s="104">
        <v>49.1956971734888</v>
      </c>
      <c r="Z46" s="104">
        <v>51.7687791239873</v>
      </c>
      <c r="AA46" s="104">
        <v>54.1945591845597</v>
      </c>
      <c r="AB46" s="104">
        <v>56.3163332168575</v>
      </c>
      <c r="AC46" s="104">
        <v>57.0653789980837</v>
      </c>
      <c r="AD46" s="104">
        <v>58.9552309059374</v>
      </c>
      <c r="AE46" s="104">
        <v>61.8197825538045</v>
      </c>
      <c r="AF46" s="104">
        <v>65.6464976107473</v>
      </c>
      <c r="AG46" s="104">
        <v>67.6648469118703</v>
      </c>
      <c r="AH46" s="104">
        <v>71.8989927283564</v>
      </c>
      <c r="AI46" s="104">
        <v>76.2804404348314</v>
      </c>
      <c r="AJ46" s="104">
        <v>77.1297768643411</v>
      </c>
      <c r="AK46" s="104">
        <v>77.18932443689</v>
      </c>
      <c r="AL46" s="104">
        <v>78.6396059343445</v>
      </c>
      <c r="AM46" s="104">
        <v>80.5160666437701</v>
      </c>
      <c r="AN46" s="104">
        <v>86.7242891942778</v>
      </c>
      <c r="AO46" s="104">
        <v>85.6238563036651</v>
      </c>
      <c r="AP46" s="104">
        <v>86.9596418934258</v>
      </c>
      <c r="AQ46" s="104">
        <v>89.0778161857608</v>
      </c>
      <c r="AR46" s="104">
        <v>91.3740952233969</v>
      </c>
      <c r="AS46" s="104">
        <v>91.4885407824678</v>
      </c>
      <c r="AT46" s="104">
        <v>92.970136584613</v>
      </c>
      <c r="AU46" s="104">
        <v>94.2665329114901</v>
      </c>
      <c r="AV46" s="104">
        <v>100</v>
      </c>
      <c r="AW46" s="104">
        <v>107.307662628289</v>
      </c>
      <c r="AX46" s="104">
        <v>111.636700362682</v>
      </c>
      <c r="AY46" s="104">
        <v>120.688324716413</v>
      </c>
      <c r="AZ46" s="104">
        <v>125.086040589552</v>
      </c>
      <c r="BA46" s="104">
        <v>132.371324947913</v>
      </c>
    </row>
    <row r="47" spans="1:53" ht="15">
      <c r="A47" s="104" t="s">
        <v>344</v>
      </c>
      <c r="B47" s="104" t="s">
        <v>345</v>
      </c>
      <c r="AI47" s="104">
        <v>0.000234575625887915</v>
      </c>
      <c r="AJ47" s="104">
        <v>0.00302657213203373</v>
      </c>
      <c r="AK47" s="104">
        <v>0.0702472478435015</v>
      </c>
      <c r="AL47" s="104">
        <v>0.568543318517598</v>
      </c>
      <c r="AM47" s="104">
        <v>0.868234310322942</v>
      </c>
      <c r="AN47" s="104">
        <v>1.42336046121697</v>
      </c>
      <c r="AO47" s="104">
        <v>2.46055920316138</v>
      </c>
      <c r="AP47" s="104">
        <v>9.68669873470886</v>
      </c>
      <c r="AQ47" s="104">
        <v>26.0204329919286</v>
      </c>
      <c r="AR47" s="104">
        <v>41.9280072999957</v>
      </c>
      <c r="AS47" s="104">
        <v>59.7631535833504</v>
      </c>
      <c r="AT47" s="104">
        <v>76.7345982771838</v>
      </c>
      <c r="AU47" s="104">
        <v>90.6298853970482</v>
      </c>
      <c r="AV47" s="104">
        <v>100</v>
      </c>
      <c r="AW47" s="104">
        <v>107.033029284686</v>
      </c>
      <c r="AX47" s="104">
        <v>116.046816265002</v>
      </c>
      <c r="AY47" s="104">
        <v>133.265699524655</v>
      </c>
      <c r="AZ47" s="104">
        <v>150.5178190056</v>
      </c>
      <c r="BA47" s="104">
        <v>162.16149824388</v>
      </c>
    </row>
    <row r="48" spans="1:53" ht="15">
      <c r="A48" s="104" t="s">
        <v>346</v>
      </c>
      <c r="B48" s="104" t="s">
        <v>347</v>
      </c>
      <c r="C48" s="104">
        <v>17.2059800994332</v>
      </c>
      <c r="D48" s="104">
        <v>17.3751400161411</v>
      </c>
      <c r="E48" s="104">
        <v>17.6192136102482</v>
      </c>
      <c r="F48" s="104">
        <v>17.99861513748</v>
      </c>
      <c r="G48" s="104">
        <v>18.7501684817109</v>
      </c>
      <c r="H48" s="104">
        <v>19.5113881071382</v>
      </c>
      <c r="I48" s="104">
        <v>20.3257722775748</v>
      </c>
      <c r="J48" s="104">
        <v>20.9178319858108</v>
      </c>
      <c r="K48" s="104">
        <v>21.4833094219047</v>
      </c>
      <c r="L48" s="104">
        <v>22.2880273111449</v>
      </c>
      <c r="M48" s="104">
        <v>23.16040916731</v>
      </c>
      <c r="N48" s="104">
        <v>24.1657023867034</v>
      </c>
      <c r="O48" s="104">
        <v>25.482129024267</v>
      </c>
      <c r="P48" s="104">
        <v>27.2544819134688</v>
      </c>
      <c r="Q48" s="104">
        <v>30.7097745930406</v>
      </c>
      <c r="R48" s="104">
        <v>34.6308611861595</v>
      </c>
      <c r="S48" s="104">
        <v>37.8025978037619</v>
      </c>
      <c r="T48" s="104">
        <v>40.490683212587</v>
      </c>
      <c r="U48" s="104">
        <v>42.3008575293307</v>
      </c>
      <c r="V48" s="104">
        <v>44.1913184985804</v>
      </c>
      <c r="W48" s="104">
        <v>47.1304721332178</v>
      </c>
      <c r="X48" s="104">
        <v>50.7257139442254</v>
      </c>
      <c r="Y48" s="104">
        <v>55.1519639921451</v>
      </c>
      <c r="Z48" s="104">
        <v>59.378463056138</v>
      </c>
      <c r="AA48" s="104">
        <v>63.1475213310083</v>
      </c>
      <c r="AB48" s="104">
        <v>66.2213383546663</v>
      </c>
      <c r="AC48" s="104">
        <v>67.079236691914</v>
      </c>
      <c r="AD48" s="104">
        <v>68.1219719664861</v>
      </c>
      <c r="AE48" s="104">
        <v>68.9135839535967</v>
      </c>
      <c r="AF48" s="104">
        <v>71.0536609689216</v>
      </c>
      <c r="AG48" s="104">
        <v>73.5070181275054</v>
      </c>
      <c r="AH48" s="104">
        <v>75.8655290041845</v>
      </c>
      <c r="AI48" s="104">
        <v>77.7089958288278</v>
      </c>
      <c r="AJ48" s="104">
        <v>79.8490728441527</v>
      </c>
      <c r="AK48" s="104">
        <v>81.7477229600856</v>
      </c>
      <c r="AL48" s="104">
        <v>82.946809893733</v>
      </c>
      <c r="AM48" s="104">
        <v>84.6546177939558</v>
      </c>
      <c r="AN48" s="104">
        <v>86.0323372555659</v>
      </c>
      <c r="AO48" s="104">
        <v>86.8534665199357</v>
      </c>
      <c r="AP48" s="104">
        <v>87.8248539744349</v>
      </c>
      <c r="AQ48" s="104">
        <v>90.0596800135444</v>
      </c>
      <c r="AR48" s="104">
        <v>92.2881571150427</v>
      </c>
      <c r="AS48" s="104">
        <v>93.8034368915601</v>
      </c>
      <c r="AT48" s="104">
        <v>95.2975535427072</v>
      </c>
      <c r="AU48" s="104">
        <v>97.2911199525946</v>
      </c>
      <c r="AV48" s="104">
        <v>100</v>
      </c>
      <c r="AW48" s="104">
        <v>101.790940710052</v>
      </c>
      <c r="AX48" s="104">
        <v>103.646741201365</v>
      </c>
      <c r="AY48" s="104">
        <v>108.299619759532</v>
      </c>
      <c r="AZ48" s="104">
        <v>108.242056703664</v>
      </c>
      <c r="BA48" s="104">
        <v>110.611060214199</v>
      </c>
    </row>
    <row r="49" spans="1:53" ht="15">
      <c r="A49" s="104" t="s">
        <v>348</v>
      </c>
      <c r="B49" s="104" t="s">
        <v>349</v>
      </c>
      <c r="W49" s="104">
        <v>48.3839126426255</v>
      </c>
      <c r="X49" s="104">
        <v>53.8147599801134</v>
      </c>
      <c r="Y49" s="104">
        <v>57.495168919568</v>
      </c>
      <c r="Z49" s="104">
        <v>60.3676832140009</v>
      </c>
      <c r="AA49" s="104">
        <v>62.4098613452642</v>
      </c>
      <c r="AB49" s="104">
        <v>65.0018566654289</v>
      </c>
      <c r="AC49" s="104">
        <v>65.521722985518</v>
      </c>
      <c r="AD49" s="104">
        <v>66.8399554400297</v>
      </c>
      <c r="AE49" s="104">
        <v>68.9379873746751</v>
      </c>
      <c r="AF49" s="104">
        <v>70.4047530634979</v>
      </c>
      <c r="AG49" s="104">
        <v>72.55848496101</v>
      </c>
      <c r="AH49" s="104">
        <v>75.9190493873004</v>
      </c>
      <c r="AI49" s="104">
        <v>77.7571481619012</v>
      </c>
      <c r="AJ49" s="104">
        <v>78.9082807278128</v>
      </c>
      <c r="AK49" s="104">
        <v>80.9506126995915</v>
      </c>
      <c r="AL49" s="104">
        <v>83.2900111399926</v>
      </c>
      <c r="AM49" s="104">
        <v>88.6186409209061</v>
      </c>
      <c r="AN49" s="104">
        <v>89.5469736353509</v>
      </c>
      <c r="AO49" s="104">
        <v>88.7671741552172</v>
      </c>
      <c r="AP49" s="104">
        <v>87.6903082064612</v>
      </c>
      <c r="AQ49" s="104">
        <v>88.2287411808392</v>
      </c>
      <c r="AR49" s="104">
        <v>89.2499071667285</v>
      </c>
      <c r="AS49" s="104">
        <v>91.2179725213516</v>
      </c>
      <c r="AT49" s="104">
        <v>93.5945042703305</v>
      </c>
      <c r="AU49" s="104">
        <v>96.4909023393984</v>
      </c>
      <c r="AV49" s="104">
        <v>100</v>
      </c>
      <c r="AW49" s="104">
        <v>104.232845896769</v>
      </c>
      <c r="AX49" s="104">
        <v>106.646862235425</v>
      </c>
      <c r="AY49" s="104">
        <v>113.46082435945</v>
      </c>
      <c r="AZ49" s="104">
        <v>112.235425176383</v>
      </c>
      <c r="BA49" s="104">
        <v>113.238024507984</v>
      </c>
    </row>
    <row r="50" spans="1:53" ht="15">
      <c r="A50" s="104" t="s">
        <v>350</v>
      </c>
      <c r="B50" s="104" t="s">
        <v>351</v>
      </c>
      <c r="AI50" s="104">
        <v>45.5284607861388</v>
      </c>
      <c r="AJ50" s="104">
        <v>45.7290588269331</v>
      </c>
      <c r="AK50" s="104">
        <v>63.3488612829004</v>
      </c>
      <c r="AL50" s="104">
        <v>72.5107208915505</v>
      </c>
      <c r="AM50" s="104">
        <v>76.0740715434819</v>
      </c>
      <c r="AN50" s="104">
        <v>78.7110239706531</v>
      </c>
      <c r="AO50" s="104">
        <v>83.2395167921068</v>
      </c>
      <c r="AP50" s="104">
        <v>83.5114793498195</v>
      </c>
      <c r="AQ50" s="104">
        <v>86.9900702042884</v>
      </c>
      <c r="AR50" s="104">
        <v>90.4560116374676</v>
      </c>
      <c r="AS50" s="104">
        <v>92.7076086269053</v>
      </c>
      <c r="AT50" s="104">
        <v>94.0863955474037</v>
      </c>
      <c r="AU50" s="104">
        <v>94.9086079311871</v>
      </c>
      <c r="AV50" s="104">
        <v>100</v>
      </c>
      <c r="AW50" s="104">
        <v>103.782176965404</v>
      </c>
      <c r="AX50" s="104">
        <v>105.12934033268</v>
      </c>
      <c r="AY50" s="104">
        <v>113.484283094048</v>
      </c>
      <c r="AZ50" s="104">
        <v>115.931946113465</v>
      </c>
      <c r="BA50" s="104">
        <v>118.606909780688</v>
      </c>
    </row>
    <row r="51" spans="1:2" ht="15">
      <c r="A51" s="104" t="s">
        <v>352</v>
      </c>
      <c r="B51" s="104" t="s">
        <v>353</v>
      </c>
    </row>
    <row r="52" spans="1:53" ht="15">
      <c r="A52" s="104" t="s">
        <v>354</v>
      </c>
      <c r="B52" s="104" t="s">
        <v>355</v>
      </c>
      <c r="W52" s="104">
        <v>14.511718732412</v>
      </c>
      <c r="X52" s="104">
        <v>15.9531884059276</v>
      </c>
      <c r="Y52" s="104">
        <v>17.5332609326659</v>
      </c>
      <c r="Z52" s="104">
        <v>20.6934059861424</v>
      </c>
      <c r="AA52" s="104">
        <v>22.1487359449803</v>
      </c>
      <c r="AB52" s="104">
        <v>22.5645445046483</v>
      </c>
      <c r="AC52" s="104">
        <v>24.8099107268553</v>
      </c>
      <c r="AD52" s="104">
        <v>26.3899832535935</v>
      </c>
      <c r="AE52" s="104">
        <v>29.0511580354685</v>
      </c>
      <c r="AF52" s="104">
        <v>31.6014505347654</v>
      </c>
      <c r="AG52" s="104">
        <v>34.7615955882419</v>
      </c>
      <c r="AH52" s="104">
        <v>39.0305634674997</v>
      </c>
      <c r="AI52" s="104">
        <v>45.2676918625192</v>
      </c>
      <c r="AJ52" s="104">
        <v>50.3405562904683</v>
      </c>
      <c r="AK52" s="104">
        <v>53.8610687623238</v>
      </c>
      <c r="AL52" s="104">
        <v>58.9755140462398</v>
      </c>
      <c r="AM52" s="104">
        <v>64.1592607567671</v>
      </c>
      <c r="AN52" s="104">
        <v>68.3381367814301</v>
      </c>
      <c r="AO52" s="104">
        <v>75.5662755769916</v>
      </c>
      <c r="AP52" s="104">
        <v>80.6876510035687</v>
      </c>
      <c r="AQ52" s="104">
        <v>83.9240276263177</v>
      </c>
      <c r="AR52" s="104">
        <v>86.786623046165</v>
      </c>
      <c r="AS52" s="104">
        <v>88.9222101054162</v>
      </c>
      <c r="AT52" s="104">
        <v>90.7851690294438</v>
      </c>
      <c r="AU52" s="104">
        <v>94.9563794983642</v>
      </c>
      <c r="AV52" s="104">
        <v>100</v>
      </c>
      <c r="AW52" s="104">
        <v>105.000454380225</v>
      </c>
      <c r="AX52" s="104">
        <v>110.41439476554</v>
      </c>
      <c r="AY52" s="104">
        <v>119.608778625954</v>
      </c>
      <c r="AZ52" s="104">
        <v>124.825063613232</v>
      </c>
      <c r="BA52" s="104">
        <v>133.608233369684</v>
      </c>
    </row>
    <row r="53" spans="1:53" ht="15">
      <c r="A53" s="104" t="s">
        <v>356</v>
      </c>
      <c r="B53" s="104" t="s">
        <v>357</v>
      </c>
      <c r="C53" s="104">
        <v>3.07099764743369E-05</v>
      </c>
      <c r="D53" s="104">
        <v>3.30321092178073E-05</v>
      </c>
      <c r="E53" s="104">
        <v>3.49741763944827E-05</v>
      </c>
      <c r="F53" s="104">
        <v>3.472713377629E-05</v>
      </c>
      <c r="G53" s="104">
        <v>3.82629873971486E-05</v>
      </c>
      <c r="H53" s="104">
        <v>3.93574182797954E-05</v>
      </c>
      <c r="I53" s="104">
        <v>4.20934954864121E-05</v>
      </c>
      <c r="J53" s="104">
        <v>4.68079669804694E-05</v>
      </c>
      <c r="K53" s="104">
        <v>4.93686546227348E-05</v>
      </c>
      <c r="L53" s="104">
        <v>5.0459577714161E-05</v>
      </c>
      <c r="M53" s="104">
        <v>5.24555109584752E-05</v>
      </c>
      <c r="N53" s="104">
        <v>5.43830486683098E-05</v>
      </c>
      <c r="O53" s="104">
        <v>5.79242248171661E-05</v>
      </c>
      <c r="P53" s="104">
        <v>7.61622629189978E-05</v>
      </c>
      <c r="Q53" s="104">
        <v>0.000124019640027677</v>
      </c>
      <c r="R53" s="104">
        <v>0.000133912371734385</v>
      </c>
      <c r="S53" s="104">
        <v>0.000139930409316998</v>
      </c>
      <c r="T53" s="104">
        <v>0.000151274925151216</v>
      </c>
      <c r="U53" s="104">
        <v>0.000166940460635215</v>
      </c>
      <c r="V53" s="104">
        <v>0.000199860646661702</v>
      </c>
      <c r="W53" s="104">
        <v>0.000294278114048904</v>
      </c>
      <c r="X53" s="104">
        <v>0.000388840269381247</v>
      </c>
      <c r="Y53" s="104">
        <v>0.00086919689023273</v>
      </c>
      <c r="Z53" s="104">
        <v>0.00326458429684735</v>
      </c>
      <c r="AA53" s="104">
        <v>0.0450953332827126</v>
      </c>
      <c r="AB53" s="104">
        <v>5.34363448491567</v>
      </c>
      <c r="AC53" s="104">
        <v>20.1100185418483</v>
      </c>
      <c r="AD53" s="104">
        <v>23.041797503086</v>
      </c>
      <c r="AE53" s="104">
        <v>26.7289669202247</v>
      </c>
      <c r="AF53" s="104">
        <v>30.7846781926851</v>
      </c>
      <c r="AG53" s="104">
        <v>36.0546378653113</v>
      </c>
      <c r="AH53" s="104">
        <v>43.7873012205922</v>
      </c>
      <c r="AI53" s="104">
        <v>49.0681914443033</v>
      </c>
      <c r="AJ53" s="104">
        <v>53.2526664356398</v>
      </c>
      <c r="AK53" s="104">
        <v>57.4458049362751</v>
      </c>
      <c r="AL53" s="104">
        <v>63.3013746101421</v>
      </c>
      <c r="AM53" s="104">
        <v>71.1668784413384</v>
      </c>
      <c r="AN53" s="104">
        <v>74.5177313156983</v>
      </c>
      <c r="AO53" s="104">
        <v>80.2356474529283</v>
      </c>
      <c r="AP53" s="104">
        <v>81.9683493126949</v>
      </c>
      <c r="AQ53" s="104">
        <v>85.7456393669863</v>
      </c>
      <c r="AR53" s="104">
        <v>87.108698163336</v>
      </c>
      <c r="AS53" s="104">
        <v>87.9172923645605</v>
      </c>
      <c r="AT53" s="104">
        <v>90.851334180432</v>
      </c>
      <c r="AU53" s="104">
        <v>94.8827538408225</v>
      </c>
      <c r="AV53" s="104">
        <v>100</v>
      </c>
      <c r="AW53" s="104">
        <v>104.28554926649</v>
      </c>
      <c r="AX53" s="104">
        <v>113.364907011667</v>
      </c>
      <c r="AY53" s="104">
        <v>129.23645604713</v>
      </c>
      <c r="AZ53" s="104">
        <v>133.565062909536</v>
      </c>
      <c r="BA53" s="104">
        <v>136.90654961303</v>
      </c>
    </row>
    <row r="54" spans="1:53" ht="15">
      <c r="A54" s="104" t="s">
        <v>358</v>
      </c>
      <c r="B54" s="104" t="s">
        <v>359</v>
      </c>
      <c r="AV54" s="104">
        <v>100</v>
      </c>
      <c r="AW54" s="104">
        <v>106.125</v>
      </c>
      <c r="AX54" s="104">
        <v>107.733333333333</v>
      </c>
      <c r="AY54" s="104">
        <v>115.723760060744</v>
      </c>
      <c r="AZ54" s="104">
        <v>115.272212604404</v>
      </c>
      <c r="BA54" s="104">
        <v>117.794988610478</v>
      </c>
    </row>
    <row r="55" spans="1:53" ht="15">
      <c r="A55" s="104" t="s">
        <v>360</v>
      </c>
      <c r="B55" s="104" t="s">
        <v>361</v>
      </c>
      <c r="Q55" s="104">
        <v>4.72622773879006</v>
      </c>
      <c r="R55" s="104">
        <v>5.29218193239101</v>
      </c>
      <c r="S55" s="104">
        <v>5.91308313510374</v>
      </c>
      <c r="T55" s="104">
        <v>6.69176074961912</v>
      </c>
      <c r="U55" s="104">
        <v>7.29696280687807</v>
      </c>
      <c r="V55" s="104">
        <v>8.15335119137396</v>
      </c>
      <c r="W55" s="104">
        <v>9.26485068951734</v>
      </c>
      <c r="X55" s="104">
        <v>10.78688284123</v>
      </c>
      <c r="Y55" s="104">
        <v>11.988240250347</v>
      </c>
      <c r="Z55" s="104">
        <v>13.2442654217269</v>
      </c>
      <c r="AA55" s="104">
        <v>14.3802881881846</v>
      </c>
      <c r="AB55" s="104">
        <v>15.5443115158011</v>
      </c>
      <c r="AC55" s="104">
        <v>17.0990093394655</v>
      </c>
      <c r="AD55" s="104">
        <v>18.7750429280266</v>
      </c>
      <c r="AE55" s="104">
        <v>20.3430743521697</v>
      </c>
      <c r="AF55" s="104">
        <v>22.6977882084934</v>
      </c>
      <c r="AG55" s="104">
        <v>25.2845067143078</v>
      </c>
      <c r="AH55" s="104">
        <v>28.2592329959943</v>
      </c>
      <c r="AI55" s="104">
        <v>32.8280762529636</v>
      </c>
      <c r="AJ55" s="104">
        <v>37.5326032999613</v>
      </c>
      <c r="AK55" s="104">
        <v>41.4896360128008</v>
      </c>
      <c r="AL55" s="104">
        <v>45.8512531177258</v>
      </c>
      <c r="AM55" s="104">
        <v>50.4743698907066</v>
      </c>
      <c r="AN55" s="104">
        <v>54.8757002548876</v>
      </c>
      <c r="AO55" s="104">
        <v>58.5311894144981</v>
      </c>
      <c r="AP55" s="104">
        <v>63.0669446469447</v>
      </c>
      <c r="AQ55" s="104">
        <v>68.4916385243738</v>
      </c>
      <c r="AR55" s="104">
        <v>72.9840308960896</v>
      </c>
      <c r="AS55" s="104">
        <v>78.8466896669002</v>
      </c>
      <c r="AT55" s="104">
        <v>86.0926236950248</v>
      </c>
      <c r="AU55" s="104">
        <v>92.0723621898087</v>
      </c>
      <c r="AV55" s="104">
        <v>100</v>
      </c>
      <c r="AW55" s="104">
        <v>111.555218791438</v>
      </c>
      <c r="AX55" s="104">
        <v>119.454442129191</v>
      </c>
      <c r="AY55" s="104">
        <v>134.627770411063</v>
      </c>
      <c r="AZ55" s="104">
        <v>145.4347414283</v>
      </c>
      <c r="BA55" s="104">
        <v>155.540822125403</v>
      </c>
    </row>
    <row r="56" spans="1:53" ht="15">
      <c r="A56" s="104" t="s">
        <v>362</v>
      </c>
      <c r="B56" s="104" t="s">
        <v>363</v>
      </c>
      <c r="W56" s="104">
        <v>4.49067989561526E-10</v>
      </c>
      <c r="X56" s="104">
        <v>9.05881597239216E-10</v>
      </c>
      <c r="Y56" s="104">
        <v>1.81668664366912E-09</v>
      </c>
      <c r="Z56" s="104">
        <v>4.26971492929993E-09</v>
      </c>
      <c r="AA56" s="104">
        <v>1.2472766806269E-08</v>
      </c>
      <c r="AB56" s="104">
        <v>4.06601666299158E-08</v>
      </c>
      <c r="AC56" s="104">
        <v>1.00488416458094E-07</v>
      </c>
      <c r="AD56" s="104">
        <v>3.29938777462356E-07</v>
      </c>
      <c r="AE56" s="104">
        <v>2.40563221720693E-06</v>
      </c>
      <c r="AF56" s="104">
        <v>3.68235712090634E-05</v>
      </c>
      <c r="AG56" s="104">
        <v>0.00112228410565646</v>
      </c>
      <c r="AH56" s="104">
        <v>0.0059793569005811</v>
      </c>
      <c r="AI56" s="104">
        <v>0.0628818147587802</v>
      </c>
      <c r="AJ56" s="104">
        <v>1.27523282651299</v>
      </c>
      <c r="AK56" s="104">
        <v>27.7476276142462</v>
      </c>
      <c r="AL56" s="104">
        <v>46.0632473282047</v>
      </c>
      <c r="AM56" s="104">
        <v>53.3216340900226</v>
      </c>
      <c r="AN56" s="104">
        <v>57.0143262509516</v>
      </c>
      <c r="AO56" s="104">
        <v>58.8379818672572</v>
      </c>
      <c r="AP56" s="104">
        <v>61.6963111634023</v>
      </c>
      <c r="AQ56" s="104">
        <v>66.0426327081459</v>
      </c>
      <c r="AR56" s="104">
        <v>70.5585161602879</v>
      </c>
      <c r="AS56" s="104">
        <v>76.5208664959513</v>
      </c>
      <c r="AT56" s="104">
        <v>87.7811613260433</v>
      </c>
      <c r="AU56" s="104">
        <v>93.5739497543083</v>
      </c>
      <c r="AV56" s="104">
        <v>100</v>
      </c>
      <c r="AW56" s="104">
        <v>104.183680531525</v>
      </c>
      <c r="AX56" s="104">
        <v>107.972870094816</v>
      </c>
      <c r="AY56" s="104">
        <v>114.087480102429</v>
      </c>
      <c r="AZ56" s="104">
        <v>119.662260364039</v>
      </c>
      <c r="BA56" s="104">
        <v>125.69122430618</v>
      </c>
    </row>
    <row r="57" spans="1:53" ht="15">
      <c r="A57" s="104" t="s">
        <v>364</v>
      </c>
      <c r="B57" s="104" t="s">
        <v>365</v>
      </c>
      <c r="T57" s="104">
        <v>51.709358025767</v>
      </c>
      <c r="W57" s="104">
        <v>61.1204611864565</v>
      </c>
      <c r="X57" s="104">
        <v>66.7050718532394</v>
      </c>
      <c r="Y57" s="104">
        <v>70.9452392113523</v>
      </c>
      <c r="Z57" s="104">
        <v>71.7725889397645</v>
      </c>
      <c r="AA57" s="104">
        <v>73.9788548821974</v>
      </c>
      <c r="AB57" s="104">
        <v>75.7197366023979</v>
      </c>
      <c r="AC57" s="104">
        <v>77.068489024237</v>
      </c>
      <c r="AD57" s="104">
        <v>78.0294212608823</v>
      </c>
      <c r="AE57" s="104">
        <v>78.9601897053461</v>
      </c>
      <c r="AF57" s="104">
        <v>79.9900677526928</v>
      </c>
      <c r="AG57" s="104">
        <v>81.7007856807118</v>
      </c>
      <c r="AH57" s="104">
        <v>83.0079982516032</v>
      </c>
      <c r="AI57" s="104">
        <v>84.0701084654524</v>
      </c>
      <c r="AJ57" s="104">
        <v>87.6445178389836</v>
      </c>
      <c r="AK57" s="104">
        <v>89.8027802607157</v>
      </c>
      <c r="AL57" s="104">
        <v>95.1609901216091</v>
      </c>
      <c r="AM57" s="104">
        <v>97.0605333886856</v>
      </c>
      <c r="AN57" s="104">
        <v>98.7217826975268</v>
      </c>
      <c r="AO57" s="104">
        <v>98.2860451738963</v>
      </c>
      <c r="AP57" s="104">
        <v>97.8775412454927</v>
      </c>
      <c r="AQ57" s="104">
        <v>99.4026225781994</v>
      </c>
      <c r="AR57" s="104">
        <v>99.9949532743845</v>
      </c>
      <c r="AS57" s="104">
        <v>97.6800976800977</v>
      </c>
      <c r="AT57" s="104">
        <v>97.973137973138</v>
      </c>
      <c r="AU57" s="104">
        <v>98.7708587708588</v>
      </c>
      <c r="AV57" s="104">
        <v>100</v>
      </c>
      <c r="AW57" s="104">
        <v>100.159888078345</v>
      </c>
      <c r="AX57" s="104">
        <v>101.129209553313</v>
      </c>
      <c r="AY57" s="104">
        <v>103.237733586489</v>
      </c>
      <c r="AZ57" s="104">
        <v>104.306985110423</v>
      </c>
      <c r="BA57" s="104">
        <v>104.67922454282</v>
      </c>
    </row>
    <row r="58" spans="1:53" ht="15">
      <c r="A58" s="104" t="s">
        <v>366</v>
      </c>
      <c r="B58" s="104" t="s">
        <v>367</v>
      </c>
      <c r="AB58" s="104">
        <v>0.0341487011922859</v>
      </c>
      <c r="AC58" s="104">
        <v>0.0350707161244776</v>
      </c>
      <c r="AD58" s="104">
        <v>0.0360268797578616</v>
      </c>
      <c r="AE58" s="104">
        <v>0.0368805972876687</v>
      </c>
      <c r="AF58" s="104">
        <v>0.0392368576699364</v>
      </c>
      <c r="AG58" s="104">
        <v>0.0485752297953813</v>
      </c>
      <c r="AH58" s="104">
        <v>0.212977663432415</v>
      </c>
      <c r="AI58" s="104">
        <v>0.407421867316329</v>
      </c>
      <c r="AJ58" s="104">
        <v>0.704346000061322</v>
      </c>
      <c r="AK58" s="104">
        <v>1.38092201992193</v>
      </c>
      <c r="AL58" s="104">
        <v>2.23785088268745</v>
      </c>
      <c r="AM58" s="104">
        <v>4.9592453948516</v>
      </c>
      <c r="AN58" s="104">
        <v>57.4466018939693</v>
      </c>
      <c r="AO58" s="104">
        <v>68.173180637411</v>
      </c>
      <c r="AP58" s="104">
        <v>69.927282754291</v>
      </c>
      <c r="AQ58" s="104">
        <v>77.1411629134502</v>
      </c>
      <c r="AR58" s="104">
        <v>82.8194857431813</v>
      </c>
      <c r="AS58" s="104">
        <v>87.6314059549225</v>
      </c>
      <c r="AT58" s="104">
        <v>89.5217091796952</v>
      </c>
      <c r="AU58" s="104">
        <v>95.2028760363779</v>
      </c>
      <c r="AV58" s="104">
        <v>100</v>
      </c>
      <c r="AW58" s="104">
        <v>107.261613312605</v>
      </c>
      <c r="AX58" s="104">
        <v>116.274256162675</v>
      </c>
      <c r="AY58" s="104">
        <v>130.632699049902</v>
      </c>
      <c r="AZ58" s="104">
        <v>134.229261096013</v>
      </c>
      <c r="BA58" s="104">
        <v>137.503125044841</v>
      </c>
    </row>
    <row r="59" spans="1:53" ht="15">
      <c r="A59" s="104" t="s">
        <v>368</v>
      </c>
      <c r="B59" s="104" t="s">
        <v>369</v>
      </c>
      <c r="C59" s="104">
        <v>12.3247119868061</v>
      </c>
      <c r="D59" s="104">
        <v>14.6124421236367</v>
      </c>
      <c r="E59" s="104">
        <v>14.8573334383411</v>
      </c>
      <c r="F59" s="104">
        <v>15.6855113391975</v>
      </c>
      <c r="G59" s="104">
        <v>15.9749283476027</v>
      </c>
      <c r="H59" s="104">
        <v>15.8582710303509</v>
      </c>
      <c r="I59" s="104">
        <v>16.233177370421</v>
      </c>
      <c r="J59" s="104">
        <v>15.5296714116454</v>
      </c>
      <c r="K59" s="104">
        <v>15.4851457180425</v>
      </c>
      <c r="L59" s="104">
        <v>16.9803185089185</v>
      </c>
      <c r="M59" s="104">
        <v>17.2813121976226</v>
      </c>
      <c r="N59" s="104">
        <v>17.6375177463743</v>
      </c>
      <c r="O59" s="104">
        <v>17.1219102145473</v>
      </c>
      <c r="P59" s="104">
        <v>18.4238414952346</v>
      </c>
      <c r="Q59" s="104">
        <v>20.0303285200955</v>
      </c>
      <c r="R59" s="104">
        <v>23.7874065455887</v>
      </c>
      <c r="S59" s="104">
        <v>21.7890934170654</v>
      </c>
      <c r="T59" s="104">
        <v>28.3227936950688</v>
      </c>
      <c r="U59" s="104">
        <v>30.6648451780573</v>
      </c>
      <c r="V59" s="104">
        <v>35.2625682985599</v>
      </c>
      <c r="W59" s="104">
        <v>39.5655313274795</v>
      </c>
      <c r="X59" s="104">
        <v>42.5549863954042</v>
      </c>
      <c r="Y59" s="104">
        <v>47.6870178390432</v>
      </c>
      <c r="Z59" s="104">
        <v>51.5753041477313</v>
      </c>
      <c r="AA59" s="104">
        <v>54.0751373140628</v>
      </c>
      <c r="AB59" s="104">
        <v>57.8095975639759</v>
      </c>
      <c r="AC59" s="104">
        <v>56.2997594897621</v>
      </c>
      <c r="AD59" s="104">
        <v>54.7899214153574</v>
      </c>
      <c r="AE59" s="104">
        <v>57.1215700872819</v>
      </c>
      <c r="AF59" s="104">
        <v>56.8463590964974</v>
      </c>
      <c r="AG59" s="104">
        <v>56.5596809810968</v>
      </c>
      <c r="AH59" s="104">
        <v>57.7828409401394</v>
      </c>
      <c r="AI59" s="104">
        <v>56.6323061036653</v>
      </c>
      <c r="AJ59" s="104">
        <v>56.9457408431697</v>
      </c>
      <c r="AK59" s="104">
        <v>71.2834689880702</v>
      </c>
      <c r="AL59" s="104">
        <v>76.600392435033</v>
      </c>
      <c r="AM59" s="104">
        <v>81.2713345286262</v>
      </c>
      <c r="AN59" s="104">
        <v>83.1557653405262</v>
      </c>
      <c r="AO59" s="104">
        <v>87.3836817262309</v>
      </c>
      <c r="AP59" s="104">
        <v>86.4463924477408</v>
      </c>
      <c r="AQ59" s="104">
        <v>86.183412002697</v>
      </c>
      <c r="AR59" s="104">
        <v>90.4989885367501</v>
      </c>
      <c r="AS59" s="104">
        <v>92.4679703304113</v>
      </c>
      <c r="AT59" s="104">
        <v>94.3492919757249</v>
      </c>
      <c r="AU59" s="104">
        <v>93.9716790289953</v>
      </c>
      <c r="AV59" s="104">
        <v>100</v>
      </c>
      <c r="AW59" s="104">
        <v>102.333108563722</v>
      </c>
      <c r="AX59" s="104">
        <v>102.097100472016</v>
      </c>
      <c r="AY59" s="104">
        <v>112.98044504383</v>
      </c>
      <c r="AZ59" s="104">
        <v>115.927174645988</v>
      </c>
      <c r="BA59" s="104">
        <v>115.041223547502</v>
      </c>
    </row>
    <row r="60" spans="1:53" ht="15">
      <c r="A60" s="104" t="s">
        <v>370</v>
      </c>
      <c r="B60" s="104" t="s">
        <v>371</v>
      </c>
      <c r="H60" s="104">
        <v>2.39826917324975</v>
      </c>
      <c r="I60" s="104">
        <v>2.5046770205134</v>
      </c>
      <c r="J60" s="104">
        <v>2.47739295710897</v>
      </c>
      <c r="K60" s="104">
        <v>2.62745530582653</v>
      </c>
      <c r="L60" s="104">
        <v>2.73318105153236</v>
      </c>
      <c r="M60" s="104">
        <v>2.72772423885147</v>
      </c>
      <c r="N60" s="104">
        <v>2.83276788295172</v>
      </c>
      <c r="O60" s="104">
        <v>2.94122203498435</v>
      </c>
      <c r="P60" s="104">
        <v>3.11788634553488</v>
      </c>
      <c r="Q60" s="104">
        <v>3.60809001801635</v>
      </c>
      <c r="R60" s="104">
        <v>4.17491643525938</v>
      </c>
      <c r="S60" s="104">
        <v>4.46117173379953</v>
      </c>
      <c r="T60" s="104">
        <v>4.76607114235546</v>
      </c>
      <c r="U60" s="104">
        <v>5.90495342229555</v>
      </c>
      <c r="V60" s="104">
        <v>8.06266810318711</v>
      </c>
      <c r="W60" s="104">
        <v>8.26411543798984</v>
      </c>
      <c r="X60" s="104">
        <v>9.26964295276962</v>
      </c>
      <c r="Y60" s="104">
        <v>9.81359453320899</v>
      </c>
      <c r="Z60" s="104">
        <v>10.6135233279728</v>
      </c>
      <c r="AA60" s="104">
        <v>12.1330476427923</v>
      </c>
      <c r="AB60" s="104">
        <v>12.5946235771326</v>
      </c>
      <c r="AC60" s="104">
        <v>12.8056686208575</v>
      </c>
      <c r="AD60" s="104">
        <v>13.7165662611928</v>
      </c>
      <c r="AE60" s="104">
        <v>14.3320008403132</v>
      </c>
      <c r="AF60" s="104">
        <v>16.003341428522</v>
      </c>
      <c r="AG60" s="104">
        <v>17.1239225316549</v>
      </c>
      <c r="AH60" s="104">
        <v>18.6645513508469</v>
      </c>
      <c r="AI60" s="104">
        <v>19.004868337144</v>
      </c>
      <c r="AJ60" s="104">
        <v>20.8444154106979</v>
      </c>
      <c r="AK60" s="104">
        <v>23.9403978660196</v>
      </c>
      <c r="AL60" s="104">
        <v>28.552097428958</v>
      </c>
      <c r="AM60" s="104">
        <v>36.1003530710964</v>
      </c>
      <c r="AN60" s="104">
        <v>47.3317468464685</v>
      </c>
      <c r="AO60" s="104">
        <v>53.248409624687</v>
      </c>
      <c r="AP60" s="104">
        <v>55.0510942093229</v>
      </c>
      <c r="AQ60" s="104">
        <v>68.4382436657179</v>
      </c>
      <c r="AR60" s="104">
        <v>74.7639711943758</v>
      </c>
      <c r="AS60" s="104">
        <v>73.7389762493584</v>
      </c>
      <c r="AT60" s="104">
        <v>81.6745213320269</v>
      </c>
      <c r="AU60" s="104">
        <v>88.087350100322</v>
      </c>
      <c r="AV60" s="104">
        <v>100</v>
      </c>
      <c r="AW60" s="104">
        <v>102.809014978302</v>
      </c>
      <c r="AX60" s="104">
        <v>111.385376324017</v>
      </c>
      <c r="AY60" s="104">
        <v>138.237444200768</v>
      </c>
      <c r="AZ60" s="104">
        <v>153.417945966124</v>
      </c>
      <c r="BA60" s="104">
        <v>163.238610735228</v>
      </c>
    </row>
    <row r="61" spans="1:53" ht="15">
      <c r="A61" s="104" t="s">
        <v>372</v>
      </c>
      <c r="B61" s="104" t="s">
        <v>373</v>
      </c>
      <c r="AK61" s="104">
        <v>64.091086441681</v>
      </c>
      <c r="AL61" s="104">
        <v>63.579034335513</v>
      </c>
      <c r="AM61" s="104">
        <v>68.125482965853</v>
      </c>
      <c r="AN61" s="104">
        <v>73.5484171833273</v>
      </c>
      <c r="AO61" s="104">
        <v>84.438366179968</v>
      </c>
      <c r="AP61" s="104">
        <v>87.8228307015165</v>
      </c>
      <c r="AQ61" s="104">
        <v>87.1272804431883</v>
      </c>
      <c r="AR61" s="104">
        <v>86.6039519142623</v>
      </c>
      <c r="AS61" s="104">
        <v>89.3970017772322</v>
      </c>
      <c r="AT61" s="104">
        <v>90.4787156330658</v>
      </c>
      <c r="AU61" s="104">
        <v>94.0298076732303</v>
      </c>
      <c r="AV61" s="104">
        <v>100</v>
      </c>
      <c r="AW61" s="104">
        <v>106.143255756907</v>
      </c>
      <c r="AX61" s="104">
        <v>114.282738207968</v>
      </c>
      <c r="AY61" s="104">
        <v>142.850198675736</v>
      </c>
      <c r="AZ61" s="104">
        <v>141.905519451824</v>
      </c>
      <c r="BA61" s="104">
        <v>147.576390504689</v>
      </c>
    </row>
    <row r="62" spans="1:53" ht="15">
      <c r="A62" s="104" t="s">
        <v>374</v>
      </c>
      <c r="B62" s="104" t="s">
        <v>375</v>
      </c>
      <c r="K62" s="104">
        <v>8.77531846589703</v>
      </c>
      <c r="L62" s="104">
        <v>8.67865033102147</v>
      </c>
      <c r="M62" s="104">
        <v>9.18705311443389</v>
      </c>
      <c r="N62" s="104">
        <v>9.55582414747771</v>
      </c>
      <c r="O62" s="104">
        <v>10.3291692264463</v>
      </c>
      <c r="P62" s="104">
        <v>11.4018274934502</v>
      </c>
      <c r="Q62" s="104">
        <v>13.3666968423067</v>
      </c>
      <c r="R62" s="104">
        <v>15.1783292959291</v>
      </c>
      <c r="S62" s="104">
        <v>16.6856361397152</v>
      </c>
      <c r="T62" s="104">
        <v>19.1381425245354</v>
      </c>
      <c r="U62" s="104">
        <v>21.5233392450718</v>
      </c>
      <c r="V62" s="104">
        <v>22.9397064360489</v>
      </c>
      <c r="W62" s="104">
        <v>25.1308508265544</v>
      </c>
      <c r="X62" s="104">
        <v>27.8267628489731</v>
      </c>
      <c r="Y62" s="104">
        <v>31.5157623265544</v>
      </c>
      <c r="Z62" s="104">
        <v>36.757220113946</v>
      </c>
      <c r="AA62" s="104">
        <v>40.9377371489433</v>
      </c>
      <c r="AB62" s="104">
        <v>44.4208730735037</v>
      </c>
      <c r="AC62" s="104">
        <v>47.8723860107742</v>
      </c>
      <c r="AD62" s="104">
        <v>54.1630568201746</v>
      </c>
      <c r="AE62" s="104">
        <v>55.074259586394</v>
      </c>
      <c r="AF62" s="104">
        <v>54.1569835312248</v>
      </c>
      <c r="AG62" s="104">
        <v>54.7523752720573</v>
      </c>
      <c r="AH62" s="104">
        <v>54.7852548018886</v>
      </c>
      <c r="AI62" s="104">
        <v>54.7764590040994</v>
      </c>
      <c r="AJ62" s="104">
        <v>53.02002195508</v>
      </c>
      <c r="AK62" s="104">
        <v>71.6271133308179</v>
      </c>
      <c r="AL62" s="104">
        <v>78.1234709810249</v>
      </c>
      <c r="AM62" s="104">
        <v>81.1890857684536</v>
      </c>
      <c r="AN62" s="104">
        <v>85.0749893079729</v>
      </c>
      <c r="AO62" s="104">
        <v>87.7725061086343</v>
      </c>
      <c r="AP62" s="104">
        <v>89.4153836089958</v>
      </c>
      <c r="AQ62" s="104">
        <v>90.5126803711337</v>
      </c>
      <c r="AR62" s="104">
        <v>94.5131348899091</v>
      </c>
      <c r="AS62" s="104">
        <v>97.1920365464075</v>
      </c>
      <c r="AT62" s="104">
        <v>97.7977018988346</v>
      </c>
      <c r="AU62" s="104">
        <v>98.0262036670875</v>
      </c>
      <c r="AV62" s="104">
        <v>100</v>
      </c>
      <c r="AW62" s="104">
        <v>105.117578160195</v>
      </c>
      <c r="AX62" s="104">
        <v>106.086133885936</v>
      </c>
      <c r="AY62" s="104">
        <v>111.748806198757</v>
      </c>
      <c r="AZ62" s="104">
        <v>115.150013514731</v>
      </c>
      <c r="BA62" s="104">
        <v>116.618614289576</v>
      </c>
    </row>
    <row r="63" spans="1:53" ht="15">
      <c r="A63" s="104" t="s">
        <v>376</v>
      </c>
      <c r="B63" s="104" t="s">
        <v>377</v>
      </c>
      <c r="C63" s="104">
        <v>14.5211395653265</v>
      </c>
      <c r="D63" s="104">
        <v>14.6468901433687</v>
      </c>
      <c r="E63" s="104">
        <v>14.8195130425793</v>
      </c>
      <c r="F63" s="104">
        <v>15.0817044271474</v>
      </c>
      <c r="G63" s="104">
        <v>15.3520384013808</v>
      </c>
      <c r="H63" s="104">
        <v>15.7298545580561</v>
      </c>
      <c r="I63" s="104">
        <v>16.3177495259952</v>
      </c>
      <c r="J63" s="104">
        <v>16.9007589401841</v>
      </c>
      <c r="K63" s="104">
        <v>17.5912505369452</v>
      </c>
      <c r="L63" s="104">
        <v>18.3843387623979</v>
      </c>
      <c r="M63" s="104">
        <v>19.0031755707395</v>
      </c>
      <c r="N63" s="104">
        <v>19.5422150012406</v>
      </c>
      <c r="O63" s="104">
        <v>20.4753557674706</v>
      </c>
      <c r="P63" s="104">
        <v>22.0338474138723</v>
      </c>
      <c r="Q63" s="104">
        <v>24.4277687514652</v>
      </c>
      <c r="R63" s="104">
        <v>27.0692248124565</v>
      </c>
      <c r="S63" s="104">
        <v>29.1016151726883</v>
      </c>
      <c r="T63" s="104">
        <v>31.4271387578093</v>
      </c>
      <c r="U63" s="104">
        <v>34.2281895746119</v>
      </c>
      <c r="V63" s="104">
        <v>37.358201010668</v>
      </c>
      <c r="W63" s="104">
        <v>41.1624188642686</v>
      </c>
      <c r="X63" s="104">
        <v>46.2922503020582</v>
      </c>
      <c r="Y63" s="104">
        <v>51.2933662859155</v>
      </c>
      <c r="Z63" s="104">
        <v>54.2766673426802</v>
      </c>
      <c r="AA63" s="104">
        <v>56.631636156325</v>
      </c>
      <c r="AB63" s="104">
        <v>58.8691119488986</v>
      </c>
      <c r="AC63" s="104">
        <v>61.3262486069533</v>
      </c>
      <c r="AD63" s="104">
        <v>64.0030461304884</v>
      </c>
      <c r="AE63" s="104">
        <v>66.5776758096141</v>
      </c>
      <c r="AF63" s="104">
        <v>69.9032391451515</v>
      </c>
      <c r="AG63" s="104">
        <v>73.2339108729098</v>
      </c>
      <c r="AH63" s="104">
        <v>77.3461666104021</v>
      </c>
      <c r="AI63" s="104">
        <v>78.5108800366732</v>
      </c>
      <c r="AJ63" s="104">
        <v>79.956555035071</v>
      </c>
      <c r="AK63" s="104">
        <v>80.1046984094654</v>
      </c>
      <c r="AL63" s="104">
        <v>81.8415517644309</v>
      </c>
      <c r="AM63" s="104">
        <v>83.1268988081327</v>
      </c>
      <c r="AN63" s="104">
        <v>84.4745657084989</v>
      </c>
      <c r="AO63" s="104">
        <v>85.3158837734673</v>
      </c>
      <c r="AP63" s="104">
        <v>86.7959803692452</v>
      </c>
      <c r="AQ63" s="104">
        <v>89.1563449404066</v>
      </c>
      <c r="AR63" s="104">
        <v>91.4076497624055</v>
      </c>
      <c r="AS63" s="104">
        <v>93.4719950144114</v>
      </c>
      <c r="AT63" s="104">
        <v>96.0504790838981</v>
      </c>
      <c r="AU63" s="104">
        <v>97.8343849809146</v>
      </c>
      <c r="AV63" s="104">
        <v>100</v>
      </c>
      <c r="AW63" s="104">
        <v>102.002025395342</v>
      </c>
      <c r="AX63" s="104">
        <v>104.183220378593</v>
      </c>
      <c r="AY63" s="104">
        <v>106.652644698917</v>
      </c>
      <c r="AZ63" s="104">
        <v>106.972033964322</v>
      </c>
      <c r="BA63" s="104">
        <v>108.872789592584</v>
      </c>
    </row>
    <row r="64" spans="1:53" ht="15">
      <c r="A64" s="104" t="s">
        <v>378</v>
      </c>
      <c r="B64" s="104" t="s">
        <v>379</v>
      </c>
      <c r="Z64" s="104">
        <v>35.7990054345406</v>
      </c>
      <c r="AA64" s="104">
        <v>39.8263935459265</v>
      </c>
      <c r="AB64" s="104">
        <v>41.9743338719989</v>
      </c>
      <c r="AC64" s="104">
        <v>46.5387070649028</v>
      </c>
      <c r="AD64" s="104">
        <v>48.3286573366299</v>
      </c>
      <c r="AE64" s="104">
        <v>50.2976026355296</v>
      </c>
      <c r="AF64" s="104">
        <v>52.5887389833402</v>
      </c>
      <c r="AG64" s="104">
        <v>58.1912833338458</v>
      </c>
      <c r="AH64" s="104">
        <v>63.7490789275582</v>
      </c>
      <c r="AI64" s="104">
        <v>65.7359237291752</v>
      </c>
      <c r="AJ64" s="104">
        <v>69.5409792460586</v>
      </c>
      <c r="AK64" s="104">
        <v>71.9415744129602</v>
      </c>
      <c r="AL64" s="104">
        <v>77.9497929708691</v>
      </c>
      <c r="AM64" s="104">
        <v>82.5984221164954</v>
      </c>
      <c r="AN64" s="104">
        <v>89.665594804103</v>
      </c>
      <c r="AO64" s="104">
        <v>93.6057118434606</v>
      </c>
      <c r="AP64" s="104">
        <v>97.6835826615544</v>
      </c>
      <c r="AQ64" s="104">
        <v>95.2635142125645</v>
      </c>
      <c r="AR64" s="104">
        <v>98.4548083327458</v>
      </c>
      <c r="AS64" s="104">
        <v>100.310222769622</v>
      </c>
      <c r="AT64" s="104">
        <v>101.502079130907</v>
      </c>
      <c r="AU64" s="104">
        <v>99.5828557693405</v>
      </c>
      <c r="AV64" s="104">
        <v>100</v>
      </c>
      <c r="AW64" s="104">
        <v>105.369076870656</v>
      </c>
      <c r="AX64" s="104">
        <v>110.016903734534</v>
      </c>
      <c r="AY64" s="104">
        <v>117.479095188572</v>
      </c>
      <c r="AZ64" s="104">
        <v>118.634176421016</v>
      </c>
      <c r="BA64" s="104">
        <v>121.100183179168</v>
      </c>
    </row>
    <row r="65" spans="1:2" ht="15">
      <c r="A65" s="104" t="s">
        <v>380</v>
      </c>
      <c r="B65" s="104" t="s">
        <v>381</v>
      </c>
    </row>
    <row r="66" spans="1:53" ht="15">
      <c r="A66" s="104" t="s">
        <v>382</v>
      </c>
      <c r="B66" s="104" t="s">
        <v>383</v>
      </c>
      <c r="W66" s="104">
        <v>45.4738373855575</v>
      </c>
      <c r="X66" s="104">
        <v>45.4586794397623</v>
      </c>
      <c r="Y66" s="104">
        <v>51.5029103255925</v>
      </c>
      <c r="Z66" s="104">
        <v>59.0288304129023</v>
      </c>
      <c r="AA66" s="104">
        <v>60.5294670466257</v>
      </c>
      <c r="AB66" s="104">
        <v>66.8389619838718</v>
      </c>
      <c r="AC66" s="104">
        <v>68.3395986175952</v>
      </c>
      <c r="AD66" s="104">
        <v>63.5648456921116</v>
      </c>
      <c r="AE66" s="104">
        <v>61.0448372036623</v>
      </c>
      <c r="AF66" s="104">
        <v>61.4654701994787</v>
      </c>
      <c r="AG66" s="104">
        <v>61.457891226581</v>
      </c>
      <c r="AH66" s="104">
        <v>59.7602012975203</v>
      </c>
      <c r="AI66" s="104">
        <v>59.1425150063662</v>
      </c>
      <c r="AJ66" s="104">
        <v>57.4182986721641</v>
      </c>
      <c r="AK66" s="104">
        <v>71.5265567210333</v>
      </c>
      <c r="AL66" s="104">
        <v>85.2520766385739</v>
      </c>
      <c r="AM66" s="104">
        <v>88.4276662826652</v>
      </c>
      <c r="AN66" s="104">
        <v>89.852513187413</v>
      </c>
      <c r="AO66" s="104">
        <v>88.158612744801</v>
      </c>
      <c r="AP66" s="104">
        <v>86.9118717031468</v>
      </c>
      <c r="AQ66" s="104">
        <v>89.6960073970775</v>
      </c>
      <c r="AR66" s="104">
        <v>93.1357242466501</v>
      </c>
      <c r="AS66" s="104">
        <v>95.3074789304553</v>
      </c>
      <c r="AT66" s="104">
        <v>99.2481658885588</v>
      </c>
      <c r="AU66" s="104">
        <v>97.1972958224701</v>
      </c>
      <c r="AV66" s="104">
        <v>100</v>
      </c>
      <c r="AW66" s="104">
        <v>106.695264657734</v>
      </c>
      <c r="AX66" s="104">
        <v>107.685836415449</v>
      </c>
      <c r="AY66" s="104">
        <v>117.671133208028</v>
      </c>
      <c r="AZ66" s="104">
        <v>121.813041896562</v>
      </c>
      <c r="BA66" s="104">
        <v>123.631995391985</v>
      </c>
    </row>
    <row r="67" spans="1:52" ht="15">
      <c r="A67" s="104" t="s">
        <v>384</v>
      </c>
      <c r="B67" s="104" t="s">
        <v>385</v>
      </c>
      <c r="Z67" s="104">
        <v>44.5317962977473</v>
      </c>
      <c r="AA67" s="104">
        <v>53.5498840784739</v>
      </c>
      <c r="AB67" s="104">
        <v>56.309844571838</v>
      </c>
      <c r="AC67" s="104">
        <v>48.9577088479492</v>
      </c>
      <c r="AD67" s="104">
        <v>46.0325627218139</v>
      </c>
      <c r="AE67" s="104">
        <v>53.1572607424883</v>
      </c>
      <c r="AF67" s="104">
        <v>51.1962178416782</v>
      </c>
      <c r="AG67" s="104">
        <v>50.8182452448432</v>
      </c>
      <c r="AH67" s="104">
        <v>52.4413163380976</v>
      </c>
      <c r="AI67" s="104">
        <v>50.8088020756136</v>
      </c>
      <c r="AJ67" s="104">
        <v>46.5266700313843</v>
      </c>
      <c r="AK67" s="104">
        <v>65.9398752895176</v>
      </c>
      <c r="AL67" s="104">
        <v>72.0263407412081</v>
      </c>
      <c r="AM67" s="104">
        <v>80.1875581908215</v>
      </c>
      <c r="AN67" s="104">
        <v>84.6558151044499</v>
      </c>
      <c r="AO67" s="104">
        <v>88.2611802191457</v>
      </c>
      <c r="AP67" s="104">
        <v>81.178167878823</v>
      </c>
      <c r="AQ67" s="104">
        <v>84.2812852392274</v>
      </c>
      <c r="AR67" s="104">
        <v>94.7585332967918</v>
      </c>
      <c r="AS67" s="104">
        <v>99.6782247870887</v>
      </c>
      <c r="AT67" s="104">
        <v>97.9312947085606</v>
      </c>
      <c r="AU67" s="104">
        <v>92.6866818688656</v>
      </c>
      <c r="AV67" s="104">
        <v>100</v>
      </c>
      <c r="AW67" s="104">
        <v>108.036288979513</v>
      </c>
      <c r="AX67" s="104">
        <v>98.340313348391</v>
      </c>
      <c r="AY67" s="104">
        <v>108.466391637277</v>
      </c>
      <c r="AZ67" s="104">
        <v>119.261425645513</v>
      </c>
    </row>
    <row r="68" spans="1:2" ht="15">
      <c r="A68" s="104" t="s">
        <v>386</v>
      </c>
      <c r="B68" s="104" t="s">
        <v>387</v>
      </c>
    </row>
    <row r="69" spans="1:53" ht="15">
      <c r="A69" s="104" t="s">
        <v>388</v>
      </c>
      <c r="B69" s="104" t="s">
        <v>389</v>
      </c>
      <c r="AZ69" s="104">
        <v>100</v>
      </c>
      <c r="BA69" s="104">
        <v>101.409964750881</v>
      </c>
    </row>
    <row r="70" spans="1:53" ht="15">
      <c r="A70" s="104" t="s">
        <v>390</v>
      </c>
      <c r="B70" s="104" t="s">
        <v>391</v>
      </c>
      <c r="AC70" s="104">
        <v>30.114221051666</v>
      </c>
      <c r="AD70" s="104">
        <v>32.2884635329951</v>
      </c>
      <c r="AE70" s="104">
        <v>38.33816785051</v>
      </c>
      <c r="AF70" s="104">
        <v>45.3667210297404</v>
      </c>
      <c r="AG70" s="104">
        <v>46.7541763007056</v>
      </c>
      <c r="AH70" s="104">
        <v>48.4109457436774</v>
      </c>
      <c r="AI70" s="104">
        <v>51.4803666643511</v>
      </c>
      <c r="AJ70" s="104">
        <v>58.9878854716431</v>
      </c>
      <c r="AK70" s="104">
        <v>73.2848311942301</v>
      </c>
      <c r="AL70" s="104">
        <v>85.6678160050797</v>
      </c>
      <c r="AM70" s="104">
        <v>92.798817911702</v>
      </c>
      <c r="AN70" s="104">
        <v>95.4035352081277</v>
      </c>
      <c r="AO70" s="104">
        <v>94.5977319926794</v>
      </c>
      <c r="AP70" s="104">
        <v>93.2658985365858</v>
      </c>
      <c r="AQ70" s="104">
        <v>93.5040108314752</v>
      </c>
      <c r="AR70" s="104">
        <v>94.1799536705106</v>
      </c>
      <c r="AS70" s="104">
        <v>93.4585829870506</v>
      </c>
      <c r="AT70" s="104">
        <v>94.5388798235898</v>
      </c>
      <c r="AU70" s="104">
        <v>98.2109425677805</v>
      </c>
      <c r="AV70" s="104">
        <v>100</v>
      </c>
      <c r="AW70" s="104">
        <v>101.4631890432</v>
      </c>
      <c r="AX70" s="104">
        <v>106.282991484517</v>
      </c>
      <c r="AY70" s="104">
        <v>112.515833937041</v>
      </c>
      <c r="AZ70" s="104">
        <v>111.724904853925</v>
      </c>
      <c r="BA70" s="104">
        <v>115.428078139243</v>
      </c>
    </row>
    <row r="71" spans="1:53" ht="15">
      <c r="A71" s="104" t="s">
        <v>392</v>
      </c>
      <c r="B71" s="104" t="s">
        <v>393</v>
      </c>
      <c r="C71" s="104">
        <v>0.0718796056367603</v>
      </c>
      <c r="D71" s="104">
        <v>0.077833530271025</v>
      </c>
      <c r="E71" s="104">
        <v>0.0814894443129429</v>
      </c>
      <c r="F71" s="104">
        <v>0.102966342268559</v>
      </c>
      <c r="G71" s="104">
        <v>0.120545204347113</v>
      </c>
      <c r="H71" s="104">
        <v>0.129695409487633</v>
      </c>
      <c r="I71" s="104">
        <v>0.151391075831493</v>
      </c>
      <c r="J71" s="104">
        <v>0.16399921433515</v>
      </c>
      <c r="K71" s="104">
        <v>0.176213119426868</v>
      </c>
      <c r="L71" s="104">
        <v>0.188515725727222</v>
      </c>
      <c r="M71" s="104">
        <v>0.201539566058132</v>
      </c>
      <c r="N71" s="104">
        <v>0.224736764786209</v>
      </c>
      <c r="O71" s="104">
        <v>0.255390677220493</v>
      </c>
      <c r="P71" s="104">
        <v>0.309584445236052</v>
      </c>
      <c r="Q71" s="104">
        <v>0.385687149974915</v>
      </c>
      <c r="R71" s="104">
        <v>0.475037647269798</v>
      </c>
      <c r="S71" s="104">
        <v>0.570602988987988</v>
      </c>
      <c r="T71" s="104">
        <v>0.762973237779772</v>
      </c>
      <c r="U71" s="104">
        <v>0.895661867981988</v>
      </c>
      <c r="V71" s="104">
        <v>1.11498199449864</v>
      </c>
      <c r="W71" s="104">
        <v>1.4108260779522</v>
      </c>
      <c r="X71" s="104">
        <v>1.79886302452616</v>
      </c>
      <c r="Y71" s="104">
        <v>2.2406900281838</v>
      </c>
      <c r="Z71" s="104">
        <v>2.68279627832649</v>
      </c>
      <c r="AA71" s="104">
        <v>3.11621138088244</v>
      </c>
      <c r="AB71" s="104">
        <v>3.86552620339183</v>
      </c>
      <c r="AC71" s="104">
        <v>4.59504086354358</v>
      </c>
      <c r="AD71" s="104">
        <v>5.66571414331476</v>
      </c>
      <c r="AE71" s="104">
        <v>7.25827648324814</v>
      </c>
      <c r="AF71" s="104">
        <v>9.13572092432806</v>
      </c>
      <c r="AG71" s="104">
        <v>11.7983697755887</v>
      </c>
      <c r="AH71" s="104">
        <v>15.3819849494274</v>
      </c>
      <c r="AI71" s="104">
        <v>19.5385965263896</v>
      </c>
      <c r="AJ71" s="104">
        <v>23.9227475435762</v>
      </c>
      <c r="AK71" s="104">
        <v>29.3885834620062</v>
      </c>
      <c r="AL71" s="104">
        <v>35.5288771899147</v>
      </c>
      <c r="AM71" s="104">
        <v>42.9181759354409</v>
      </c>
      <c r="AN71" s="104">
        <v>50.8443594292256</v>
      </c>
      <c r="AO71" s="104">
        <v>60.3401544797339</v>
      </c>
      <c r="AP71" s="104">
        <v>66.9019918870709</v>
      </c>
      <c r="AQ71" s="104">
        <v>73.0711138277181</v>
      </c>
      <c r="AR71" s="104">
        <v>78.8937621864621</v>
      </c>
      <c r="AS71" s="104">
        <v>83.903614977932</v>
      </c>
      <c r="AT71" s="104">
        <v>89.8869380480381</v>
      </c>
      <c r="AU71" s="104">
        <v>95.1944724590847</v>
      </c>
      <c r="AV71" s="104">
        <v>100</v>
      </c>
      <c r="AW71" s="104">
        <v>104.296333435434</v>
      </c>
      <c r="AX71" s="104">
        <v>110.078265524479</v>
      </c>
      <c r="AY71" s="104">
        <v>117.780431598747</v>
      </c>
      <c r="AZ71" s="104">
        <v>122.730664353195</v>
      </c>
      <c r="BA71" s="104">
        <v>125.526739088885</v>
      </c>
    </row>
    <row r="72" spans="1:52" ht="15">
      <c r="A72" s="104" t="s">
        <v>394</v>
      </c>
      <c r="B72" s="104" t="s">
        <v>395</v>
      </c>
      <c r="AQ72" s="104">
        <v>81.9114519559193</v>
      </c>
      <c r="AR72" s="104">
        <v>86.4613005091195</v>
      </c>
      <c r="AS72" s="104">
        <v>89.5160146935624</v>
      </c>
      <c r="AT72" s="104">
        <v>92.9168009280149</v>
      </c>
      <c r="AU72" s="104">
        <v>97.0748211638848</v>
      </c>
      <c r="AV72" s="104">
        <v>100</v>
      </c>
      <c r="AW72" s="104">
        <v>103.374363601212</v>
      </c>
      <c r="AX72" s="104">
        <v>107.991235419218</v>
      </c>
      <c r="AY72" s="104">
        <v>109.8279306567</v>
      </c>
      <c r="AZ72" s="104">
        <v>109.690017400271</v>
      </c>
    </row>
    <row r="73" spans="1:51" ht="15">
      <c r="A73" s="104" t="s">
        <v>396</v>
      </c>
      <c r="B73" s="104" t="s">
        <v>397</v>
      </c>
      <c r="F73" s="104">
        <v>6.05557914152695E-14</v>
      </c>
      <c r="G73" s="104">
        <v>8.20052976402862E-14</v>
      </c>
      <c r="H73" s="104">
        <v>7.97690293470245E-14</v>
      </c>
      <c r="I73" s="104">
        <v>9.23566629434204E-14</v>
      </c>
      <c r="J73" s="104">
        <v>1.2646076905694E-13</v>
      </c>
      <c r="K73" s="104">
        <v>1.93891766441009E-13</v>
      </c>
      <c r="L73" s="104">
        <v>2.05866901450887E-13</v>
      </c>
      <c r="M73" s="104">
        <v>2.2238830504796E-13</v>
      </c>
      <c r="N73" s="104">
        <v>2.35236455402614E-13</v>
      </c>
      <c r="O73" s="104">
        <v>2.72413731492116E-13</v>
      </c>
      <c r="P73" s="104">
        <v>3.15026763502047E-13</v>
      </c>
      <c r="Q73" s="104">
        <v>4.07862885808567E-13</v>
      </c>
      <c r="R73" s="104">
        <v>5.24748110060977E-13</v>
      </c>
      <c r="S73" s="104">
        <v>9.46571911063602E-13</v>
      </c>
      <c r="T73" s="104">
        <v>1.59921155019743E-12</v>
      </c>
      <c r="U73" s="104">
        <v>2.37913163260099E-12</v>
      </c>
      <c r="V73" s="104">
        <v>4.78327413419292E-12</v>
      </c>
      <c r="W73" s="104">
        <v>7.01351907544103E-12</v>
      </c>
      <c r="X73" s="104">
        <v>9.49688448669182E-12</v>
      </c>
      <c r="Y73" s="104">
        <v>1.29822123722685E-11</v>
      </c>
      <c r="Z73" s="104">
        <v>2.2917070784787E-11</v>
      </c>
      <c r="AA73" s="104">
        <v>3.48859719463231E-11</v>
      </c>
      <c r="AB73" s="104">
        <v>4.319608415183E-11</v>
      </c>
      <c r="AC73" s="104">
        <v>6.23751455152425E-11</v>
      </c>
      <c r="AD73" s="104">
        <v>1.11445897111721E-10</v>
      </c>
      <c r="AE73" s="104">
        <v>1.90674714793536E-10</v>
      </c>
      <c r="AF73" s="104">
        <v>3.89100794205111E-10</v>
      </c>
      <c r="AG73" s="104">
        <v>7.05421859988661E-10</v>
      </c>
      <c r="AH73" s="104">
        <v>1.59032901980928E-08</v>
      </c>
      <c r="AI73" s="104">
        <v>6.7257715526784E-07</v>
      </c>
      <c r="AJ73" s="104">
        <v>1.40360446807681E-05</v>
      </c>
      <c r="AK73" s="104">
        <v>0.00335084344251155</v>
      </c>
      <c r="AL73" s="104">
        <v>0.021509361720914</v>
      </c>
      <c r="AM73" s="104">
        <v>0.127430460553211</v>
      </c>
      <c r="AN73" s="104">
        <v>0.38040121508908</v>
      </c>
      <c r="AO73" s="104">
        <v>0.491283630810671</v>
      </c>
      <c r="AP73" s="104">
        <v>1.89092601247859</v>
      </c>
      <c r="AQ73" s="104">
        <v>11.6085242008084</v>
      </c>
      <c r="AR73" s="104">
        <v>53.3918531752832</v>
      </c>
      <c r="AS73" s="104">
        <v>70.2223441954939</v>
      </c>
      <c r="AT73" s="104">
        <v>79.2627447141177</v>
      </c>
      <c r="AU73" s="104">
        <v>82.4288031134068</v>
      </c>
      <c r="AV73" s="104">
        <v>100</v>
      </c>
      <c r="AW73" s="104">
        <v>113.05269497451</v>
      </c>
      <c r="AX73" s="104">
        <v>132.209587930221</v>
      </c>
      <c r="AY73" s="104">
        <v>155.083677176461</v>
      </c>
    </row>
    <row r="74" spans="1:52" ht="15">
      <c r="A74" s="104" t="s">
        <v>398</v>
      </c>
      <c r="B74" s="104" t="s">
        <v>399</v>
      </c>
      <c r="AB74" s="104">
        <v>42.6538208889862</v>
      </c>
      <c r="AC74" s="104">
        <v>44.4274140573681</v>
      </c>
      <c r="AD74" s="104">
        <v>44.6244799649661</v>
      </c>
      <c r="AE74" s="104">
        <v>45.084300416028</v>
      </c>
      <c r="AF74" s="104">
        <v>44.2741405736808</v>
      </c>
      <c r="AG74" s="104">
        <v>45.553244288738</v>
      </c>
      <c r="AH74" s="104">
        <v>44.7887015546311</v>
      </c>
      <c r="AI74" s="104">
        <v>43.0260564922268</v>
      </c>
      <c r="AJ74" s="104">
        <v>45.1445149989052</v>
      </c>
      <c r="AK74" s="104">
        <v>64.3037004598205</v>
      </c>
      <c r="AL74" s="104">
        <v>70.3598277497993</v>
      </c>
      <c r="AM74" s="104">
        <v>77.4177067367345</v>
      </c>
      <c r="AN74" s="104">
        <v>0</v>
      </c>
      <c r="AO74" s="104">
        <v>88.400481716663</v>
      </c>
      <c r="AP74" s="104">
        <v>92.0626231661923</v>
      </c>
      <c r="AQ74" s="104">
        <v>91.2506386395154</v>
      </c>
      <c r="AR74" s="104">
        <v>91.3017298007445</v>
      </c>
      <c r="AS74" s="104">
        <v>95.299613166922</v>
      </c>
      <c r="AT74" s="104">
        <v>94.6974673381504</v>
      </c>
      <c r="AU74" s="104">
        <v>96.99839427779</v>
      </c>
      <c r="AV74" s="104">
        <v>100</v>
      </c>
      <c r="AW74" s="104">
        <v>106.537843952996</v>
      </c>
      <c r="AX74" s="104">
        <v>109.367929348223</v>
      </c>
      <c r="AY74" s="104">
        <v>117.389241661193</v>
      </c>
      <c r="AZ74" s="104">
        <v>123.301218889132</v>
      </c>
    </row>
    <row r="75" spans="1:53" ht="15">
      <c r="A75" s="104" t="s">
        <v>400</v>
      </c>
      <c r="B75" s="104" t="s">
        <v>401</v>
      </c>
      <c r="C75" s="104">
        <v>0.392651856322925</v>
      </c>
      <c r="D75" s="104">
        <v>0.402196413734285</v>
      </c>
      <c r="E75" s="104">
        <v>0.412966669361956</v>
      </c>
      <c r="F75" s="104">
        <v>0.425073276518036</v>
      </c>
      <c r="G75" s="104">
        <v>0.439202853184564</v>
      </c>
      <c r="H75" s="104">
        <v>0.436282154208325</v>
      </c>
      <c r="I75" s="104">
        <v>0.437080039391977</v>
      </c>
      <c r="J75" s="104">
        <v>0.442361453700789</v>
      </c>
      <c r="K75" s="104">
        <v>0.460471251348196</v>
      </c>
      <c r="L75" s="104">
        <v>0.47257861000062</v>
      </c>
      <c r="M75" s="104">
        <v>0.494564372826283</v>
      </c>
      <c r="N75" s="104">
        <v>0.509812031879342</v>
      </c>
      <c r="O75" s="104">
        <v>0.533269124263173</v>
      </c>
      <c r="P75" s="104">
        <v>0.614400871315495</v>
      </c>
      <c r="Q75" s="104">
        <v>0.799173511650242</v>
      </c>
      <c r="R75" s="104">
        <v>0.937983573400321</v>
      </c>
      <c r="S75" s="104">
        <v>0.970680117459195</v>
      </c>
      <c r="T75" s="104">
        <v>1.01120100782852</v>
      </c>
      <c r="U75" s="104">
        <v>1.07202142603532</v>
      </c>
      <c r="V75" s="104">
        <v>1.1704706185919</v>
      </c>
      <c r="W75" s="104">
        <v>1.38263468636762</v>
      </c>
      <c r="X75" s="104">
        <v>1.89500039680698</v>
      </c>
      <c r="Y75" s="104">
        <v>3.60282617154115</v>
      </c>
      <c r="Z75" s="104">
        <v>4.77808832288873</v>
      </c>
      <c r="AA75" s="104">
        <v>5.34910145625807</v>
      </c>
      <c r="AB75" s="104">
        <v>6.15423528954033</v>
      </c>
      <c r="AC75" s="104">
        <v>6.88269678225033</v>
      </c>
      <c r="AD75" s="104">
        <v>8.04220080956635</v>
      </c>
      <c r="AE75" s="104">
        <v>9.71709554434904</v>
      </c>
      <c r="AF75" s="104">
        <v>11.3213835656441</v>
      </c>
      <c r="AG75" s="104">
        <v>13.4774482405216</v>
      </c>
      <c r="AH75" s="104">
        <v>17.3467320956851</v>
      </c>
      <c r="AI75" s="104">
        <v>21.1262821889932</v>
      </c>
      <c r="AJ75" s="104">
        <v>23.1927381664919</v>
      </c>
      <c r="AK75" s="104">
        <v>26.3317001948761</v>
      </c>
      <c r="AL75" s="104">
        <v>32.4378204823932</v>
      </c>
      <c r="AM75" s="104">
        <v>38.1217358151365</v>
      </c>
      <c r="AN75" s="104">
        <v>43.1658018034281</v>
      </c>
      <c r="AO75" s="104">
        <v>48.2015645953504</v>
      </c>
      <c r="AP75" s="104">
        <v>53.0438377506689</v>
      </c>
      <c r="AQ75" s="104">
        <v>58.8746944979462</v>
      </c>
      <c r="AR75" s="104">
        <v>65.4845420318623</v>
      </c>
      <c r="AS75" s="104">
        <v>71.4860796814093</v>
      </c>
      <c r="AT75" s="104">
        <v>78.2397733894939</v>
      </c>
      <c r="AU75" s="104">
        <v>87.8750256796917</v>
      </c>
      <c r="AV75" s="104">
        <v>100</v>
      </c>
      <c r="AW75" s="104">
        <v>111.470530710543</v>
      </c>
      <c r="AX75" s="104">
        <v>121.901197667896</v>
      </c>
      <c r="AY75" s="104">
        <v>138.264429821092</v>
      </c>
      <c r="AZ75" s="104">
        <v>149.109650895956</v>
      </c>
      <c r="BA75" s="104">
        <v>157.549601059929</v>
      </c>
    </row>
    <row r="76" spans="1:53" ht="15">
      <c r="A76" s="104" t="s">
        <v>402</v>
      </c>
      <c r="B76" s="104" t="s">
        <v>403</v>
      </c>
      <c r="C76" s="104">
        <v>6.3040080232718</v>
      </c>
      <c r="D76" s="104">
        <v>7.03631262023504</v>
      </c>
      <c r="E76" s="104">
        <v>6.94193815453077</v>
      </c>
      <c r="F76" s="104">
        <v>7.00743300231175</v>
      </c>
      <c r="G76" s="104">
        <v>7.05075242916831</v>
      </c>
      <c r="H76" s="104">
        <v>7.2348599933254</v>
      </c>
      <c r="I76" s="104">
        <v>7.53809598134697</v>
      </c>
      <c r="J76" s="104">
        <v>7.71085798135177</v>
      </c>
      <c r="K76" s="104">
        <v>8.12342395146322</v>
      </c>
      <c r="L76" s="104">
        <v>8.48493488275785</v>
      </c>
      <c r="M76" s="104">
        <v>9.1811399573467</v>
      </c>
      <c r="N76" s="104">
        <v>9.14039906778789</v>
      </c>
      <c r="O76" s="104">
        <v>9.16876297822789</v>
      </c>
      <c r="P76" s="104">
        <v>10.1867695094882</v>
      </c>
      <c r="Q76" s="104">
        <v>11.9551303988474</v>
      </c>
      <c r="R76" s="104">
        <v>13.3233022972397</v>
      </c>
      <c r="S76" s="104">
        <v>14.9323095806949</v>
      </c>
      <c r="T76" s="104">
        <v>19.0270268340303</v>
      </c>
      <c r="U76" s="104">
        <v>21.5467734964808</v>
      </c>
      <c r="V76" s="104">
        <v>25.068024051387</v>
      </c>
      <c r="W76" s="104">
        <v>28.7532695794074</v>
      </c>
      <c r="X76" s="104">
        <v>31.2833303911054</v>
      </c>
      <c r="Y76" s="104">
        <v>33.6555847192565</v>
      </c>
      <c r="Z76" s="104">
        <v>35.5539038891956</v>
      </c>
      <c r="AA76" s="104">
        <v>37.0773037338579</v>
      </c>
      <c r="AB76" s="104">
        <v>37.7683517338358</v>
      </c>
      <c r="AC76" s="104">
        <v>41.4254441349304</v>
      </c>
      <c r="AD76" s="104">
        <v>44.3017395930066</v>
      </c>
      <c r="AE76" s="104">
        <v>47.3721541329634</v>
      </c>
      <c r="AF76" s="104">
        <v>47.8693335302768</v>
      </c>
      <c r="AG76" s="104">
        <v>47.4835642896552</v>
      </c>
      <c r="AH76" s="104">
        <v>48.2828781562235</v>
      </c>
      <c r="AI76" s="104">
        <v>50.3259120545566</v>
      </c>
      <c r="AJ76" s="104">
        <v>51.4153243900723</v>
      </c>
      <c r="AK76" s="104">
        <v>64.8252492371858</v>
      </c>
      <c r="AL76" s="104">
        <v>74.092063400291</v>
      </c>
      <c r="AM76" s="104">
        <v>75.9301442672741</v>
      </c>
      <c r="AN76" s="104">
        <v>78.9831688180205</v>
      </c>
      <c r="AO76" s="104">
        <v>82.6879271070615</v>
      </c>
      <c r="AP76" s="104">
        <v>83.3396608453554</v>
      </c>
      <c r="AQ76" s="104">
        <v>85.389774740572</v>
      </c>
      <c r="AR76" s="104">
        <v>89.0470766894457</v>
      </c>
      <c r="AS76" s="104">
        <v>91.8121994431789</v>
      </c>
      <c r="AT76" s="104">
        <v>94.8873702860035</v>
      </c>
      <c r="AU76" s="104">
        <v>96.2541128828145</v>
      </c>
      <c r="AV76" s="104">
        <v>100</v>
      </c>
      <c r="AW76" s="104">
        <v>102.467729688686</v>
      </c>
      <c r="AX76" s="104">
        <v>104.403948367502</v>
      </c>
      <c r="AY76" s="104">
        <v>110.990888382688</v>
      </c>
      <c r="AZ76" s="104">
        <v>112.129840546697</v>
      </c>
      <c r="BA76" s="104">
        <v>114.008761500709</v>
      </c>
    </row>
    <row r="77" spans="1:53" ht="15">
      <c r="A77" s="104" t="s">
        <v>404</v>
      </c>
      <c r="B77" s="104" t="s">
        <v>405</v>
      </c>
      <c r="AB77" s="104">
        <v>0.00014042675893887</v>
      </c>
      <c r="AC77" s="104">
        <v>0.000210640138408305</v>
      </c>
      <c r="AD77" s="104">
        <v>0.000491493656286044</v>
      </c>
      <c r="AE77" s="104">
        <v>0.0014042675893887</v>
      </c>
      <c r="AF77" s="104">
        <v>0.0210640138408305</v>
      </c>
      <c r="AG77" s="104">
        <v>0.126384083044983</v>
      </c>
      <c r="AH77" s="104">
        <v>0.280853517877739</v>
      </c>
      <c r="AI77" s="104">
        <v>2.03618800461361</v>
      </c>
      <c r="AJ77" s="104">
        <v>32.5790080738178</v>
      </c>
      <c r="AK77" s="104">
        <v>67.5452710495963</v>
      </c>
      <c r="AL77" s="104">
        <v>70.2133794694348</v>
      </c>
      <c r="AM77" s="104">
        <v>73.2325547866205</v>
      </c>
      <c r="AN77" s="104">
        <v>76.286836793541</v>
      </c>
      <c r="AO77" s="104">
        <v>81.1666666666667</v>
      </c>
      <c r="AP77" s="104">
        <v>84.425</v>
      </c>
      <c r="AQ77" s="104">
        <v>88.3333333333333</v>
      </c>
      <c r="AR77" s="104">
        <v>91.6583333333333</v>
      </c>
      <c r="AS77" s="104">
        <v>93.1916666666667</v>
      </c>
      <c r="AT77" s="104">
        <v>94.8416666666667</v>
      </c>
      <c r="AU77" s="104">
        <v>96.7666666666667</v>
      </c>
      <c r="AV77" s="104">
        <v>100</v>
      </c>
      <c r="AW77" s="104">
        <v>103.208333333333</v>
      </c>
      <c r="AX77" s="104">
        <v>106.175</v>
      </c>
      <c r="AY77" s="104">
        <v>112.616666666667</v>
      </c>
      <c r="AZ77" s="104">
        <v>115.291666666667</v>
      </c>
      <c r="BA77" s="104">
        <v>116.5</v>
      </c>
    </row>
    <row r="78" spans="1:2" ht="15">
      <c r="A78" s="104" t="s">
        <v>406</v>
      </c>
      <c r="B78" s="104" t="s">
        <v>407</v>
      </c>
    </row>
    <row r="79" spans="1:2" ht="15">
      <c r="A79" s="104" t="s">
        <v>408</v>
      </c>
      <c r="B79" s="104" t="s">
        <v>409</v>
      </c>
    </row>
    <row r="80" spans="1:53" ht="15">
      <c r="A80" s="104" t="s">
        <v>410</v>
      </c>
      <c r="B80" s="104" t="s">
        <v>411</v>
      </c>
      <c r="C80" s="104">
        <v>15.7051744349957</v>
      </c>
      <c r="D80" s="104">
        <v>15.6085272077034</v>
      </c>
      <c r="E80" s="104">
        <v>15.6246350789188</v>
      </c>
      <c r="F80" s="104">
        <v>15.930684632011</v>
      </c>
      <c r="G80" s="104">
        <v>15.8823610182038</v>
      </c>
      <c r="H80" s="104">
        <v>15.9145767606345</v>
      </c>
      <c r="I80" s="104">
        <v>15.9951161167114</v>
      </c>
      <c r="J80" s="104">
        <v>16.1078712153802</v>
      </c>
      <c r="K80" s="104">
        <v>16.714601031079</v>
      </c>
      <c r="L80" s="104">
        <v>17.1132708435791</v>
      </c>
      <c r="M80" s="104">
        <v>17.5240215596116</v>
      </c>
      <c r="N80" s="104">
        <v>18.2502180869586</v>
      </c>
      <c r="O80" s="104">
        <v>19.1321240359873</v>
      </c>
      <c r="P80" s="104">
        <v>20.6261290912004</v>
      </c>
      <c r="Q80" s="104">
        <v>23.9627492404859</v>
      </c>
      <c r="R80" s="104">
        <v>25.0744975984845</v>
      </c>
      <c r="S80" s="104">
        <v>26.0409664566702</v>
      </c>
      <c r="T80" s="104">
        <v>27.9488475729921</v>
      </c>
      <c r="U80" s="104">
        <v>30.0272030573105</v>
      </c>
      <c r="V80" s="104">
        <v>32.8688899638588</v>
      </c>
      <c r="W80" s="104">
        <v>37.3119620757958</v>
      </c>
      <c r="X80" s="104">
        <v>41.3210180801215</v>
      </c>
      <c r="Y80" s="104">
        <v>43.9791154018501</v>
      </c>
      <c r="Z80" s="104">
        <v>46.199935055367</v>
      </c>
      <c r="AA80" s="104">
        <v>48.9682125769601</v>
      </c>
      <c r="AB80" s="104">
        <v>51.4334945490639</v>
      </c>
      <c r="AC80" s="104">
        <v>52.0601444358271</v>
      </c>
      <c r="AD80" s="104">
        <v>53.5134901346608</v>
      </c>
      <c r="AE80" s="104">
        <v>55.3486102260237</v>
      </c>
      <c r="AF80" s="104">
        <v>57.4327513416044</v>
      </c>
      <c r="AG80" s="104">
        <v>60.0184051819174</v>
      </c>
      <c r="AH80" s="104">
        <v>63.0404965664171</v>
      </c>
      <c r="AI80" s="104">
        <v>67.144571286108</v>
      </c>
      <c r="AJ80" s="104">
        <v>70.4038806839547</v>
      </c>
      <c r="AK80" s="104">
        <v>73.7118698959832</v>
      </c>
      <c r="AL80" s="104">
        <v>75.6400381680828</v>
      </c>
      <c r="AM80" s="104">
        <v>77.8932980728255</v>
      </c>
      <c r="AN80" s="104">
        <v>80.701619766867</v>
      </c>
      <c r="AO80" s="104">
        <v>82.4994156630526</v>
      </c>
      <c r="AP80" s="104">
        <v>83.8441561383603</v>
      </c>
      <c r="AQ80" s="104">
        <v>87.3166940426446</v>
      </c>
      <c r="AR80" s="104">
        <v>89.042994315394</v>
      </c>
      <c r="AS80" s="104">
        <v>91.5372266489399</v>
      </c>
      <c r="AT80" s="104">
        <v>95.3260123132657</v>
      </c>
      <c r="AU80" s="104">
        <v>97.5053718770313</v>
      </c>
      <c r="AV80" s="104">
        <v>100</v>
      </c>
      <c r="AW80" s="104">
        <v>102.495874931249</v>
      </c>
      <c r="AX80" s="104">
        <v>104.927582126369</v>
      </c>
      <c r="AY80" s="104">
        <v>109.826830447174</v>
      </c>
      <c r="AZ80" s="104">
        <v>110.237670627843</v>
      </c>
      <c r="BA80" s="104">
        <v>112.862714378573</v>
      </c>
    </row>
    <row r="81" spans="1:53" ht="15">
      <c r="A81" s="104" t="s">
        <v>412</v>
      </c>
      <c r="B81" s="104" t="s">
        <v>413</v>
      </c>
      <c r="AJ81" s="104">
        <v>53.7679522349524</v>
      </c>
      <c r="AK81" s="104">
        <v>59.1253832499596</v>
      </c>
      <c r="AL81" s="104">
        <v>64.5473616265935</v>
      </c>
      <c r="AM81" s="104">
        <v>70.2275294497337</v>
      </c>
      <c r="AN81" s="104">
        <v>76.2304340810069</v>
      </c>
      <c r="AO81" s="104">
        <v>84.3311279651444</v>
      </c>
      <c r="AP81" s="104">
        <v>86.138454090689</v>
      </c>
      <c r="AQ81" s="104">
        <v>89.5002958420739</v>
      </c>
      <c r="AR81" s="104">
        <v>93.7120111882091</v>
      </c>
      <c r="AS81" s="104">
        <v>95.3848636436986</v>
      </c>
      <c r="AT81" s="104">
        <v>95.4876015276211</v>
      </c>
      <c r="AU81" s="104">
        <v>98.1872949276534</v>
      </c>
      <c r="AV81" s="104">
        <v>100</v>
      </c>
      <c r="AW81" s="104">
        <v>102.528104997042</v>
      </c>
      <c r="AX81" s="104">
        <v>105.529557312678</v>
      </c>
      <c r="AY81" s="104">
        <v>112.231725028239</v>
      </c>
      <c r="AZ81" s="104">
        <v>113.404335431123</v>
      </c>
      <c r="BA81" s="104">
        <v>115.001882631381</v>
      </c>
    </row>
    <row r="82" spans="1:53" ht="15">
      <c r="A82" s="104" t="s">
        <v>414</v>
      </c>
      <c r="B82" s="104" t="s">
        <v>415</v>
      </c>
      <c r="C82" s="104">
        <v>9.15936506883142</v>
      </c>
      <c r="D82" s="104">
        <v>9.47551233180468</v>
      </c>
      <c r="E82" s="104">
        <v>10.1745985329112</v>
      </c>
      <c r="F82" s="104">
        <v>10.7957611129569</v>
      </c>
      <c r="G82" s="104">
        <v>11.1296506319143</v>
      </c>
      <c r="H82" s="104">
        <v>11.7362165912702</v>
      </c>
      <c r="I82" s="104">
        <v>12.5653755633478</v>
      </c>
      <c r="J82" s="104">
        <v>13.5967231886554</v>
      </c>
      <c r="K82" s="104">
        <v>14.6781542416673</v>
      </c>
      <c r="L82" s="104">
        <v>15.1901181707076</v>
      </c>
      <c r="M82" s="104">
        <v>16.1797296060528</v>
      </c>
      <c r="N82" s="104">
        <v>17.1294597933372</v>
      </c>
      <c r="O82" s="104">
        <v>18.2535545071698</v>
      </c>
      <c r="P82" s="104">
        <v>19.951753699395</v>
      </c>
      <c r="Q82" s="104">
        <v>22.9994230307583</v>
      </c>
      <c r="R82" s="104">
        <v>25.2086586812211</v>
      </c>
      <c r="S82" s="104">
        <v>27.477437962531</v>
      </c>
      <c r="T82" s="104">
        <v>30.5381892706166</v>
      </c>
      <c r="U82" s="104">
        <v>33.5947391356726</v>
      </c>
      <c r="V82" s="104">
        <v>36.8235481684256</v>
      </c>
      <c r="W82" s="104">
        <v>41.3548045664171</v>
      </c>
      <c r="X82" s="104">
        <v>46.2311937703183</v>
      </c>
      <c r="Y82" s="104">
        <v>50.8958947607167</v>
      </c>
      <c r="Z82" s="104">
        <v>54.4114311635291</v>
      </c>
      <c r="AA82" s="104">
        <v>57.8513646329478</v>
      </c>
      <c r="AB82" s="104">
        <v>60.5428290617676</v>
      </c>
      <c r="AC82" s="104">
        <v>62.7957964769033</v>
      </c>
      <c r="AD82" s="104">
        <v>65.2982535722386</v>
      </c>
      <c r="AE82" s="104">
        <v>68.2694488546155</v>
      </c>
      <c r="AF82" s="104">
        <v>71.5354955772284</v>
      </c>
      <c r="AG82" s="104">
        <v>73.4331292054132</v>
      </c>
      <c r="AH82" s="104">
        <v>75.1719966734709</v>
      </c>
      <c r="AI82" s="104">
        <v>76.7520979814017</v>
      </c>
      <c r="AJ82" s="104">
        <v>77.7122552355031</v>
      </c>
      <c r="AK82" s="104">
        <v>79.2621153700764</v>
      </c>
      <c r="AL82" s="104">
        <v>80.9253799047403</v>
      </c>
      <c r="AM82" s="104">
        <v>82.6340061994405</v>
      </c>
      <c r="AN82" s="104">
        <v>84.4484766008921</v>
      </c>
      <c r="AO82" s="104">
        <v>86.0134573221441</v>
      </c>
      <c r="AP82" s="104">
        <v>88.1454600438497</v>
      </c>
      <c r="AQ82" s="104">
        <v>90.7235200725788</v>
      </c>
      <c r="AR82" s="104">
        <v>92.8555227942844</v>
      </c>
      <c r="AS82" s="104">
        <v>95.1084902094198</v>
      </c>
      <c r="AT82" s="104">
        <v>97.0968473576775</v>
      </c>
      <c r="AU82" s="104">
        <v>98.2233310652453</v>
      </c>
      <c r="AV82" s="104">
        <v>100</v>
      </c>
      <c r="AW82" s="104">
        <v>101.890073334845</v>
      </c>
      <c r="AX82" s="104">
        <v>103.636501096243</v>
      </c>
      <c r="AY82" s="104">
        <v>107.159597792394</v>
      </c>
      <c r="AZ82" s="104">
        <v>108.580932940198</v>
      </c>
      <c r="BA82" s="104">
        <v>111.075829742194</v>
      </c>
    </row>
    <row r="83" spans="1:53" ht="15">
      <c r="A83" s="104" t="s">
        <v>416</v>
      </c>
      <c r="B83" s="104" t="s">
        <v>417</v>
      </c>
      <c r="V83" s="104">
        <v>82.3856856499113</v>
      </c>
      <c r="W83" s="104">
        <v>92.3197710456843</v>
      </c>
      <c r="X83" s="104">
        <v>97.5980319580977</v>
      </c>
      <c r="Y83" s="104">
        <v>95.2452222590989</v>
      </c>
      <c r="Z83" s="104">
        <v>96.1041845301619</v>
      </c>
      <c r="AA83" s="104">
        <v>97.9154745364093</v>
      </c>
      <c r="AB83" s="104">
        <v>100</v>
      </c>
      <c r="AC83" s="104">
        <v>118.147633450986</v>
      </c>
      <c r="AD83" s="104">
        <v>122.978827761477</v>
      </c>
      <c r="AP83" s="104">
        <v>0</v>
      </c>
      <c r="AQ83" s="104">
        <v>90.0666716607986</v>
      </c>
      <c r="AR83" s="104">
        <v>91.6398232077309</v>
      </c>
      <c r="AS83" s="104">
        <v>92.2241366394487</v>
      </c>
      <c r="AT83" s="104">
        <v>94.0519889130269</v>
      </c>
      <c r="AU83" s="104">
        <v>96.9885384673009</v>
      </c>
      <c r="AV83" s="104">
        <v>100</v>
      </c>
      <c r="AW83" s="104">
        <v>103.483406996779</v>
      </c>
      <c r="AX83" s="104">
        <v>108.622368716757</v>
      </c>
      <c r="AY83" s="104">
        <v>121.612105775713</v>
      </c>
      <c r="AZ83" s="104">
        <v>123.649711588883</v>
      </c>
      <c r="BA83" s="104">
        <v>128.533972582215</v>
      </c>
    </row>
    <row r="84" spans="1:53" ht="15">
      <c r="A84" s="104" t="s">
        <v>418</v>
      </c>
      <c r="B84" s="104" t="s">
        <v>419</v>
      </c>
      <c r="G84" s="104">
        <v>9.25684762687049</v>
      </c>
      <c r="H84" s="104">
        <v>0</v>
      </c>
      <c r="I84" s="104">
        <v>9.71891860419108</v>
      </c>
      <c r="J84" s="104">
        <v>9.81148708046756</v>
      </c>
      <c r="K84" s="104">
        <v>10.3383559912071</v>
      </c>
      <c r="L84" s="104">
        <v>10.7741992336621</v>
      </c>
      <c r="M84" s="104">
        <v>12.1094995038382</v>
      </c>
      <c r="N84" s="104">
        <v>12.5499711700679</v>
      </c>
      <c r="O84" s="104">
        <v>13.0128135514269</v>
      </c>
      <c r="P84" s="104">
        <v>14.5872490519715</v>
      </c>
      <c r="Q84" s="104">
        <v>19.6017726174482</v>
      </c>
      <c r="R84" s="104">
        <v>23.503071951389</v>
      </c>
      <c r="S84" s="104">
        <v>26.0654934933476</v>
      </c>
      <c r="T84" s="104">
        <v>28.542668134693</v>
      </c>
      <c r="U84" s="104">
        <v>30.7440439799373</v>
      </c>
      <c r="V84" s="104">
        <v>0</v>
      </c>
      <c r="W84" s="104">
        <v>48.1544697992721</v>
      </c>
      <c r="X84" s="104">
        <v>54.5429728216893</v>
      </c>
      <c r="Y84" s="104">
        <v>56.9399150859872</v>
      </c>
      <c r="Z84" s="104">
        <v>59.3017556853267</v>
      </c>
      <c r="AA84" s="104">
        <v>60.617065216551</v>
      </c>
      <c r="AB84" s="104">
        <v>62.884131320503</v>
      </c>
      <c r="AC84" s="104">
        <v>64.6286840689325</v>
      </c>
      <c r="AD84" s="104">
        <v>67.2297174423452</v>
      </c>
      <c r="AE84" s="104">
        <v>69.1959121323686</v>
      </c>
      <c r="AF84" s="104">
        <v>73.4988748039039</v>
      </c>
      <c r="AG84" s="104">
        <v>75.8441674754773</v>
      </c>
      <c r="AH84" s="104">
        <v>80.0588745322606</v>
      </c>
      <c r="AI84" s="104">
        <v>84.4395565187383</v>
      </c>
      <c r="AJ84" s="104">
        <v>85.7644351504734</v>
      </c>
      <c r="AK84" s="104">
        <v>85.777417085896</v>
      </c>
      <c r="AL84" s="104">
        <v>86.9075666862929</v>
      </c>
      <c r="AM84" s="104">
        <v>88.3651495467923</v>
      </c>
      <c r="AN84" s="104">
        <v>90.5179871710326</v>
      </c>
      <c r="AO84" s="104">
        <v>91.4223953388039</v>
      </c>
      <c r="AP84" s="104">
        <v>92.5007022636527</v>
      </c>
      <c r="AQ84" s="104">
        <v>93.2933840766352</v>
      </c>
      <c r="AR84" s="104">
        <v>94.5098309463425</v>
      </c>
      <c r="AS84" s="104">
        <v>94.6705499514273</v>
      </c>
      <c r="AT84" s="104">
        <v>96.0464614339848</v>
      </c>
      <c r="AU84" s="104">
        <v>98.3459191994218</v>
      </c>
      <c r="AV84" s="104">
        <v>100</v>
      </c>
      <c r="AW84" s="104">
        <v>102.592820909402</v>
      </c>
      <c r="AX84" s="104">
        <v>105.914608346208</v>
      </c>
      <c r="AY84" s="104">
        <v>112.62403881215</v>
      </c>
      <c r="AZ84" s="104">
        <v>112.657750603461</v>
      </c>
      <c r="BA84" s="104">
        <v>116.339391812629</v>
      </c>
    </row>
    <row r="85" spans="1:53" ht="15">
      <c r="A85" s="104" t="s">
        <v>420</v>
      </c>
      <c r="B85" s="104" t="s">
        <v>421</v>
      </c>
      <c r="C85" s="104">
        <v>0.619457377389826</v>
      </c>
      <c r="D85" s="104">
        <v>0.595298539665428</v>
      </c>
      <c r="E85" s="104">
        <v>0.649810788875732</v>
      </c>
      <c r="F85" s="104">
        <v>0.705561952840817</v>
      </c>
      <c r="G85" s="104">
        <v>0.720428929898173</v>
      </c>
      <c r="H85" s="104">
        <v>0.706800867595596</v>
      </c>
      <c r="I85" s="104">
        <v>0.708659239727766</v>
      </c>
      <c r="J85" s="104">
        <v>0.717434885910034</v>
      </c>
      <c r="K85" s="104">
        <v>0.717692993149581</v>
      </c>
      <c r="L85" s="104">
        <v>0.724558645751052</v>
      </c>
      <c r="M85" s="104">
        <v>0.752212634062075</v>
      </c>
      <c r="N85" s="104">
        <v>0.779142063726738</v>
      </c>
      <c r="O85" s="104">
        <v>0.846465637893833</v>
      </c>
      <c r="P85" s="104">
        <v>0.974108719319711</v>
      </c>
      <c r="Q85" s="104">
        <v>1.10211408007087</v>
      </c>
      <c r="R85" s="104">
        <v>1.26193964134613</v>
      </c>
      <c r="S85" s="104">
        <v>1.35993619818396</v>
      </c>
      <c r="T85" s="104">
        <v>1.53473597147381</v>
      </c>
      <c r="U85" s="104">
        <v>1.58811179170839</v>
      </c>
      <c r="V85" s="104">
        <v>1.73380207278208</v>
      </c>
      <c r="W85" s="104">
        <v>2.02426828662626</v>
      </c>
      <c r="X85" s="104">
        <v>2.17638473887436</v>
      </c>
      <c r="Y85" s="104">
        <v>2.34279640606136</v>
      </c>
      <c r="Z85" s="104">
        <v>2.4746635903154</v>
      </c>
      <c r="AA85" s="104">
        <v>2.97334983122616</v>
      </c>
      <c r="AB85" s="104">
        <v>4.32135293052215</v>
      </c>
      <c r="AC85" s="104">
        <v>4.65145989967746</v>
      </c>
      <c r="AD85" s="104">
        <v>5.28176638254963</v>
      </c>
      <c r="AE85" s="104">
        <v>7.59855153378936</v>
      </c>
      <c r="AF85" s="104">
        <v>10.6879642425425</v>
      </c>
      <c r="AG85" s="104">
        <v>16.0813759793846</v>
      </c>
      <c r="AH85" s="104">
        <v>23.6523522904991</v>
      </c>
      <c r="AI85" s="104">
        <v>24.6597122161551</v>
      </c>
      <c r="AJ85" s="104">
        <v>25.9544306563122</v>
      </c>
      <c r="AK85" s="104">
        <v>28.0984659548546</v>
      </c>
      <c r="AL85" s="104">
        <v>31.6208782546841</v>
      </c>
      <c r="AM85" s="104">
        <v>33.3281823897283</v>
      </c>
      <c r="AN85" s="104">
        <v>36.0932775541862</v>
      </c>
      <c r="AO85" s="104">
        <v>37.837184024602</v>
      </c>
      <c r="AP85" s="104">
        <v>40.2854548587637</v>
      </c>
      <c r="AQ85" s="104">
        <v>43.3971580440343</v>
      </c>
      <c r="AR85" s="104">
        <v>47.2521573149879</v>
      </c>
      <c r="AS85" s="104">
        <v>49.7203112365955</v>
      </c>
      <c r="AT85" s="104">
        <v>63.3683938441961</v>
      </c>
      <c r="AU85" s="104">
        <v>95.9783141792924</v>
      </c>
      <c r="AV85" s="104">
        <v>100</v>
      </c>
      <c r="AW85" s="104">
        <v>107.572805238531</v>
      </c>
      <c r="AX85" s="104">
        <v>114.18161212073</v>
      </c>
      <c r="AY85" s="104">
        <v>126.335812091568</v>
      </c>
      <c r="AZ85" s="104">
        <v>128.157765671187</v>
      </c>
      <c r="BA85" s="104">
        <v>136.270065349081</v>
      </c>
    </row>
    <row r="86" spans="1:53" ht="15">
      <c r="A86" s="104" t="s">
        <v>422</v>
      </c>
      <c r="B86" s="104" t="s">
        <v>423</v>
      </c>
      <c r="C86" s="104">
        <v>0.0146651851898158</v>
      </c>
      <c r="D86" s="104">
        <v>0.0152496838180352</v>
      </c>
      <c r="E86" s="104">
        <v>0.0156874847512916</v>
      </c>
      <c r="F86" s="104">
        <v>0.016619244329259</v>
      </c>
      <c r="G86" s="104">
        <v>0.0172896986381119</v>
      </c>
      <c r="H86" s="104">
        <v>0.0178203317065205</v>
      </c>
      <c r="I86" s="104">
        <v>0.0187922039354104</v>
      </c>
      <c r="J86" s="104">
        <v>0.0195097162444678</v>
      </c>
      <c r="K86" s="104">
        <v>0.0203520787037861</v>
      </c>
      <c r="L86" s="104">
        <v>0.0216396898915253</v>
      </c>
      <c r="M86" s="104">
        <v>0.022749803275358</v>
      </c>
      <c r="N86" s="104">
        <v>0.0246571525581751</v>
      </c>
      <c r="O86" s="104">
        <v>0.0266006030892475</v>
      </c>
      <c r="P86" s="104">
        <v>0.0300618102657612</v>
      </c>
      <c r="Q86" s="104">
        <v>0.0370726315363961</v>
      </c>
      <c r="R86" s="104">
        <v>0.0427680946124322</v>
      </c>
      <c r="S86" s="104">
        <v>0.047332046388485</v>
      </c>
      <c r="T86" s="104">
        <v>0.05349186502319</v>
      </c>
      <c r="U86" s="104">
        <v>0.0597237061526244</v>
      </c>
      <c r="V86" s="104">
        <v>0.0658550948551126</v>
      </c>
      <c r="W86" s="104">
        <v>0.0744485156825548</v>
      </c>
      <c r="X86" s="104">
        <v>0.0866487472367984</v>
      </c>
      <c r="Y86" s="104">
        <v>0.100736074215173</v>
      </c>
      <c r="Z86" s="104">
        <v>0.149526458188637</v>
      </c>
      <c r="AA86" s="104">
        <v>0.196223928576202</v>
      </c>
      <c r="AB86" s="104">
        <v>0.251133694404306</v>
      </c>
      <c r="AC86" s="104">
        <v>0.308970352075</v>
      </c>
      <c r="AD86" s="104">
        <v>0.400128956252274</v>
      </c>
      <c r="AE86" s="104">
        <v>0.633069175958281</v>
      </c>
      <c r="AF86" s="104">
        <v>1.11197454966563</v>
      </c>
      <c r="AG86" s="104">
        <v>1.65149473790973</v>
      </c>
      <c r="AH86" s="104">
        <v>2.45748738511926</v>
      </c>
      <c r="AI86" s="104">
        <v>3.79290657510368</v>
      </c>
      <c r="AJ86" s="104">
        <v>5.49971453390034</v>
      </c>
      <c r="AK86" s="104">
        <v>7.00897527524368</v>
      </c>
      <c r="AL86" s="104">
        <v>8.61305868096462</v>
      </c>
      <c r="AM86" s="104">
        <v>10.7123271117686</v>
      </c>
      <c r="AN86" s="104">
        <v>13.9949033751178</v>
      </c>
      <c r="AO86" s="104">
        <v>19.046844216124</v>
      </c>
      <c r="AP86" s="104">
        <v>28.99736340832</v>
      </c>
      <c r="AQ86" s="104">
        <v>56.8621227699077</v>
      </c>
      <c r="AR86" s="104">
        <v>78.2866452952998</v>
      </c>
      <c r="AS86" s="104">
        <v>88.0599646334405</v>
      </c>
      <c r="AT86" s="104">
        <v>95.0426002796901</v>
      </c>
      <c r="AU86" s="104">
        <v>97.6488407195517</v>
      </c>
      <c r="AV86" s="104">
        <v>100</v>
      </c>
      <c r="AW86" s="104">
        <v>103.034874293049</v>
      </c>
      <c r="AX86" s="104">
        <v>105.380258408927</v>
      </c>
      <c r="AY86" s="104">
        <v>114.233069959684</v>
      </c>
      <c r="AZ86" s="104">
        <v>120.125124890778</v>
      </c>
      <c r="BA86" s="104">
        <v>124.396923053731</v>
      </c>
    </row>
    <row r="87" spans="1:53" ht="15">
      <c r="A87" s="104" t="s">
        <v>424</v>
      </c>
      <c r="B87" s="104" t="s">
        <v>425</v>
      </c>
      <c r="C87" s="104">
        <v>2.09275918330795</v>
      </c>
      <c r="D87" s="104">
        <v>2.1072747023679</v>
      </c>
      <c r="E87" s="104">
        <v>2.04399162913818</v>
      </c>
      <c r="F87" s="104">
        <v>2.05925300491179</v>
      </c>
      <c r="G87" s="104">
        <v>2.13464190629539</v>
      </c>
      <c r="H87" s="104">
        <v>2.45140151401027</v>
      </c>
      <c r="I87" s="104">
        <v>2.67292095711744</v>
      </c>
      <c r="J87" s="104">
        <v>2.69168212207421</v>
      </c>
      <c r="K87" s="104">
        <v>2.64657600523411</v>
      </c>
      <c r="L87" s="104">
        <v>2.7368194906507</v>
      </c>
      <c r="M87" s="104">
        <v>2.83980323283413</v>
      </c>
      <c r="N87" s="104">
        <v>2.92898503019127</v>
      </c>
      <c r="O87" s="104">
        <v>2.99056293787881</v>
      </c>
      <c r="P87" s="104">
        <v>3.14344601906792</v>
      </c>
      <c r="Q87" s="104">
        <v>3.45855503637083</v>
      </c>
      <c r="R87" s="104">
        <v>3.7929867764484</v>
      </c>
      <c r="S87" s="104">
        <v>4.18432499674161</v>
      </c>
      <c r="T87" s="104">
        <v>4.71708006711448</v>
      </c>
      <c r="U87" s="104">
        <v>5.23964293207771</v>
      </c>
      <c r="V87" s="104">
        <v>5.75859605762852</v>
      </c>
      <c r="W87" s="104">
        <v>6.95749112381577</v>
      </c>
      <c r="X87" s="104">
        <v>7.67531525795696</v>
      </c>
      <c r="Y87" s="104">
        <v>8.81302791787537</v>
      </c>
      <c r="Z87" s="104">
        <v>10.2301516923735</v>
      </c>
      <c r="AA87" s="104">
        <v>11.9729978159119</v>
      </c>
      <c r="AB87" s="104">
        <v>13.4225394545325</v>
      </c>
      <c r="AC87" s="104">
        <v>16.6257331713991</v>
      </c>
      <c r="AD87" s="104">
        <v>19.8999374477722</v>
      </c>
      <c r="AE87" s="104">
        <v>23.414960143341</v>
      </c>
      <c r="AF87" s="104">
        <v>28.3934178478686</v>
      </c>
      <c r="AG87" s="104">
        <v>33.1511253348</v>
      </c>
      <c r="AH87" s="104">
        <v>39.6979901797308</v>
      </c>
      <c r="AI87" s="104">
        <v>45.1117734881891</v>
      </c>
      <c r="AJ87" s="104">
        <v>50.5656931998469</v>
      </c>
      <c r="AK87" s="104">
        <v>54.6889367746664</v>
      </c>
      <c r="AL87" s="104">
        <v>63.2981952609146</v>
      </c>
      <c r="AM87" s="104">
        <v>67.8475021927728</v>
      </c>
      <c r="AN87" s="104">
        <v>70.9858601813944</v>
      </c>
      <c r="AO87" s="104">
        <v>73.7348411858836</v>
      </c>
      <c r="AP87" s="104">
        <v>76.005504976043</v>
      </c>
      <c r="AQ87" s="104">
        <v>78.0453447875336</v>
      </c>
      <c r="AR87" s="104">
        <v>79.8167846238282</v>
      </c>
      <c r="AS87" s="104">
        <v>82.0015604219248</v>
      </c>
      <c r="AT87" s="104">
        <v>85.6980073800738</v>
      </c>
      <c r="AU87" s="104">
        <v>95.3567035670357</v>
      </c>
      <c r="AV87" s="104">
        <v>100</v>
      </c>
      <c r="AW87" s="104">
        <v>107.644526445264</v>
      </c>
      <c r="AX87" s="104">
        <v>117.675886557321</v>
      </c>
      <c r="AY87" s="104">
        <v>139.230380629702</v>
      </c>
      <c r="AZ87" s="104">
        <v>155.608740104284</v>
      </c>
      <c r="BA87" s="104">
        <v>173.138357634321</v>
      </c>
    </row>
    <row r="88" spans="1:53" ht="15">
      <c r="A88" s="104" t="s">
        <v>426</v>
      </c>
      <c r="B88" s="104" t="s">
        <v>427</v>
      </c>
      <c r="C88" s="104">
        <v>2.27681905775944</v>
      </c>
      <c r="D88" s="104">
        <v>2.21574406120038</v>
      </c>
      <c r="E88" s="104">
        <v>2.21787458434149</v>
      </c>
      <c r="F88" s="104">
        <v>2.25267312889082</v>
      </c>
      <c r="G88" s="104">
        <v>2.29226535049209</v>
      </c>
      <c r="H88" s="104">
        <v>2.30274042257989</v>
      </c>
      <c r="I88" s="104">
        <v>2.27539870899694</v>
      </c>
      <c r="J88" s="104">
        <v>2.3087769047944</v>
      </c>
      <c r="K88" s="104">
        <v>2.36736629102483</v>
      </c>
      <c r="L88" s="104">
        <v>2.36275015757464</v>
      </c>
      <c r="M88" s="104">
        <v>2.42932900555893</v>
      </c>
      <c r="N88" s="104">
        <v>2.44015916483248</v>
      </c>
      <c r="O88" s="104">
        <v>2.47762086330508</v>
      </c>
      <c r="P88" s="104">
        <v>2.63598974973862</v>
      </c>
      <c r="Q88" s="104">
        <v>3.08144662870451</v>
      </c>
      <c r="R88" s="104">
        <v>3.66964855777486</v>
      </c>
      <c r="S88" s="104">
        <v>3.92779694439905</v>
      </c>
      <c r="T88" s="104">
        <v>4.39207344440123</v>
      </c>
      <c r="U88" s="104">
        <v>4.97512660922677</v>
      </c>
      <c r="V88" s="104">
        <v>5.70298432986004</v>
      </c>
      <c r="W88" s="104">
        <v>6.69341980809443</v>
      </c>
      <c r="X88" s="104">
        <v>7.68385528632883</v>
      </c>
      <c r="Y88" s="104">
        <v>8.58508597976861</v>
      </c>
      <c r="Z88" s="104">
        <v>9.72813160453894</v>
      </c>
      <c r="AA88" s="104">
        <v>10.8475641980138</v>
      </c>
      <c r="AB88" s="104">
        <v>13.2696490165261</v>
      </c>
      <c r="AC88" s="104">
        <v>17.5073135726406</v>
      </c>
      <c r="AD88" s="104">
        <v>21.8604196149643</v>
      </c>
      <c r="AE88" s="104">
        <v>26.1802925021508</v>
      </c>
      <c r="AF88" s="104">
        <v>30.7969462101223</v>
      </c>
      <c r="AG88" s="104">
        <v>38.1879561808778</v>
      </c>
      <c r="AH88" s="104">
        <v>43.6880433531658</v>
      </c>
      <c r="AI88" s="104">
        <v>48.5903710116584</v>
      </c>
      <c r="AJ88" s="104">
        <v>57.5828395333086</v>
      </c>
      <c r="AK88" s="104">
        <v>63.6784475914075</v>
      </c>
      <c r="AL88" s="104">
        <v>70.0651771175838</v>
      </c>
      <c r="AM88" s="104">
        <v>76.9238015350041</v>
      </c>
      <c r="AN88" s="104">
        <v>80.3777850545686</v>
      </c>
      <c r="AO88" s="104">
        <v>82.4250552861647</v>
      </c>
      <c r="AP88" s="104">
        <v>82.8494018328544</v>
      </c>
      <c r="AQ88" s="104">
        <v>84.7311499970844</v>
      </c>
      <c r="AR88" s="104">
        <v>87.9092634043721</v>
      </c>
      <c r="AS88" s="104">
        <v>89.5492327222324</v>
      </c>
      <c r="AT88" s="104">
        <v>91.4480265194163</v>
      </c>
      <c r="AU88" s="104">
        <v>95.51924137962</v>
      </c>
      <c r="AV88" s="104">
        <v>100</v>
      </c>
      <c r="AW88" s="104">
        <v>104.037123594296</v>
      </c>
      <c r="AX88" s="104">
        <v>108.800032296989</v>
      </c>
      <c r="AY88" s="104">
        <v>116.0982546169</v>
      </c>
      <c r="AZ88" s="104">
        <v>117.324194481701</v>
      </c>
      <c r="BA88" s="104">
        <v>118.707840672605</v>
      </c>
    </row>
    <row r="89" spans="1:51" ht="15">
      <c r="A89" s="104" t="s">
        <v>428</v>
      </c>
      <c r="B89" s="104" t="s">
        <v>429</v>
      </c>
      <c r="AB89" s="104">
        <v>48.8796300164193</v>
      </c>
      <c r="AC89" s="104">
        <v>40.2570559869043</v>
      </c>
      <c r="AD89" s="104">
        <v>34.9534011170875</v>
      </c>
      <c r="AE89" s="104">
        <v>35.8355058771402</v>
      </c>
      <c r="AF89" s="104">
        <v>38.0451783010722</v>
      </c>
      <c r="AG89" s="104">
        <v>38.3715570622917</v>
      </c>
      <c r="AH89" s="104">
        <v>37.0572209698132</v>
      </c>
      <c r="AI89" s="104">
        <v>35.4716376636185</v>
      </c>
      <c r="AJ89" s="104">
        <v>37.405652350034</v>
      </c>
      <c r="AK89" s="104">
        <v>49.315992414533</v>
      </c>
      <c r="AL89" s="104">
        <v>59.1162809262429</v>
      </c>
      <c r="AM89" s="104">
        <v>61.8005902785759</v>
      </c>
      <c r="AN89" s="104">
        <v>63.6648084258523</v>
      </c>
      <c r="AO89" s="104">
        <v>68.717063439054</v>
      </c>
      <c r="AP89" s="104">
        <v>68.9728738194693</v>
      </c>
      <c r="AQ89" s="104">
        <v>72.2851504615407</v>
      </c>
      <c r="AR89" s="104">
        <v>78.6645963659001</v>
      </c>
      <c r="AS89" s="104">
        <v>84.637188930781</v>
      </c>
      <c r="AT89" s="104">
        <v>90.8356306970037</v>
      </c>
      <c r="AU89" s="104">
        <v>94.6686107880246</v>
      </c>
      <c r="AV89" s="104">
        <v>100</v>
      </c>
      <c r="AW89" s="104">
        <v>104.415899841696</v>
      </c>
      <c r="AX89" s="104">
        <v>107.343448435388</v>
      </c>
      <c r="AY89" s="104">
        <v>114.376340972011</v>
      </c>
    </row>
    <row r="90" spans="1:2" ht="15">
      <c r="A90" s="104" t="s">
        <v>430</v>
      </c>
      <c r="B90" s="104" t="s">
        <v>431</v>
      </c>
    </row>
    <row r="91" spans="1:53" ht="15">
      <c r="A91" s="104" t="s">
        <v>432</v>
      </c>
      <c r="B91" s="104" t="s">
        <v>433</v>
      </c>
      <c r="AI91" s="104">
        <v>14.711001873307</v>
      </c>
      <c r="AJ91" s="104">
        <v>27.9232393772296</v>
      </c>
      <c r="AK91" s="104">
        <v>41.2299727131847</v>
      </c>
      <c r="AL91" s="104">
        <v>53.0945626980705</v>
      </c>
      <c r="AM91" s="104">
        <v>65.3330416999002</v>
      </c>
      <c r="AN91" s="104">
        <v>72.246505075317</v>
      </c>
      <c r="AO91" s="104">
        <v>78.1767390335823</v>
      </c>
      <c r="AP91" s="104">
        <v>80.7535310479356</v>
      </c>
      <c r="AQ91" s="104">
        <v>84.0046237763248</v>
      </c>
      <c r="AR91" s="104">
        <v>88.825873881684</v>
      </c>
      <c r="AS91" s="104">
        <v>91.9980975086999</v>
      </c>
      <c r="AT91" s="104">
        <v>93.2292983660249</v>
      </c>
      <c r="AU91" s="104">
        <v>96.0709942323207</v>
      </c>
      <c r="AV91" s="104">
        <v>100</v>
      </c>
      <c r="AW91" s="104">
        <v>104.429914869535</v>
      </c>
      <c r="AX91" s="104">
        <v>111.319823236884</v>
      </c>
      <c r="AY91" s="104">
        <v>122.85879420583</v>
      </c>
      <c r="AZ91" s="104">
        <v>122.756444990307</v>
      </c>
      <c r="BA91" s="104">
        <v>126.407301713447</v>
      </c>
    </row>
    <row r="92" spans="1:53" ht="15">
      <c r="A92" s="104" t="s">
        <v>434</v>
      </c>
      <c r="B92" s="104" t="s">
        <v>435</v>
      </c>
      <c r="H92" s="104">
        <v>9.36240386545114</v>
      </c>
      <c r="I92" s="104">
        <v>9.23490031082686</v>
      </c>
      <c r="J92" s="104">
        <v>9.30958096423436</v>
      </c>
      <c r="K92" s="104">
        <v>9.3265814381855</v>
      </c>
      <c r="L92" s="104">
        <v>9.45954943080286</v>
      </c>
      <c r="M92" s="104">
        <v>10.4170404097792</v>
      </c>
      <c r="N92" s="104">
        <v>10.4728991098905</v>
      </c>
      <c r="O92" s="104">
        <v>9.83598849672887</v>
      </c>
      <c r="P92" s="104">
        <v>10.7127272244664</v>
      </c>
      <c r="Q92" s="104">
        <v>11.6331814566521</v>
      </c>
      <c r="R92" s="104">
        <v>12.3951669852362</v>
      </c>
      <c r="S92" s="104">
        <v>15.9324798853736</v>
      </c>
      <c r="T92" s="104">
        <v>18.5863753001644</v>
      </c>
      <c r="U92" s="104">
        <v>21.2457351529907</v>
      </c>
      <c r="V92" s="104">
        <v>24.6519015398317</v>
      </c>
      <c r="W92" s="104">
        <v>25.7569323462537</v>
      </c>
      <c r="X92" s="104">
        <v>27.3373692633472</v>
      </c>
      <c r="Y92" s="104">
        <v>28.9475570098689</v>
      </c>
      <c r="Z92" s="104">
        <v>28.7520515595129</v>
      </c>
      <c r="AA92" s="104">
        <v>31.1721904575412</v>
      </c>
      <c r="AB92" s="104">
        <v>37.1150704208967</v>
      </c>
      <c r="AC92" s="104">
        <v>33.4745403575579</v>
      </c>
      <c r="AD92" s="104">
        <v>32.6615534071387</v>
      </c>
      <c r="AE92" s="104">
        <v>34.9742250234489</v>
      </c>
      <c r="AF92" s="104">
        <v>37.7082655296828</v>
      </c>
      <c r="AG92" s="104">
        <v>39.6511768376882</v>
      </c>
      <c r="AH92" s="104">
        <v>53.8156074328315</v>
      </c>
      <c r="AI92" s="104">
        <v>59.4810153750186</v>
      </c>
      <c r="AJ92" s="104">
        <v>61.5884669844207</v>
      </c>
      <c r="AK92" s="104">
        <v>66.26541879866</v>
      </c>
      <c r="AL92" s="104">
        <v>72.9066539452931</v>
      </c>
      <c r="AM92" s="104">
        <v>69.2107509096395</v>
      </c>
      <c r="AN92" s="104">
        <v>70.8684934463973</v>
      </c>
      <c r="AO92" s="104">
        <v>72.6989174974008</v>
      </c>
      <c r="AP92" s="104">
        <v>78.4722646932909</v>
      </c>
      <c r="AQ92" s="104">
        <v>78.9921105742768</v>
      </c>
      <c r="AR92" s="104">
        <v>72.4848633111125</v>
      </c>
      <c r="AS92" s="104">
        <v>73.683566754327</v>
      </c>
      <c r="AT92" s="104">
        <v>86.771451287383</v>
      </c>
      <c r="AU92" s="104">
        <v>89.5969665463886</v>
      </c>
      <c r="AV92" s="104">
        <v>100</v>
      </c>
      <c r="AW92" s="104">
        <v>112.31</v>
      </c>
      <c r="AX92" s="104">
        <v>131.67</v>
      </c>
      <c r="AY92" s="104">
        <v>190.12</v>
      </c>
      <c r="AZ92" s="104">
        <v>206.22</v>
      </c>
      <c r="BA92" s="104">
        <v>223</v>
      </c>
    </row>
    <row r="93" spans="1:2" ht="15">
      <c r="A93" s="104" t="s">
        <v>436</v>
      </c>
      <c r="B93" s="104" t="s">
        <v>437</v>
      </c>
    </row>
    <row r="94" spans="1:53" ht="15">
      <c r="A94" s="104" t="s">
        <v>438</v>
      </c>
      <c r="B94" s="104" t="s">
        <v>439</v>
      </c>
      <c r="L94" s="104">
        <v>10.2927934585356</v>
      </c>
      <c r="M94" s="104">
        <v>10.7172866399209</v>
      </c>
      <c r="N94" s="104">
        <v>11.6966530512599</v>
      </c>
      <c r="O94" s="104">
        <v>14.2674024167704</v>
      </c>
      <c r="P94" s="104">
        <v>15.8489893744484</v>
      </c>
      <c r="Q94" s="104">
        <v>18.1468502662112</v>
      </c>
      <c r="R94" s="104">
        <v>20.5177146556518</v>
      </c>
      <c r="S94" s="104">
        <v>22.8633893398234</v>
      </c>
      <c r="T94" s="104">
        <v>24.4652680045237</v>
      </c>
      <c r="U94" s="104">
        <v>25.9596239458071</v>
      </c>
      <c r="V94" s="104">
        <v>27.9862290297412</v>
      </c>
      <c r="W94" s="104">
        <v>32.0422380541236</v>
      </c>
      <c r="X94" s="104">
        <v>35.6247739146064</v>
      </c>
      <c r="Y94" s="104">
        <v>38.1297501607334</v>
      </c>
      <c r="Z94" s="104">
        <v>40.6860387694921</v>
      </c>
      <c r="AA94" s="104">
        <v>42.8388256179696</v>
      </c>
      <c r="AB94" s="104">
        <v>44.7327182734044</v>
      </c>
      <c r="AC94" s="104">
        <v>45.5373894141057</v>
      </c>
      <c r="AD94" s="104">
        <v>48.1165245814455</v>
      </c>
      <c r="AE94" s="104">
        <v>53.7742228242522</v>
      </c>
      <c r="AF94" s="104">
        <v>57.1024998537822</v>
      </c>
      <c r="AG94" s="104">
        <v>61.7799776500419</v>
      </c>
      <c r="AH94" s="104">
        <v>65.7940362847605</v>
      </c>
      <c r="AI94" s="104">
        <v>69.0067740221122</v>
      </c>
      <c r="AJ94" s="104">
        <v>72.5996733014701</v>
      </c>
      <c r="AK94" s="104">
        <v>73.1925706334324</v>
      </c>
      <c r="AL94" s="104">
        <v>74.7776635005143</v>
      </c>
      <c r="AM94" s="104">
        <v>77.0585032367357</v>
      </c>
      <c r="AN94" s="104">
        <v>79.6539415572632</v>
      </c>
      <c r="AO94" s="104">
        <v>84.2035210841549</v>
      </c>
      <c r="AP94" s="104">
        <v>85.8612136245389</v>
      </c>
      <c r="AQ94" s="104">
        <v>86.7989594046824</v>
      </c>
      <c r="AR94" s="104">
        <v>90.507592715833</v>
      </c>
      <c r="AS94" s="104">
        <v>91.1972896121968</v>
      </c>
      <c r="AT94" s="104">
        <v>95.0027224877488</v>
      </c>
      <c r="AU94" s="104">
        <v>97.6889103999032</v>
      </c>
      <c r="AV94" s="104">
        <v>100</v>
      </c>
      <c r="AW94" s="104">
        <v>102.490836387871</v>
      </c>
      <c r="AX94" s="104">
        <v>107.414195268244</v>
      </c>
      <c r="AY94" s="104">
        <v>115.719760079973</v>
      </c>
      <c r="AZ94" s="104">
        <v>119.985004998334</v>
      </c>
      <c r="BA94" s="104">
        <v>126.63278907031</v>
      </c>
    </row>
    <row r="95" spans="1:53" ht="15">
      <c r="A95" s="104" t="s">
        <v>440</v>
      </c>
      <c r="B95" s="104" t="s">
        <v>441</v>
      </c>
      <c r="C95" s="104">
        <v>8.67196878236186</v>
      </c>
      <c r="D95" s="104">
        <v>8.8285176361838</v>
      </c>
      <c r="E95" s="104">
        <v>9.2222458571752</v>
      </c>
      <c r="F95" s="104">
        <v>9.6709494282042</v>
      </c>
      <c r="G95" s="104">
        <v>10.672547947825</v>
      </c>
      <c r="H95" s="104">
        <v>11.1866983640732</v>
      </c>
      <c r="I95" s="104">
        <v>11.6270247388847</v>
      </c>
      <c r="J95" s="104">
        <v>12.2814931913445</v>
      </c>
      <c r="K95" s="104">
        <v>13.4103671070902</v>
      </c>
      <c r="L95" s="104">
        <v>13.7061464014381</v>
      </c>
      <c r="M95" s="104">
        <v>14.0807319438048</v>
      </c>
      <c r="N95" s="104">
        <v>14.9936562710486</v>
      </c>
      <c r="O95" s="104">
        <v>16.0641930941967</v>
      </c>
      <c r="P95" s="104">
        <v>17.8290181753112</v>
      </c>
      <c r="Q95" s="104">
        <v>20.8016370524902</v>
      </c>
      <c r="R95" s="104">
        <v>24.5066985088089</v>
      </c>
      <c r="S95" s="104">
        <v>28.0216194784705</v>
      </c>
      <c r="T95" s="104">
        <v>31.5686768684123</v>
      </c>
      <c r="U95" s="104">
        <v>34.030828484837</v>
      </c>
      <c r="V95" s="104">
        <v>36.5718952172001</v>
      </c>
      <c r="W95" s="104">
        <v>40.8122674455064</v>
      </c>
      <c r="X95" s="104">
        <v>45.7128961436352</v>
      </c>
      <c r="Y95" s="104">
        <v>50.0860965409953</v>
      </c>
      <c r="Z95" s="104">
        <v>54.2764453542383</v>
      </c>
      <c r="AA95" s="104">
        <v>58.1125192223678</v>
      </c>
      <c r="AB95" s="104">
        <v>61.5219393931188</v>
      </c>
      <c r="AC95" s="104">
        <v>63.3060756355192</v>
      </c>
      <c r="AD95" s="104">
        <v>65.8899970900302</v>
      </c>
      <c r="AE95" s="104">
        <v>69.2480696152377</v>
      </c>
      <c r="AF95" s="104">
        <v>73.8417077565908</v>
      </c>
      <c r="AG95" s="104">
        <v>78.3481898171368</v>
      </c>
      <c r="AH95" s="104">
        <v>81.572964806993</v>
      </c>
      <c r="AI95" s="104">
        <v>83.6954717160556</v>
      </c>
      <c r="AJ95" s="104">
        <v>85.453973817042</v>
      </c>
      <c r="AK95" s="104">
        <v>86.3819297362213</v>
      </c>
      <c r="AL95" s="104">
        <v>87.2329832311599</v>
      </c>
      <c r="AM95" s="104">
        <v>87.7708751367602</v>
      </c>
      <c r="AN95" s="104">
        <v>88.8197643526802</v>
      </c>
      <c r="AO95" s="104">
        <v>90.0624691060451</v>
      </c>
      <c r="AP95" s="104">
        <v>91.1065318324341</v>
      </c>
      <c r="AQ95" s="104">
        <v>94.1746963372148</v>
      </c>
      <c r="AR95" s="104">
        <v>96.5914440852453</v>
      </c>
      <c r="AS95" s="104">
        <v>98.1003421110449</v>
      </c>
      <c r="AT95" s="104">
        <v>98.9611123316908</v>
      </c>
      <c r="AU95" s="104">
        <v>99.1462917045918</v>
      </c>
      <c r="AV95" s="104">
        <v>100</v>
      </c>
      <c r="AW95" s="104">
        <v>101.566666666667</v>
      </c>
      <c r="AX95" s="104">
        <v>104.116666666667</v>
      </c>
      <c r="AY95" s="104">
        <v>108.35</v>
      </c>
      <c r="AZ95" s="104">
        <v>108.35</v>
      </c>
      <c r="BA95" s="104">
        <v>109.666666666667</v>
      </c>
    </row>
    <row r="96" spans="1:53" ht="15">
      <c r="A96" s="104" t="s">
        <v>442</v>
      </c>
      <c r="B96" s="104" t="s">
        <v>443</v>
      </c>
      <c r="C96" s="104">
        <v>11.1837480941882</v>
      </c>
      <c r="D96" s="104">
        <v>11.4537865882776</v>
      </c>
      <c r="E96" s="104">
        <v>12.054795339256</v>
      </c>
      <c r="F96" s="104">
        <v>12.6502648390595</v>
      </c>
      <c r="G96" s="104">
        <v>13.0587846121761</v>
      </c>
      <c r="H96" s="104">
        <v>13.4132966865137</v>
      </c>
      <c r="I96" s="104">
        <v>13.7581150712916</v>
      </c>
      <c r="J96" s="104">
        <v>14.1458626526096</v>
      </c>
      <c r="K96" s="104">
        <v>14.7898006000864</v>
      </c>
      <c r="L96" s="104">
        <v>15.6830048497432</v>
      </c>
      <c r="M96" s="104">
        <v>16.5997509169592</v>
      </c>
      <c r="N96" s="104">
        <v>17.4957247922519</v>
      </c>
      <c r="O96" s="104">
        <v>18.5564913895593</v>
      </c>
      <c r="P96" s="104">
        <v>19.926071239153</v>
      </c>
      <c r="Q96" s="104">
        <v>22.6458435591936</v>
      </c>
      <c r="R96" s="104">
        <v>25.2922208014466</v>
      </c>
      <c r="S96" s="104">
        <v>27.7267216867324</v>
      </c>
      <c r="T96" s="104">
        <v>30.3592508010411</v>
      </c>
      <c r="U96" s="104">
        <v>33.1676511397145</v>
      </c>
      <c r="V96" s="104">
        <v>36.6989237549241</v>
      </c>
      <c r="W96" s="104">
        <v>41.6676320463955</v>
      </c>
      <c r="X96" s="104">
        <v>47.223316319202</v>
      </c>
      <c r="Y96" s="104">
        <v>52.8799497424344</v>
      </c>
      <c r="Z96" s="104">
        <v>57.8821541911329</v>
      </c>
      <c r="AA96" s="104">
        <v>62.3239168051125</v>
      </c>
      <c r="AB96" s="104">
        <v>65.9580862167281</v>
      </c>
      <c r="AC96" s="104">
        <v>67.6324497102033</v>
      </c>
      <c r="AD96" s="104">
        <v>69.8568120226029</v>
      </c>
      <c r="AE96" s="104">
        <v>71.7435168320634</v>
      </c>
      <c r="AF96" s="104">
        <v>74.2533215693712</v>
      </c>
      <c r="AG96" s="104">
        <v>76.7631263066795</v>
      </c>
      <c r="AH96" s="104">
        <v>79.2325459878509</v>
      </c>
      <c r="AI96" s="104">
        <v>81.1070018598286</v>
      </c>
      <c r="AJ96" s="104">
        <v>82.8151237636442</v>
      </c>
      <c r="AK96" s="104">
        <v>84.1905777311364</v>
      </c>
      <c r="AL96" s="104">
        <v>85.6875834445928</v>
      </c>
      <c r="AM96" s="104">
        <v>87.4054294615042</v>
      </c>
      <c r="AN96" s="104">
        <v>88.4735202492212</v>
      </c>
      <c r="AO96" s="104">
        <v>89.0001483459428</v>
      </c>
      <c r="AP96" s="104">
        <v>89.4748553627058</v>
      </c>
      <c r="AQ96" s="104">
        <v>90.9954012757748</v>
      </c>
      <c r="AR96" s="104">
        <v>92.4788607031598</v>
      </c>
      <c r="AS96" s="104">
        <v>94.2515947188847</v>
      </c>
      <c r="AT96" s="104">
        <v>96.2394303515799</v>
      </c>
      <c r="AU96" s="104">
        <v>98.2940216585073</v>
      </c>
      <c r="AV96" s="104">
        <v>100</v>
      </c>
      <c r="AW96" s="104">
        <v>101.683726450082</v>
      </c>
      <c r="AX96" s="104">
        <v>103.196855066014</v>
      </c>
      <c r="AY96" s="104">
        <v>106.10072689512</v>
      </c>
      <c r="AZ96" s="104">
        <v>106.194184839045</v>
      </c>
      <c r="BA96" s="104">
        <v>107.818572912031</v>
      </c>
    </row>
    <row r="97" spans="1:2" ht="15">
      <c r="A97" s="104" t="s">
        <v>444</v>
      </c>
      <c r="B97" s="104" t="s">
        <v>445</v>
      </c>
    </row>
    <row r="98" spans="1:53" ht="15">
      <c r="A98" s="104" t="s">
        <v>446</v>
      </c>
      <c r="B98" s="104" t="s">
        <v>447</v>
      </c>
      <c r="E98" s="104">
        <v>10.4990974186239</v>
      </c>
      <c r="F98" s="104">
        <v>11.2506578087529</v>
      </c>
      <c r="G98" s="104">
        <v>11.6251256167013</v>
      </c>
      <c r="H98" s="104">
        <v>11.9086012469867</v>
      </c>
      <c r="I98" s="104">
        <v>12.3425639403423</v>
      </c>
      <c r="J98" s="104">
        <v>12.586667955334</v>
      </c>
      <c r="K98" s="104">
        <v>12.8806426830292</v>
      </c>
      <c r="L98" s="104">
        <v>13.263859738809</v>
      </c>
      <c r="M98" s="104">
        <v>13.7695662644727</v>
      </c>
      <c r="N98" s="104">
        <v>14.3015205336568</v>
      </c>
      <c r="O98" s="104">
        <v>14.8002276610764</v>
      </c>
      <c r="P98" s="104">
        <v>15.718898685206</v>
      </c>
      <c r="Q98" s="104">
        <v>17.6166105436135</v>
      </c>
      <c r="R98" s="104">
        <v>22.6290546362128</v>
      </c>
      <c r="S98" s="104">
        <v>27.1936889797438</v>
      </c>
      <c r="T98" s="104">
        <v>30.9607135327721</v>
      </c>
      <c r="U98" s="104">
        <v>34.2933770912882</v>
      </c>
      <c r="V98" s="104">
        <v>37.0206259896914</v>
      </c>
      <c r="W98" s="104">
        <v>41.5891042358469</v>
      </c>
      <c r="X98" s="104">
        <v>45.2100604898616</v>
      </c>
      <c r="Y98" s="104">
        <v>52.7537193524117</v>
      </c>
      <c r="Z98" s="104">
        <v>58.3835629196651</v>
      </c>
      <c r="AA98" s="104">
        <v>61.8031716049597</v>
      </c>
      <c r="AB98" s="104">
        <v>66.3487490037051</v>
      </c>
      <c r="AC98" s="104">
        <v>70.5190034979669</v>
      </c>
      <c r="AD98" s="104">
        <v>69.851762778885</v>
      </c>
      <c r="AE98" s="104">
        <v>63.7214886723202</v>
      </c>
      <c r="AF98" s="104">
        <v>68.0168508014098</v>
      </c>
      <c r="AG98" s="104">
        <v>73.2713714641797</v>
      </c>
      <c r="AH98" s="104">
        <v>64.7087964238366</v>
      </c>
      <c r="AI98" s="104">
        <v>58.5336920814585</v>
      </c>
      <c r="AJ98" s="104">
        <v>58.8461136473204</v>
      </c>
      <c r="AK98" s="104">
        <v>80.0991206349098</v>
      </c>
      <c r="AL98" s="104">
        <v>87.825907170361</v>
      </c>
      <c r="AM98" s="104">
        <v>88.4316366356526</v>
      </c>
      <c r="AN98" s="104">
        <v>91.9454235682763</v>
      </c>
      <c r="AO98" s="104">
        <v>93.2774723579848</v>
      </c>
      <c r="AP98" s="104">
        <v>91.471057119554</v>
      </c>
      <c r="AQ98" s="104">
        <v>91.9329128047935</v>
      </c>
      <c r="AR98" s="104">
        <v>93.8980896199911</v>
      </c>
      <c r="AS98" s="104">
        <v>93.9325341523525</v>
      </c>
      <c r="AT98" s="104">
        <v>96.0322579997962</v>
      </c>
      <c r="AU98" s="104">
        <v>96.424266773805</v>
      </c>
      <c r="AV98" s="104">
        <v>100</v>
      </c>
      <c r="AW98" s="104">
        <v>98.5905986339902</v>
      </c>
      <c r="AX98" s="104">
        <v>103.550020088389</v>
      </c>
      <c r="AY98" s="104">
        <v>109.001205303335</v>
      </c>
      <c r="AZ98" s="104">
        <v>111.05664925673</v>
      </c>
      <c r="BA98" s="104">
        <v>112.679791080755</v>
      </c>
    </row>
    <row r="99" spans="1:53" ht="15">
      <c r="A99" s="104" t="s">
        <v>448</v>
      </c>
      <c r="B99" s="104" t="s">
        <v>449</v>
      </c>
      <c r="D99" s="104">
        <v>2.80895227249788</v>
      </c>
      <c r="E99" s="104">
        <v>2.85916560545232</v>
      </c>
      <c r="F99" s="104">
        <v>2.9911483567653</v>
      </c>
      <c r="G99" s="104">
        <v>2.85548022321926</v>
      </c>
      <c r="H99" s="104">
        <v>2.89026101806315</v>
      </c>
      <c r="I99" s="104">
        <v>2.89717110975215</v>
      </c>
      <c r="J99" s="104">
        <v>2.93794065073309</v>
      </c>
      <c r="K99" s="104">
        <v>3.06070994645075</v>
      </c>
      <c r="L99" s="104">
        <v>3.21411398198601</v>
      </c>
      <c r="M99" s="104">
        <v>3.15031080204559</v>
      </c>
      <c r="N99" s="104">
        <v>3.24659141294201</v>
      </c>
      <c r="O99" s="104">
        <v>3.5289838267286</v>
      </c>
      <c r="P99" s="104">
        <v>3.77314039981874</v>
      </c>
      <c r="Q99" s="104">
        <v>4.12163935745204</v>
      </c>
      <c r="R99" s="104">
        <v>5.19017436085088</v>
      </c>
      <c r="S99" s="104">
        <v>6.07392253307101</v>
      </c>
      <c r="T99" s="104">
        <v>6.82646518574903</v>
      </c>
      <c r="U99" s="104">
        <v>7.43097229151898</v>
      </c>
      <c r="V99" s="104">
        <v>7.88641344051055</v>
      </c>
      <c r="W99" s="104">
        <v>8.42463084659076</v>
      </c>
      <c r="X99" s="104">
        <v>8.92541002854179</v>
      </c>
      <c r="Y99" s="104">
        <v>9.89433874749292</v>
      </c>
      <c r="Z99" s="104">
        <v>10.9467306634221</v>
      </c>
      <c r="AA99" s="104">
        <v>13.3657894962966</v>
      </c>
      <c r="AB99" s="104">
        <v>15.8143867445558</v>
      </c>
      <c r="AC99" s="104">
        <v>24.7590310901574</v>
      </c>
      <c r="AD99" s="104">
        <v>30.5846248519729</v>
      </c>
      <c r="AE99" s="104">
        <v>34.1601469945625</v>
      </c>
      <c r="AF99" s="104">
        <v>36.9869046538817</v>
      </c>
      <c r="AG99" s="104">
        <v>41.4873913622729</v>
      </c>
      <c r="AH99" s="104">
        <v>45.0728741333098</v>
      </c>
      <c r="AI99" s="104">
        <v>49.3487314967196</v>
      </c>
      <c r="AJ99" s="104">
        <v>52.5385368894412</v>
      </c>
      <c r="AK99" s="104">
        <v>53.4370542693657</v>
      </c>
      <c r="AL99" s="104">
        <v>57.1674813578061</v>
      </c>
      <c r="AM99" s="104">
        <v>57.7960313598176</v>
      </c>
      <c r="AN99" s="104">
        <v>59.4034707092239</v>
      </c>
      <c r="AO99" s="104">
        <v>60.0653372960416</v>
      </c>
      <c r="AP99" s="104">
        <v>62.3552514290526</v>
      </c>
      <c r="AQ99" s="104">
        <v>62.8821343269134</v>
      </c>
      <c r="AR99" s="104">
        <v>65.7071746365004</v>
      </c>
      <c r="AS99" s="104">
        <v>71.3639872666248</v>
      </c>
      <c r="AT99" s="104">
        <v>83.5193199776545</v>
      </c>
      <c r="AU99" s="104">
        <v>95.3846953598874</v>
      </c>
      <c r="AV99" s="104">
        <v>100</v>
      </c>
      <c r="AW99" s="104">
        <v>102.055788064735</v>
      </c>
      <c r="AX99" s="104">
        <v>107.53199170815</v>
      </c>
      <c r="AY99" s="104">
        <v>112.325588465787</v>
      </c>
      <c r="AZ99" s="104">
        <v>117.43908146812</v>
      </c>
      <c r="BA99" s="104">
        <v>123.366855820589</v>
      </c>
    </row>
    <row r="100" spans="1:53" ht="15">
      <c r="A100" s="104" t="s">
        <v>450</v>
      </c>
      <c r="B100" s="104" t="s">
        <v>451</v>
      </c>
      <c r="AK100" s="104">
        <v>14.9962082433914</v>
      </c>
      <c r="AL100" s="104">
        <v>39.3976112275779</v>
      </c>
      <c r="AM100" s="104">
        <v>54.9035260659655</v>
      </c>
      <c r="AN100" s="104">
        <v>58.794878058627</v>
      </c>
      <c r="AO100" s="104">
        <v>60.8919783627411</v>
      </c>
      <c r="AP100" s="104">
        <v>72.5787783714371</v>
      </c>
      <c r="AQ100" s="104">
        <v>75.5283523545512</v>
      </c>
      <c r="AR100" s="104">
        <v>79.0374331550807</v>
      </c>
      <c r="AS100" s="104">
        <v>83.4539163258891</v>
      </c>
      <c r="AT100" s="104">
        <v>87.4300094369298</v>
      </c>
      <c r="AU100" s="104">
        <v>92.3812519660275</v>
      </c>
      <c r="AV100" s="104">
        <v>100</v>
      </c>
      <c r="AW100" s="104">
        <v>109.166404529727</v>
      </c>
      <c r="AX100" s="104">
        <v>119.251336898396</v>
      </c>
      <c r="AY100" s="104">
        <v>131.185907518088</v>
      </c>
      <c r="AZ100" s="104">
        <v>133.457061969173</v>
      </c>
      <c r="BA100" s="104">
        <v>142.931739540736</v>
      </c>
    </row>
    <row r="101" spans="1:53" ht="15">
      <c r="A101" s="104" t="s">
        <v>452</v>
      </c>
      <c r="B101" s="104" t="s">
        <v>453</v>
      </c>
      <c r="AH101" s="104">
        <v>75.914475</v>
      </c>
      <c r="AI101" s="104">
        <v>79.7689034722222</v>
      </c>
      <c r="AJ101" s="104">
        <v>83.3066354166667</v>
      </c>
      <c r="AK101" s="104">
        <v>85.5930298611111</v>
      </c>
      <c r="AL101" s="104">
        <v>87.0683722222222</v>
      </c>
      <c r="AM101" s="104">
        <v>88.3274340277778</v>
      </c>
      <c r="AN101" s="104">
        <v>89.9881597222222</v>
      </c>
      <c r="AO101" s="104">
        <v>90.8301090277778</v>
      </c>
      <c r="AP101" s="104">
        <v>91.3476375</v>
      </c>
      <c r="AQ101" s="104">
        <v>92.6916666666667</v>
      </c>
      <c r="AR101" s="104">
        <v>94.525</v>
      </c>
      <c r="AS101" s="104">
        <v>95.85</v>
      </c>
      <c r="AT101" s="104">
        <v>96.85</v>
      </c>
      <c r="AU101" s="104">
        <v>98.4666666666667</v>
      </c>
      <c r="AV101" s="104">
        <v>100</v>
      </c>
      <c r="AW101" s="104">
        <v>101.575</v>
      </c>
      <c r="AX101" s="104">
        <v>103.9</v>
      </c>
      <c r="AY101" s="104">
        <v>106.633333333333</v>
      </c>
      <c r="AZ101" s="104">
        <v>106.966666666667</v>
      </c>
      <c r="BA101" s="104">
        <v>108.183333333333</v>
      </c>
    </row>
    <row r="102" spans="1:53" ht="15">
      <c r="A102" s="104" t="s">
        <v>454</v>
      </c>
      <c r="B102" s="104" t="s">
        <v>455</v>
      </c>
      <c r="G102" s="104">
        <v>0.00247526233295302</v>
      </c>
      <c r="H102" s="104">
        <v>0.00312984013135121</v>
      </c>
      <c r="I102" s="104">
        <v>0.00354416478310367</v>
      </c>
      <c r="J102" s="104">
        <v>0.00324565800405186</v>
      </c>
      <c r="K102" s="104">
        <v>0.00350189416226648</v>
      </c>
      <c r="L102" s="104">
        <v>0.00375813032019639</v>
      </c>
      <c r="M102" s="104">
        <v>0.00387201305718067</v>
      </c>
      <c r="N102" s="104">
        <v>0.00424213195266427</v>
      </c>
      <c r="O102" s="104">
        <v>0.00466919221635531</v>
      </c>
      <c r="P102" s="104">
        <v>0.0054948420592066</v>
      </c>
      <c r="Q102" s="104">
        <v>0.00649131600781901</v>
      </c>
      <c r="R102" s="104">
        <v>0.0084273225365517</v>
      </c>
      <c r="S102" s="104">
        <v>0.0131534561213991</v>
      </c>
      <c r="T102" s="104">
        <v>0.0284706842459029</v>
      </c>
      <c r="U102" s="104">
        <v>0.0492803818728298</v>
      </c>
      <c r="V102" s="104">
        <v>0.0761092566605903</v>
      </c>
      <c r="W102" s="104">
        <v>0.114217267523954</v>
      </c>
      <c r="X102" s="104">
        <v>0.24728450057573</v>
      </c>
      <c r="Y102" s="104">
        <v>0.302417980618505</v>
      </c>
      <c r="Z102" s="104">
        <v>0.674012606283728</v>
      </c>
      <c r="AA102" s="104">
        <v>0.941361821582183</v>
      </c>
      <c r="AB102" s="104">
        <v>1.03837330559376</v>
      </c>
      <c r="AC102" s="104">
        <v>1.29345402854018</v>
      </c>
      <c r="AD102" s="104">
        <v>1.80844362796818</v>
      </c>
      <c r="AE102" s="104">
        <v>2.37555830513669</v>
      </c>
      <c r="AF102" s="104">
        <v>2.97476181600752</v>
      </c>
      <c r="AG102" s="104">
        <v>4.08313029882104</v>
      </c>
      <c r="AH102" s="104">
        <v>4.81937744831033</v>
      </c>
      <c r="AI102" s="104">
        <v>5.30401967088904</v>
      </c>
      <c r="AJ102" s="104">
        <v>6.62789462554616</v>
      </c>
      <c r="AK102" s="104">
        <v>8.27626894901188</v>
      </c>
      <c r="AL102" s="104">
        <v>13.1974670544142</v>
      </c>
      <c r="AM102" s="104">
        <v>19.3423422863837</v>
      </c>
      <c r="AN102" s="104">
        <v>24.7359947889504</v>
      </c>
      <c r="AO102" s="104">
        <v>28.3534278935446</v>
      </c>
      <c r="AP102" s="104">
        <v>31.8717108856929</v>
      </c>
      <c r="AQ102" s="104">
        <v>39.901220927476</v>
      </c>
      <c r="AR102" s="104">
        <v>53.0308808281611</v>
      </c>
      <c r="AS102" s="104">
        <v>60.8880634395814</v>
      </c>
      <c r="AT102" s="104">
        <v>77.1299237512961</v>
      </c>
      <c r="AU102" s="104">
        <v>86.8672480999664</v>
      </c>
      <c r="AV102" s="104">
        <v>100</v>
      </c>
      <c r="AW102" s="104">
        <v>110.915169967204</v>
      </c>
      <c r="AX102" s="104">
        <v>122.819393548686</v>
      </c>
      <c r="AY102" s="104">
        <v>143.111789768596</v>
      </c>
      <c r="AZ102" s="104">
        <v>170.661831733348</v>
      </c>
      <c r="BA102" s="104">
        <v>188.935563624229</v>
      </c>
    </row>
    <row r="103" spans="1:2" ht="15">
      <c r="A103" s="104" t="s">
        <v>456</v>
      </c>
      <c r="B103" s="104" t="s">
        <v>457</v>
      </c>
    </row>
    <row r="104" spans="1:53" ht="15">
      <c r="A104" s="104" t="s">
        <v>458</v>
      </c>
      <c r="B104" s="104" t="s">
        <v>459</v>
      </c>
      <c r="C104" s="104">
        <v>1.31304736689917</v>
      </c>
      <c r="D104" s="104">
        <v>1.33690733779604</v>
      </c>
      <c r="E104" s="104">
        <v>1.33252052700054</v>
      </c>
      <c r="F104" s="104">
        <v>1.37200182413342</v>
      </c>
      <c r="G104" s="104">
        <v>1.3840923026607</v>
      </c>
      <c r="H104" s="104">
        <v>1.42549951672251</v>
      </c>
      <c r="I104" s="104">
        <v>1.49686543863743</v>
      </c>
      <c r="J104" s="104">
        <v>1.52275832184627</v>
      </c>
      <c r="K104" s="104">
        <v>1.52778710494751</v>
      </c>
      <c r="L104" s="104">
        <v>1.56544948053451</v>
      </c>
      <c r="M104" s="104">
        <v>1.61541632541271</v>
      </c>
      <c r="N104" s="104">
        <v>1.66509328613626</v>
      </c>
      <c r="O104" s="104">
        <v>1.7365539181688</v>
      </c>
      <c r="P104" s="104">
        <v>2.00589388507515</v>
      </c>
      <c r="Q104" s="104">
        <v>2.54487661817155</v>
      </c>
      <c r="R104" s="104">
        <v>2.88504179278351</v>
      </c>
      <c r="S104" s="104">
        <v>3.26910608907802</v>
      </c>
      <c r="T104" s="104">
        <v>3.6669551337146</v>
      </c>
      <c r="U104" s="104">
        <v>4.12651743635244</v>
      </c>
      <c r="V104" s="104">
        <v>4.91246016526654</v>
      </c>
      <c r="W104" s="104">
        <v>6.13442508808554</v>
      </c>
      <c r="X104" s="104">
        <v>7.6348419275513</v>
      </c>
      <c r="Y104" s="104">
        <v>9.23197331018076</v>
      </c>
      <c r="Z104" s="104">
        <v>11.1006785743756</v>
      </c>
      <c r="AA104" s="104">
        <v>13.1486379870336</v>
      </c>
      <c r="AB104" s="104">
        <v>15.6866613162347</v>
      </c>
      <c r="AC104" s="104">
        <v>19.2979015427642</v>
      </c>
      <c r="AD104" s="104">
        <v>22.459852401545</v>
      </c>
      <c r="AE104" s="104">
        <v>25.4979409517164</v>
      </c>
      <c r="AF104" s="104">
        <v>28.9911588621015</v>
      </c>
      <c r="AG104" s="104">
        <v>34.9066811628997</v>
      </c>
      <c r="AH104" s="104">
        <v>41.7040072549447</v>
      </c>
      <c r="AI104" s="104">
        <v>48.3207229319151</v>
      </c>
      <c r="AJ104" s="104">
        <v>55.285910468559</v>
      </c>
      <c r="AK104" s="104">
        <v>61.3246728172904</v>
      </c>
      <c r="AL104" s="104">
        <v>66.8052938477313</v>
      </c>
      <c r="AM104" s="104">
        <v>72.280802358554</v>
      </c>
      <c r="AN104" s="104">
        <v>76.2844164713691</v>
      </c>
      <c r="AO104" s="104">
        <v>79.9203038484183</v>
      </c>
      <c r="AP104" s="104">
        <v>82.0276286171756</v>
      </c>
      <c r="AQ104" s="104">
        <v>84.6246910293536</v>
      </c>
      <c r="AR104" s="104">
        <v>87.4798996790483</v>
      </c>
      <c r="AS104" s="104">
        <v>90.6548627345064</v>
      </c>
      <c r="AT104" s="104">
        <v>93.8555693635335</v>
      </c>
      <c r="AU104" s="104">
        <v>96.5762996300276</v>
      </c>
      <c r="AV104" s="104">
        <v>100</v>
      </c>
      <c r="AW104" s="104">
        <v>103.195945970326</v>
      </c>
      <c r="AX104" s="104">
        <v>106.183469658575</v>
      </c>
      <c r="AY104" s="104">
        <v>110.593052920624</v>
      </c>
      <c r="AZ104" s="104">
        <v>111.931310644954</v>
      </c>
      <c r="BA104" s="104">
        <v>117.205140898176</v>
      </c>
    </row>
    <row r="105" spans="1:2" ht="15">
      <c r="A105" s="104" t="s">
        <v>460</v>
      </c>
      <c r="B105" s="104" t="s">
        <v>461</v>
      </c>
    </row>
    <row r="106" spans="1:53" ht="15">
      <c r="A106" s="104" t="s">
        <v>462</v>
      </c>
      <c r="B106" s="104" t="s">
        <v>463</v>
      </c>
      <c r="S106" s="104">
        <v>21.1827707990763</v>
      </c>
      <c r="T106" s="104">
        <v>25.0924501296169</v>
      </c>
      <c r="U106" s="104">
        <v>29.643060497951</v>
      </c>
      <c r="V106" s="104">
        <v>35.8333861046403</v>
      </c>
      <c r="W106" s="104">
        <v>43.6527447657214</v>
      </c>
      <c r="X106" s="104">
        <v>51.8539915034876</v>
      </c>
      <c r="Y106" s="104">
        <v>55.9052097715411</v>
      </c>
      <c r="Z106" s="104">
        <v>59.3128264558099</v>
      </c>
      <c r="AA106" s="104">
        <v>62.6697027662536</v>
      </c>
      <c r="AB106" s="104">
        <v>64.237313262857</v>
      </c>
      <c r="AC106" s="104">
        <v>64.5951664256252</v>
      </c>
      <c r="AD106" s="104">
        <v>64.0316812215648</v>
      </c>
      <c r="AE106" s="104">
        <v>66.5929484704274</v>
      </c>
      <c r="AF106" s="104">
        <v>70.3174579281487</v>
      </c>
      <c r="AG106" s="104">
        <v>72.23307239136</v>
      </c>
      <c r="AH106" s="104">
        <v>74.1433508811372</v>
      </c>
      <c r="AI106" s="104">
        <v>76.9447369345806</v>
      </c>
      <c r="AJ106" s="104">
        <v>79.1058061758084</v>
      </c>
      <c r="AK106" s="104">
        <v>82.0886153260461</v>
      </c>
      <c r="AL106" s="104">
        <v>83.6227076886459</v>
      </c>
      <c r="AM106" s="104">
        <v>85.3222152277351</v>
      </c>
      <c r="AN106" s="104">
        <v>86.3840739413259</v>
      </c>
      <c r="AO106" s="104">
        <v>87.5741815436472</v>
      </c>
      <c r="AP106" s="104">
        <v>88.0798590722255</v>
      </c>
      <c r="AQ106" s="104">
        <v>90.0016014519831</v>
      </c>
      <c r="AR106" s="104">
        <v>92.8285455003012</v>
      </c>
      <c r="AS106" s="104">
        <v>92.4312328892482</v>
      </c>
      <c r="AT106" s="104">
        <v>94.4925303703929</v>
      </c>
      <c r="AU106" s="104">
        <v>96.5950080453897</v>
      </c>
      <c r="AV106" s="104">
        <v>100</v>
      </c>
      <c r="AW106" s="104">
        <v>104.256049294217</v>
      </c>
      <c r="AX106" s="104">
        <v>108.281031945154</v>
      </c>
      <c r="AY106" s="104">
        <v>116.978441405922</v>
      </c>
      <c r="AZ106" s="104">
        <v>116.616970815444</v>
      </c>
      <c r="BA106" s="104">
        <v>120.624523582355</v>
      </c>
    </row>
    <row r="107" spans="1:2" ht="15">
      <c r="A107" s="104" t="s">
        <v>464</v>
      </c>
      <c r="B107" s="104" t="s">
        <v>465</v>
      </c>
    </row>
    <row r="108" spans="1:53" ht="15">
      <c r="A108" s="104" t="s">
        <v>466</v>
      </c>
      <c r="B108" s="104" t="s">
        <v>467</v>
      </c>
      <c r="C108" s="104">
        <v>2.35373106298585</v>
      </c>
      <c r="D108" s="104">
        <v>2.34070703620013</v>
      </c>
      <c r="E108" s="104">
        <v>2.38875122390436</v>
      </c>
      <c r="F108" s="104">
        <v>2.39236900911683</v>
      </c>
      <c r="G108" s="104">
        <v>2.38773824403891</v>
      </c>
      <c r="H108" s="104">
        <v>2.36863633808652</v>
      </c>
      <c r="I108" s="104">
        <v>2.3848440158614</v>
      </c>
      <c r="J108" s="104">
        <v>2.39642092856561</v>
      </c>
      <c r="K108" s="104">
        <v>2.44258386794767</v>
      </c>
      <c r="L108" s="104">
        <v>2.49381170664107</v>
      </c>
      <c r="M108" s="104">
        <v>2.5522751157652</v>
      </c>
      <c r="N108" s="104">
        <v>2.54069820306533</v>
      </c>
      <c r="O108" s="104">
        <v>2.55415636407869</v>
      </c>
      <c r="P108" s="104">
        <v>2.90652864433972</v>
      </c>
      <c r="Q108" s="104">
        <v>3.38595754146013</v>
      </c>
      <c r="R108" s="104">
        <v>3.83152396893911</v>
      </c>
      <c r="S108" s="104">
        <v>4.24245491457909</v>
      </c>
      <c r="T108" s="104">
        <v>4.76531965117326</v>
      </c>
      <c r="U108" s="104">
        <v>5.16026821207892</v>
      </c>
      <c r="V108" s="104">
        <v>5.74561734787791</v>
      </c>
      <c r="W108" s="104">
        <v>6.36751396241135</v>
      </c>
      <c r="X108" s="104">
        <v>7.0955161604819</v>
      </c>
      <c r="Y108" s="104">
        <v>7.11732675266865</v>
      </c>
      <c r="Z108" s="104">
        <v>7.44035930695097</v>
      </c>
      <c r="AA108" s="104">
        <v>7.69383375644826</v>
      </c>
      <c r="AB108" s="104">
        <v>9.13156441326341</v>
      </c>
      <c r="AC108" s="104">
        <v>12.5039535429939</v>
      </c>
      <c r="AD108" s="104">
        <v>14.044842405967</v>
      </c>
      <c r="AE108" s="104">
        <v>15.5662785786271</v>
      </c>
      <c r="AF108" s="104">
        <v>17.3388312989639</v>
      </c>
      <c r="AG108" s="104">
        <v>24.4862213003216</v>
      </c>
      <c r="AH108" s="104">
        <v>32.6074247682562</v>
      </c>
      <c r="AI108" s="104">
        <v>35.8831399218681</v>
      </c>
      <c r="AJ108" s="104">
        <v>40.1244158855604</v>
      </c>
      <c r="AK108" s="104">
        <v>44.4800500892744</v>
      </c>
      <c r="AL108" s="104">
        <v>48.2214508594697</v>
      </c>
      <c r="AM108" s="104">
        <v>53.5532564316166</v>
      </c>
      <c r="AN108" s="104">
        <v>58.497776623896</v>
      </c>
      <c r="AO108" s="104">
        <v>62.3665040943217</v>
      </c>
      <c r="AP108" s="104">
        <v>65.6180507539084</v>
      </c>
      <c r="AQ108" s="104">
        <v>69.5404204915608</v>
      </c>
      <c r="AR108" s="104">
        <v>74.6070476754515</v>
      </c>
      <c r="AS108" s="104">
        <v>80.6745632217945</v>
      </c>
      <c r="AT108" s="104">
        <v>85.1951436185968</v>
      </c>
      <c r="AU108" s="104">
        <v>91.6517619188634</v>
      </c>
      <c r="AV108" s="104">
        <v>100</v>
      </c>
      <c r="AW108" s="104">
        <v>106.560852827954</v>
      </c>
      <c r="AX108" s="104">
        <v>113.830026650874</v>
      </c>
      <c r="AY108" s="104">
        <v>126.756292567368</v>
      </c>
      <c r="AZ108" s="104">
        <v>129.112822031389</v>
      </c>
      <c r="BA108" s="104">
        <v>134.095943144804</v>
      </c>
    </row>
    <row r="109" spans="1:53" ht="15">
      <c r="A109" s="104" t="s">
        <v>468</v>
      </c>
      <c r="B109" s="104" t="s">
        <v>469</v>
      </c>
      <c r="AU109" s="104">
        <v>76.1189663578741</v>
      </c>
      <c r="AV109" s="104">
        <v>100</v>
      </c>
      <c r="AW109" s="104">
        <v>134.695270599707</v>
      </c>
      <c r="AX109" s="104">
        <v>165.465626523647</v>
      </c>
      <c r="AY109" s="104">
        <v>195.884934178449</v>
      </c>
      <c r="AZ109" s="104">
        <v>205.060945880058</v>
      </c>
      <c r="BA109" s="104">
        <v>236.767430521696</v>
      </c>
    </row>
    <row r="110" spans="1:53" ht="15">
      <c r="A110" s="104" t="s">
        <v>470</v>
      </c>
      <c r="B110" s="104" t="s">
        <v>471</v>
      </c>
      <c r="AD110" s="104">
        <v>1.41190939432373</v>
      </c>
      <c r="AE110" s="104">
        <v>2.26303354638987</v>
      </c>
      <c r="AF110" s="104">
        <v>4.0912962706597</v>
      </c>
      <c r="AG110" s="104">
        <v>5.44150495893616</v>
      </c>
      <c r="AH110" s="104">
        <v>8.57555523475164</v>
      </c>
      <c r="AI110" s="104">
        <v>14.5427384085292</v>
      </c>
      <c r="AJ110" s="104">
        <v>21.5389831530419</v>
      </c>
      <c r="AK110" s="104">
        <v>24.8078140695263</v>
      </c>
      <c r="AL110" s="104">
        <v>36.0619554200846</v>
      </c>
      <c r="AM110" s="104">
        <v>54.357647702998</v>
      </c>
      <c r="AN110" s="104">
        <v>81.0477547598764</v>
      </c>
      <c r="AO110" s="104">
        <v>87.5427234130457</v>
      </c>
      <c r="AP110" s="104">
        <v>85.7163150815808</v>
      </c>
      <c r="AQ110" s="104">
        <v>93.1190511579418</v>
      </c>
      <c r="AR110" s="104">
        <v>96.2367912061343</v>
      </c>
      <c r="AS110" s="104">
        <v>99.4127224869607</v>
      </c>
      <c r="AT110" s="104">
        <v>95.9307068730077</v>
      </c>
      <c r="AU110" s="104">
        <v>96.7780653940019</v>
      </c>
      <c r="AV110" s="104">
        <v>100</v>
      </c>
      <c r="AW110" s="104">
        <v>101.954737176289</v>
      </c>
      <c r="AX110" s="104">
        <v>106.662433670461</v>
      </c>
      <c r="AY110" s="104">
        <v>117.819402240464</v>
      </c>
      <c r="AZ110" s="104">
        <v>115.87373577033</v>
      </c>
      <c r="BA110" s="104">
        <v>118.791264250645</v>
      </c>
    </row>
    <row r="111" spans="1:53" ht="15">
      <c r="A111" s="104" t="s">
        <v>472</v>
      </c>
      <c r="B111" s="104" t="s">
        <v>473</v>
      </c>
      <c r="AK111" s="104">
        <v>52.4911379540301</v>
      </c>
      <c r="AL111" s="104">
        <v>58.9005821673643</v>
      </c>
      <c r="AM111" s="104">
        <v>63.0794088224179</v>
      </c>
      <c r="AN111" s="104">
        <v>65.3223050094597</v>
      </c>
      <c r="AO111" s="104">
        <v>68.3182904271867</v>
      </c>
      <c r="AP111" s="104">
        <v>73.4682730489021</v>
      </c>
      <c r="AQ111" s="104">
        <v>77.9855016512992</v>
      </c>
      <c r="AR111" s="104">
        <v>80.034502970566</v>
      </c>
      <c r="AS111" s="104">
        <v>84.3091579504924</v>
      </c>
      <c r="AT111" s="104">
        <v>89.35167025809</v>
      </c>
      <c r="AU111" s="104">
        <v>93.5230228043997</v>
      </c>
      <c r="AV111" s="104">
        <v>100</v>
      </c>
      <c r="AW111" s="104">
        <v>106.578572667838</v>
      </c>
      <c r="AX111" s="104">
        <v>119.692454719351</v>
      </c>
      <c r="AY111" s="104">
        <v>129.388097009026</v>
      </c>
      <c r="AZ111" s="104">
        <v>133.157636038707</v>
      </c>
      <c r="BA111" s="104">
        <v>135.936192044048</v>
      </c>
    </row>
    <row r="112" spans="1:53" ht="15">
      <c r="A112" s="104" t="s">
        <v>474</v>
      </c>
      <c r="B112" s="104" t="s">
        <v>475</v>
      </c>
      <c r="C112" s="104">
        <v>0.923388218724558</v>
      </c>
      <c r="D112" s="104">
        <v>0.958289582171501</v>
      </c>
      <c r="E112" s="104">
        <v>0.952971992458146</v>
      </c>
      <c r="F112" s="104">
        <v>0.994014797542286</v>
      </c>
      <c r="G112" s="104">
        <v>1.08508788327536</v>
      </c>
      <c r="H112" s="104">
        <v>1.10965364981818</v>
      </c>
      <c r="I112" s="104">
        <v>1.2017752743665</v>
      </c>
      <c r="J112" s="104">
        <v>1.166499432771</v>
      </c>
      <c r="K112" s="104">
        <v>1.18185303686512</v>
      </c>
      <c r="L112" s="104">
        <v>1.19855476229034</v>
      </c>
      <c r="M112" s="104">
        <v>1.21495690519596</v>
      </c>
      <c r="N112" s="104">
        <v>1.33134471377274</v>
      </c>
      <c r="O112" s="104">
        <v>1.37381053581693</v>
      </c>
      <c r="P112" s="104">
        <v>1.68620020734925</v>
      </c>
      <c r="Q112" s="104">
        <v>1.93829889696347</v>
      </c>
      <c r="R112" s="104">
        <v>2.26342082554623</v>
      </c>
      <c r="S112" s="104">
        <v>2.42272382994548</v>
      </c>
      <c r="T112" s="104">
        <v>2.58000465234098</v>
      </c>
      <c r="U112" s="104">
        <v>2.51102577737694</v>
      </c>
      <c r="V112" s="104">
        <v>2.83981759181563</v>
      </c>
      <c r="W112" s="104">
        <v>3.34468903170849</v>
      </c>
      <c r="X112" s="104">
        <v>3.70786651572369</v>
      </c>
      <c r="Y112" s="104">
        <v>3.98073739588834</v>
      </c>
      <c r="Z112" s="104">
        <v>4.38851073367636</v>
      </c>
      <c r="AA112" s="104">
        <v>4.6694646123315104</v>
      </c>
      <c r="AB112" s="104">
        <v>5.16670838170938</v>
      </c>
      <c r="AC112" s="104">
        <v>5.33617262600493</v>
      </c>
      <c r="AD112" s="104">
        <v>4.72520942954617</v>
      </c>
      <c r="AE112" s="104">
        <v>4.91920139338526</v>
      </c>
      <c r="AF112" s="104">
        <v>5.25980222644756</v>
      </c>
      <c r="AG112" s="104">
        <v>6.37887943164005</v>
      </c>
      <c r="AH112" s="104">
        <v>7.36249673104831</v>
      </c>
      <c r="AI112" s="104">
        <v>8.78776526713822</v>
      </c>
      <c r="AJ112" s="104">
        <v>11.3982563134539</v>
      </c>
      <c r="AK112" s="104">
        <v>15.881375120545</v>
      </c>
      <c r="AL112" s="104">
        <v>20.2659345718059</v>
      </c>
      <c r="AM112" s="104">
        <v>24.4373927131634</v>
      </c>
      <c r="AN112" s="104">
        <v>29.4614780746654</v>
      </c>
      <c r="AO112" s="104">
        <v>32.5945112913065</v>
      </c>
      <c r="AP112" s="104">
        <v>35.4207674138993</v>
      </c>
      <c r="AQ112" s="104">
        <v>40.2761475717278</v>
      </c>
      <c r="AR112" s="104">
        <v>45.984598910763</v>
      </c>
      <c r="AS112" s="104">
        <v>50.5156655125824</v>
      </c>
      <c r="AT112" s="104">
        <v>70.35894915308</v>
      </c>
      <c r="AU112" s="104">
        <v>86.4090294772985</v>
      </c>
      <c r="AV112" s="104">
        <v>100</v>
      </c>
      <c r="AW112" s="104">
        <v>113.065712094094</v>
      </c>
      <c r="AX112" s="104">
        <v>122.708843189539</v>
      </c>
      <c r="AY112" s="104">
        <v>141.752858238667</v>
      </c>
      <c r="AZ112" s="104">
        <v>141.732110896008</v>
      </c>
      <c r="BA112" s="104">
        <v>149.805896216896</v>
      </c>
    </row>
    <row r="113" spans="1:53" ht="15">
      <c r="A113" s="104" t="s">
        <v>476</v>
      </c>
      <c r="B113" s="104" t="s">
        <v>477</v>
      </c>
      <c r="C113" s="104">
        <v>2.16988388494239</v>
      </c>
      <c r="D113" s="104">
        <v>2.2037990045871</v>
      </c>
      <c r="E113" s="104">
        <v>2.22786779918068</v>
      </c>
      <c r="F113" s="104">
        <v>2.2965185655666</v>
      </c>
      <c r="G113" s="104">
        <v>2.39922120611466</v>
      </c>
      <c r="H113" s="104">
        <v>2.47566697984331</v>
      </c>
      <c r="I113" s="104">
        <v>2.51983868809422</v>
      </c>
      <c r="J113" s="104">
        <v>2.57254970656982</v>
      </c>
      <c r="K113" s="104">
        <v>2.62043063171875</v>
      </c>
      <c r="L113" s="104">
        <v>2.65340126877241</v>
      </c>
      <c r="M113" s="104">
        <v>2.72984274576796</v>
      </c>
      <c r="N113" s="104">
        <v>2.79053391843957</v>
      </c>
      <c r="O113" s="104">
        <v>2.89133586612598</v>
      </c>
      <c r="P113" s="104">
        <v>3.0414887673651</v>
      </c>
      <c r="Q113" s="104">
        <v>3.43230631869922</v>
      </c>
      <c r="R113" s="104">
        <v>3.71980187366738</v>
      </c>
      <c r="S113" s="104">
        <v>3.90145538356271</v>
      </c>
      <c r="T113" s="104">
        <v>4.23053174195151</v>
      </c>
      <c r="U113" s="104">
        <v>4.47371644073868</v>
      </c>
      <c r="V113" s="104">
        <v>5.01661785244834</v>
      </c>
      <c r="W113" s="104">
        <v>5.92269644479966</v>
      </c>
      <c r="X113" s="104">
        <v>6.47976698674891</v>
      </c>
      <c r="Y113" s="104">
        <v>7.06181994260979</v>
      </c>
      <c r="Z113" s="104">
        <v>7.64461864213453</v>
      </c>
      <c r="AA113" s="104">
        <v>8.00593146352895</v>
      </c>
      <c r="AB113" s="104">
        <v>8.27514493827106</v>
      </c>
      <c r="AC113" s="104">
        <v>8.63533914413798</v>
      </c>
      <c r="AD113" s="104">
        <v>8.85011332899539</v>
      </c>
      <c r="AE113" s="104">
        <v>9.2475947197141</v>
      </c>
      <c r="AF113" s="104">
        <v>10.1585206460986</v>
      </c>
      <c r="AG113" s="104">
        <v>12.5277483727654</v>
      </c>
      <c r="AH113" s="104">
        <v>16.7837076538757</v>
      </c>
      <c r="AI113" s="104">
        <v>18.2539413533165</v>
      </c>
      <c r="AJ113" s="104">
        <v>20.2159930211983</v>
      </c>
      <c r="AK113" s="104">
        <v>24.6087962707831</v>
      </c>
      <c r="AL113" s="104">
        <v>31.8596622406859</v>
      </c>
      <c r="AM113" s="104">
        <v>39.4543160550941</v>
      </c>
      <c r="AN113" s="104">
        <v>47.4240353275155</v>
      </c>
      <c r="AO113" s="104">
        <v>53.9060035748081</v>
      </c>
      <c r="AP113" s="104">
        <v>60.193460203974404</v>
      </c>
      <c r="AQ113" s="104">
        <v>66.8436547155923</v>
      </c>
      <c r="AR113" s="104">
        <v>73.3045946798444</v>
      </c>
      <c r="AS113" s="104">
        <v>78.9482166789652</v>
      </c>
      <c r="AT113" s="104">
        <v>85.0068341919882</v>
      </c>
      <c r="AU113" s="104">
        <v>91.9041110293344</v>
      </c>
      <c r="AV113" s="104">
        <v>100</v>
      </c>
      <c r="AW113" s="104">
        <v>105.577752076543</v>
      </c>
      <c r="AX113" s="104">
        <v>112.900851645463</v>
      </c>
      <c r="AY113" s="104">
        <v>125.778572179582</v>
      </c>
      <c r="AZ113" s="104">
        <v>132.686363158448</v>
      </c>
      <c r="BA113" s="104">
        <v>138.923351908317</v>
      </c>
    </row>
    <row r="114" spans="1:53" ht="15">
      <c r="A114" s="104" t="s">
        <v>478</v>
      </c>
      <c r="B114" s="104" t="s">
        <v>479</v>
      </c>
      <c r="X114" s="104">
        <v>32.2974472807991</v>
      </c>
      <c r="Y114" s="104">
        <v>35.8490566037736</v>
      </c>
      <c r="Z114" s="104">
        <v>39.4006659267481</v>
      </c>
      <c r="AA114" s="104">
        <v>42.8412874583796</v>
      </c>
      <c r="AB114" s="104">
        <v>44.3951165371809</v>
      </c>
      <c r="AC114" s="104">
        <v>45.9489456159822</v>
      </c>
      <c r="AD114" s="104">
        <v>48.5016648168702</v>
      </c>
      <c r="AE114" s="104">
        <v>52.3862375138735</v>
      </c>
      <c r="AF114" s="104">
        <v>57.7136514983352</v>
      </c>
      <c r="AG114" s="104">
        <v>63.5960044395117</v>
      </c>
      <c r="AH114" s="104">
        <v>70.8102108768036</v>
      </c>
      <c r="AI114" s="104">
        <v>77.5804661487237</v>
      </c>
      <c r="AJ114" s="104">
        <v>84.3507214206437</v>
      </c>
      <c r="AK114" s="104">
        <v>91.7869034406215</v>
      </c>
      <c r="AL114" s="104">
        <v>100.110987791343</v>
      </c>
      <c r="AM114" s="104">
        <v>106.437291897891</v>
      </c>
      <c r="AN114" s="104">
        <v>112.652608213097</v>
      </c>
      <c r="AO114" s="104">
        <v>115.871254162042</v>
      </c>
      <c r="AP114" s="104">
        <v>111.209766925638</v>
      </c>
      <c r="AQ114" s="104">
        <v>107.103218645949</v>
      </c>
      <c r="AR114" s="104">
        <v>105.327413984462</v>
      </c>
      <c r="AS114" s="104">
        <v>102.108768035516</v>
      </c>
      <c r="AT114" s="104">
        <v>99.5560488346282</v>
      </c>
      <c r="AU114" s="104">
        <v>99.1120976692564</v>
      </c>
      <c r="AV114" s="104">
        <v>100</v>
      </c>
      <c r="AW114" s="104">
        <v>102.108768035516</v>
      </c>
      <c r="AX114" s="104">
        <v>104.106548279689</v>
      </c>
      <c r="AY114" s="104">
        <v>108.546059933407</v>
      </c>
      <c r="AZ114" s="104">
        <v>109.211986681465</v>
      </c>
      <c r="BA114" s="104">
        <v>111.764705882353</v>
      </c>
    </row>
    <row r="115" spans="1:53" ht="15">
      <c r="A115" s="104" t="s">
        <v>480</v>
      </c>
      <c r="B115" s="104" t="s">
        <v>481</v>
      </c>
      <c r="O115" s="104">
        <v>2.94121051675595</v>
      </c>
      <c r="P115" s="104">
        <v>3.04085808616699</v>
      </c>
      <c r="Q115" s="104">
        <v>3.09550352743443</v>
      </c>
      <c r="R115" s="104">
        <v>3.21443772322388</v>
      </c>
      <c r="S115" s="104">
        <v>3.38250133156303</v>
      </c>
      <c r="T115" s="104">
        <v>3.51471978051773</v>
      </c>
      <c r="U115" s="104">
        <v>3.67945971384146</v>
      </c>
      <c r="V115" s="104">
        <v>4.00974318989773</v>
      </c>
      <c r="W115" s="104">
        <v>4.3820822261902</v>
      </c>
      <c r="X115" s="104">
        <v>4.57977014616558</v>
      </c>
      <c r="Y115" s="104">
        <v>4.90107784061725</v>
      </c>
      <c r="Z115" s="104">
        <v>5.21491411032955</v>
      </c>
      <c r="AA115" s="104">
        <v>5.66604758704263</v>
      </c>
      <c r="AB115" s="104">
        <v>6.06305957582405</v>
      </c>
      <c r="AC115" s="104">
        <v>6.3838964783781</v>
      </c>
      <c r="AD115" s="104">
        <v>6.93816117460131</v>
      </c>
      <c r="AE115" s="104">
        <v>8.03355393796687</v>
      </c>
      <c r="AF115" s="104">
        <v>9.395216067704</v>
      </c>
      <c r="AG115" s="104">
        <v>12.1170245622844</v>
      </c>
      <c r="AH115" s="104">
        <v>16.2651678220773</v>
      </c>
      <c r="AI115" s="104">
        <v>19.9979915009263</v>
      </c>
      <c r="AJ115" s="104">
        <v>24.4877512620584</v>
      </c>
      <c r="AK115" s="104">
        <v>29.1077059275492</v>
      </c>
      <c r="AL115" s="104">
        <v>37.3460222013778</v>
      </c>
      <c r="AM115" s="104">
        <v>46.0955019536466</v>
      </c>
      <c r="AN115" s="104">
        <v>54.5374920021617</v>
      </c>
      <c r="AO115" s="104">
        <v>62.2682179884583</v>
      </c>
      <c r="AP115" s="104">
        <v>68.5142967182462</v>
      </c>
      <c r="AQ115" s="104">
        <v>75.2169510687594</v>
      </c>
      <c r="AR115" s="104">
        <v>82.0988191152992</v>
      </c>
      <c r="AS115" s="104">
        <v>86.6369323087816</v>
      </c>
      <c r="AT115" s="104">
        <v>90.4395549785376</v>
      </c>
      <c r="AU115" s="104">
        <v>96.5713345053142</v>
      </c>
      <c r="AV115" s="104">
        <v>100</v>
      </c>
      <c r="AW115" s="104">
        <v>103.878718606543</v>
      </c>
      <c r="AX115" s="104">
        <v>112.120995645449</v>
      </c>
      <c r="AY115" s="104">
        <v>118.922730011616</v>
      </c>
      <c r="AZ115" s="104">
        <v>123.927979078276</v>
      </c>
      <c r="BA115" s="104">
        <v>129.976208372416</v>
      </c>
    </row>
    <row r="116" spans="1:53" ht="15">
      <c r="A116" s="104" t="s">
        <v>482</v>
      </c>
      <c r="B116" s="104" t="s">
        <v>483</v>
      </c>
      <c r="C116" s="104">
        <v>0.0638067406431565</v>
      </c>
      <c r="D116" s="104">
        <v>0.0667564439818912</v>
      </c>
      <c r="E116" s="104">
        <v>0.074053078556656</v>
      </c>
      <c r="F116" s="104">
        <v>0.083523178749436</v>
      </c>
      <c r="G116" s="104">
        <v>0.099668923340405</v>
      </c>
      <c r="H116" s="104">
        <v>0.10696555791517</v>
      </c>
      <c r="I116" s="104">
        <v>0.118453876181821</v>
      </c>
      <c r="J116" s="104">
        <v>0.122335064785419</v>
      </c>
      <c r="K116" s="104">
        <v>0.137791376734115</v>
      </c>
      <c r="L116" s="104">
        <v>0.168375142930469</v>
      </c>
      <c r="M116" s="104">
        <v>0.190408608899886</v>
      </c>
      <c r="N116" s="104">
        <v>0.203234059240293</v>
      </c>
      <c r="O116" s="104">
        <v>0.222965521302458</v>
      </c>
      <c r="P116" s="104">
        <v>0.269679757734632</v>
      </c>
      <c r="Q116" s="104">
        <v>0.384908207600661</v>
      </c>
      <c r="R116" s="104">
        <v>0.57515896480405</v>
      </c>
      <c r="S116" s="104">
        <v>0.763706239116073</v>
      </c>
      <c r="T116" s="104">
        <v>0.99774524787745</v>
      </c>
      <c r="U116" s="104">
        <v>1.4370816327453</v>
      </c>
      <c r="V116" s="104">
        <v>2.08992728876388</v>
      </c>
      <c r="W116" s="104">
        <v>3.31349965035845</v>
      </c>
      <c r="X116" s="104">
        <v>4.99693813443151</v>
      </c>
      <c r="Y116" s="104">
        <v>7.54673154567388</v>
      </c>
      <c r="Z116" s="104">
        <v>13.9027383099302</v>
      </c>
      <c r="AA116" s="104">
        <v>17.9594144617941</v>
      </c>
      <c r="AB116" s="104">
        <v>23.6502577274655</v>
      </c>
      <c r="AC116" s="104">
        <v>28.8319635003928</v>
      </c>
      <c r="AD116" s="104">
        <v>33.9493427621401</v>
      </c>
      <c r="AE116" s="104">
        <v>42.6915893613407</v>
      </c>
      <c r="AF116" s="104">
        <v>51.5535927632699</v>
      </c>
      <c r="AG116" s="104">
        <v>59.5499255626169</v>
      </c>
      <c r="AH116" s="104">
        <v>63.6045487407197</v>
      </c>
      <c r="AI116" s="104">
        <v>66.1228632209594</v>
      </c>
      <c r="AJ116" s="104">
        <v>68.8225237167595</v>
      </c>
      <c r="AK116" s="104">
        <v>69.8900700725131</v>
      </c>
      <c r="AL116" s="104">
        <v>71.0465786245793</v>
      </c>
      <c r="AM116" s="104">
        <v>72.6786927646258</v>
      </c>
      <c r="AN116" s="104">
        <v>73.9483886033859</v>
      </c>
      <c r="AO116" s="104">
        <v>75.2178791447694</v>
      </c>
      <c r="AP116" s="104">
        <v>77.6434676434674</v>
      </c>
      <c r="AQ116" s="104">
        <v>81.6178266178264</v>
      </c>
      <c r="AR116" s="104">
        <v>86.8376068376066</v>
      </c>
      <c r="AS116" s="104">
        <v>91.3308913308916</v>
      </c>
      <c r="AT116" s="104">
        <v>93.2167277167275</v>
      </c>
      <c r="AU116" s="104">
        <v>96.1538461538462</v>
      </c>
      <c r="AV116" s="104">
        <v>100</v>
      </c>
      <c r="AW116" s="104">
        <v>106.675824175824</v>
      </c>
      <c r="AX116" s="104">
        <v>112.077533577533</v>
      </c>
      <c r="AY116" s="104">
        <v>126.286935286936</v>
      </c>
      <c r="AZ116" s="104">
        <v>141.445054945055</v>
      </c>
      <c r="BA116" s="104">
        <v>149.078144078144</v>
      </c>
    </row>
    <row r="117" spans="1:53" ht="15">
      <c r="A117" s="104" t="s">
        <v>484</v>
      </c>
      <c r="B117" s="104" t="s">
        <v>485</v>
      </c>
      <c r="C117" s="104">
        <v>3.93133652470879</v>
      </c>
      <c r="D117" s="104">
        <v>4.00021438834922</v>
      </c>
      <c r="E117" s="104">
        <v>4.14326841283324</v>
      </c>
      <c r="F117" s="104">
        <v>4.26512924850482</v>
      </c>
      <c r="G117" s="104">
        <v>4.8346961978393</v>
      </c>
      <c r="H117" s="104">
        <v>5.29299890590846</v>
      </c>
      <c r="I117" s="104">
        <v>5.86521500384451</v>
      </c>
      <c r="J117" s="104">
        <v>6.63081894969412</v>
      </c>
      <c r="K117" s="104">
        <v>6.8295050948108</v>
      </c>
      <c r="L117" s="104">
        <v>6.86875512409132</v>
      </c>
      <c r="M117" s="104">
        <v>7.21873455184265</v>
      </c>
      <c r="N117" s="104">
        <v>7.44115138443225</v>
      </c>
      <c r="O117" s="104">
        <v>7.92196424311865</v>
      </c>
      <c r="P117" s="104">
        <v>9.26300691020315</v>
      </c>
      <c r="Q117" s="104">
        <v>11.9123838866384</v>
      </c>
      <c r="R117" s="104">
        <v>12.5959885632741</v>
      </c>
      <c r="S117" s="104">
        <v>11.6343628459014</v>
      </c>
      <c r="T117" s="104">
        <v>12.6025302348209</v>
      </c>
      <c r="U117" s="104">
        <v>12.9198013048385</v>
      </c>
      <c r="V117" s="104">
        <v>13.7276977408625</v>
      </c>
      <c r="W117" s="104">
        <v>15.2878864047633</v>
      </c>
      <c r="X117" s="104">
        <v>17.2929087338432</v>
      </c>
      <c r="Y117" s="104">
        <v>18.6568472513414</v>
      </c>
      <c r="Z117" s="104">
        <v>20.8712030699175</v>
      </c>
      <c r="AA117" s="104">
        <v>22.6080168655806</v>
      </c>
      <c r="AB117" s="104">
        <v>23.8640178025573</v>
      </c>
      <c r="AC117" s="104">
        <v>25.9475401901983</v>
      </c>
      <c r="AD117" s="104">
        <v>28.2305835600153</v>
      </c>
      <c r="AE117" s="104">
        <v>30.8799605364506</v>
      </c>
      <c r="AF117" s="104">
        <v>31.8874378109453</v>
      </c>
      <c r="AG117" s="104">
        <v>34.7481343283582</v>
      </c>
      <c r="AH117" s="104">
        <v>39.5677860696517</v>
      </c>
      <c r="AI117" s="104">
        <v>44.2319651741293</v>
      </c>
      <c r="AJ117" s="104">
        <v>47.0460199004976</v>
      </c>
      <c r="AK117" s="104">
        <v>51.8501243781095</v>
      </c>
      <c r="AL117" s="104">
        <v>57.1517412935323</v>
      </c>
      <c r="AM117" s="104">
        <v>62.2823383084576</v>
      </c>
      <c r="AN117" s="104">
        <v>66.7444029850746</v>
      </c>
      <c r="AO117" s="104">
        <v>75.5752487562188</v>
      </c>
      <c r="AP117" s="104">
        <v>79.1044776119403</v>
      </c>
      <c r="AQ117" s="104">
        <v>82.2761194029851</v>
      </c>
      <c r="AR117" s="104">
        <v>85.3078358208955</v>
      </c>
      <c r="AS117" s="104">
        <v>89.0547263681592</v>
      </c>
      <c r="AT117" s="104">
        <v>92.4440298507463</v>
      </c>
      <c r="AU117" s="104">
        <v>95.9266169154229</v>
      </c>
      <c r="AV117" s="104">
        <v>100</v>
      </c>
      <c r="AW117" s="104">
        <v>106.14552238806</v>
      </c>
      <c r="AX117" s="104">
        <v>112.906988710046</v>
      </c>
      <c r="AY117" s="104">
        <v>122.336773159099</v>
      </c>
      <c r="AZ117" s="104">
        <v>135.643822459457</v>
      </c>
      <c r="BA117" s="104">
        <v>151.910632400761</v>
      </c>
    </row>
    <row r="118" spans="1:53" ht="15">
      <c r="A118" s="104" t="s">
        <v>486</v>
      </c>
      <c r="B118" s="104" t="s">
        <v>487</v>
      </c>
      <c r="C118" s="104">
        <v>0.000403869284637483</v>
      </c>
      <c r="D118" s="104">
        <v>0.000459166790602517</v>
      </c>
      <c r="E118" s="104">
        <v>0.00106250207889959</v>
      </c>
      <c r="F118" s="104">
        <v>0.00261280715684787</v>
      </c>
      <c r="G118" s="104">
        <v>0.00546062871404714</v>
      </c>
      <c r="H118" s="104">
        <v>0.0222118231995979</v>
      </c>
      <c r="I118" s="104">
        <v>0.274594577701333</v>
      </c>
      <c r="J118" s="104">
        <v>0.565664830064745</v>
      </c>
      <c r="K118" s="104">
        <v>1.29448460504703</v>
      </c>
      <c r="L118" s="104">
        <v>1.49539630439851</v>
      </c>
      <c r="M118" s="104">
        <v>1.68006115790265</v>
      </c>
      <c r="N118" s="104">
        <v>1.75328637862301</v>
      </c>
      <c r="O118" s="104">
        <v>1.86747195718381</v>
      </c>
      <c r="P118" s="104">
        <v>2.44709534494838</v>
      </c>
      <c r="Q118" s="104">
        <v>3.4406700585977</v>
      </c>
      <c r="R118" s="104">
        <v>4.09626461285963</v>
      </c>
      <c r="S118" s="104">
        <v>4.90975104929983</v>
      </c>
      <c r="T118" s="104">
        <v>5.45161768263046</v>
      </c>
      <c r="U118" s="104">
        <v>5.8937149527296</v>
      </c>
      <c r="V118" s="104">
        <v>6.85205002890723</v>
      </c>
      <c r="W118" s="104">
        <v>8.0865942156676</v>
      </c>
      <c r="X118" s="104">
        <v>9.07674719545097</v>
      </c>
      <c r="Y118" s="104">
        <v>9.93735429816105</v>
      </c>
      <c r="Z118" s="104">
        <v>11.1086990653875</v>
      </c>
      <c r="AA118" s="104">
        <v>12.2701716176601</v>
      </c>
      <c r="AB118" s="104">
        <v>12.8504767927274</v>
      </c>
      <c r="AC118" s="104">
        <v>13.5992993832526</v>
      </c>
      <c r="AD118" s="104">
        <v>14.8607011678444</v>
      </c>
      <c r="AE118" s="104">
        <v>16.055972045467</v>
      </c>
      <c r="AF118" s="104">
        <v>17.0863898668958</v>
      </c>
      <c r="AG118" s="104">
        <v>18.4212943870423</v>
      </c>
      <c r="AH118" s="104">
        <v>20.155867681925</v>
      </c>
      <c r="AI118" s="104">
        <v>21.6727450157679</v>
      </c>
      <c r="AJ118" s="104">
        <v>23.7723540678925</v>
      </c>
      <c r="AK118" s="104">
        <v>25.7974013936782</v>
      </c>
      <c r="AL118" s="104">
        <v>28.2306263751907</v>
      </c>
      <c r="AM118" s="104">
        <v>30.4801782396231</v>
      </c>
      <c r="AN118" s="104">
        <v>32.3790616958941</v>
      </c>
      <c r="AO118" s="104">
        <v>51.2842526775303</v>
      </c>
      <c r="AP118" s="104">
        <v>61.791943482434</v>
      </c>
      <c r="AQ118" s="104">
        <v>64.09061861342</v>
      </c>
      <c r="AR118" s="104">
        <v>71.4623808594541</v>
      </c>
      <c r="AS118" s="104">
        <v>79.9512230199718</v>
      </c>
      <c r="AT118" s="104">
        <v>85.216586054816</v>
      </c>
      <c r="AU118" s="104">
        <v>90.537101437689</v>
      </c>
      <c r="AV118" s="104">
        <v>100</v>
      </c>
      <c r="AW118" s="104">
        <v>113.109415283592</v>
      </c>
      <c r="AX118" s="104">
        <v>120.356842770529</v>
      </c>
      <c r="AY118" s="104">
        <v>132.12363204215</v>
      </c>
      <c r="AZ118" s="104">
        <v>138.483435210523</v>
      </c>
      <c r="BA118" s="104">
        <v>145.591450516352</v>
      </c>
    </row>
    <row r="119" spans="1:53" ht="15">
      <c r="A119" s="104" t="s">
        <v>488</v>
      </c>
      <c r="B119" s="104" t="s">
        <v>489</v>
      </c>
      <c r="C119" s="104">
        <v>0.286241279673062</v>
      </c>
      <c r="D119" s="104">
        <v>0.29529384447025</v>
      </c>
      <c r="E119" s="104">
        <v>0.297423859717249</v>
      </c>
      <c r="F119" s="104">
        <v>0.29852982917139</v>
      </c>
      <c r="G119" s="104">
        <v>0.309917218375131</v>
      </c>
      <c r="H119" s="104">
        <v>0.316593996937786</v>
      </c>
      <c r="I119" s="104">
        <v>0.315365141985782</v>
      </c>
      <c r="J119" s="104">
        <v>0.32040344728183</v>
      </c>
      <c r="K119" s="104">
        <v>0.322615386192979</v>
      </c>
      <c r="L119" s="104">
        <v>0.334207584555865</v>
      </c>
      <c r="M119" s="104">
        <v>0.339778393661102</v>
      </c>
      <c r="N119" s="104">
        <v>0.354033111080997</v>
      </c>
      <c r="O119" s="104">
        <v>0.376685003991437</v>
      </c>
      <c r="P119" s="104">
        <v>0.413673537984283</v>
      </c>
      <c r="Q119" s="104">
        <v>0.47261761375049</v>
      </c>
      <c r="R119" s="104">
        <v>0.533486895604143</v>
      </c>
      <c r="S119" s="104">
        <v>0.593536940825306</v>
      </c>
      <c r="T119" s="104">
        <v>0.755500023229875</v>
      </c>
      <c r="U119" s="104">
        <v>0.84405950329001</v>
      </c>
      <c r="V119" s="104">
        <v>0.932578021519715</v>
      </c>
      <c r="W119" s="104">
        <v>1.12509863034405</v>
      </c>
      <c r="X119" s="104">
        <v>1.39741288725546</v>
      </c>
      <c r="Y119" s="104">
        <v>1.65858552595147</v>
      </c>
      <c r="Z119" s="104">
        <v>1.98599344645091</v>
      </c>
      <c r="AA119" s="104">
        <v>2.23504138297567</v>
      </c>
      <c r="AB119" s="104">
        <v>2.3331449698138</v>
      </c>
      <c r="AC119" s="104">
        <v>2.76312032678855</v>
      </c>
      <c r="AD119" s="104">
        <v>3.55258327729956</v>
      </c>
      <c r="AE119" s="104">
        <v>4.57113145898564</v>
      </c>
      <c r="AF119" s="104">
        <v>5.59276348032216</v>
      </c>
      <c r="AG119" s="104">
        <v>6.01936129863214</v>
      </c>
      <c r="AH119" s="104">
        <v>7.05039168842713</v>
      </c>
      <c r="AI119" s="104">
        <v>8.86993721873436</v>
      </c>
      <c r="AJ119" s="104">
        <v>10.7505972554031</v>
      </c>
      <c r="AK119" s="104">
        <v>14.131340630035</v>
      </c>
      <c r="AL119" s="104">
        <v>21.1483971331741</v>
      </c>
      <c r="AM119" s="104">
        <v>27.2681815656425</v>
      </c>
      <c r="AN119" s="104">
        <v>31.9989999444413</v>
      </c>
      <c r="AO119" s="104">
        <v>37.7159842213457</v>
      </c>
      <c r="AP119" s="104">
        <v>45.2858492138452</v>
      </c>
      <c r="AQ119" s="104">
        <v>51.8417689871661</v>
      </c>
      <c r="AR119" s="104">
        <v>57.6865381410078</v>
      </c>
      <c r="AS119" s="104">
        <v>65.9564420245568</v>
      </c>
      <c r="AT119" s="104">
        <v>76.8181565642536</v>
      </c>
      <c r="AU119" s="104">
        <v>88.1576754264126</v>
      </c>
      <c r="AV119" s="104">
        <v>100</v>
      </c>
      <c r="AW119" s="104">
        <v>111.939552197344</v>
      </c>
      <c r="AX119" s="104">
        <v>131.207759203945</v>
      </c>
      <c r="AY119" s="104">
        <v>164.731137795678</v>
      </c>
      <c r="AZ119" s="104">
        <v>186.970272693024</v>
      </c>
      <c r="BA119" s="104">
        <v>205.92372440208</v>
      </c>
    </row>
    <row r="120" spans="1:53" ht="15">
      <c r="A120" s="104" t="s">
        <v>490</v>
      </c>
      <c r="B120" s="104" t="s">
        <v>491</v>
      </c>
      <c r="C120" s="104">
        <v>59.0598509946838</v>
      </c>
      <c r="D120" s="104">
        <v>59.6009930404557</v>
      </c>
      <c r="E120" s="104">
        <v>60.3712537247223</v>
      </c>
      <c r="F120" s="104">
        <v>62.7589111090682</v>
      </c>
      <c r="G120" s="104">
        <v>62.7023424108106</v>
      </c>
      <c r="H120" s="104">
        <v>62.4166825363423</v>
      </c>
      <c r="I120" s="104">
        <v>63.6545419918428</v>
      </c>
      <c r="J120" s="104">
        <v>65.7493810701136</v>
      </c>
      <c r="K120" s="104">
        <v>67.193550434203</v>
      </c>
      <c r="L120" s="104">
        <v>71.0499587377007</v>
      </c>
      <c r="M120" s="104">
        <v>74.1446073760553</v>
      </c>
      <c r="N120" s="104">
        <v>76.8107662027868</v>
      </c>
      <c r="O120" s="104">
        <v>80.7941344501047</v>
      </c>
      <c r="P120" s="104">
        <v>84.7457627116525</v>
      </c>
      <c r="Q120" s="104">
        <v>91.2711864402542</v>
      </c>
      <c r="R120" s="104">
        <v>99.9576271177966</v>
      </c>
      <c r="S120" s="104">
        <v>112.77542372839</v>
      </c>
      <c r="T120" s="104">
        <v>123.114406779237</v>
      </c>
      <c r="U120" s="104">
        <v>128.79237288072</v>
      </c>
      <c r="AG120" s="104">
        <v>0.0521790985439547</v>
      </c>
      <c r="AH120" s="104">
        <v>0.14659841971873</v>
      </c>
      <c r="AI120" s="104">
        <v>0.269177889314052</v>
      </c>
      <c r="AJ120" s="104">
        <v>0.828239659427852</v>
      </c>
      <c r="AK120" s="104">
        <v>4.54289453196177</v>
      </c>
      <c r="AL120" s="104">
        <v>22.1380178568471</v>
      </c>
      <c r="AM120" s="104">
        <v>18.5699614040319</v>
      </c>
      <c r="AN120" s="104">
        <v>22.8527886829333</v>
      </c>
      <c r="AO120" s="104">
        <v>26.2278652951018</v>
      </c>
      <c r="AP120" s="104">
        <v>29.5267438586029</v>
      </c>
      <c r="AQ120" s="104">
        <v>30.9968692540874</v>
      </c>
      <c r="AR120" s="104">
        <v>36.0723218870613</v>
      </c>
      <c r="AS120" s="104">
        <v>43.0403021418278</v>
      </c>
      <c r="AT120" s="104">
        <v>57.5088207523729</v>
      </c>
      <c r="AU120" s="104">
        <v>73.0142954165217</v>
      </c>
      <c r="AV120" s="104">
        <v>100</v>
      </c>
      <c r="AW120" s="104">
        <v>153.230962911428</v>
      </c>
      <c r="AX120" s="104">
        <v>137.804447094811</v>
      </c>
      <c r="AY120" s="104">
        <v>155.254421419382</v>
      </c>
      <c r="AZ120" s="104">
        <v>165.926013351223</v>
      </c>
      <c r="BA120" s="104">
        <v>170.700944642032</v>
      </c>
    </row>
    <row r="121" spans="1:53" ht="15">
      <c r="A121" s="104" t="s">
        <v>492</v>
      </c>
      <c r="B121" s="104" t="s">
        <v>493</v>
      </c>
      <c r="C121" s="104">
        <v>5.45314319273599</v>
      </c>
      <c r="D121" s="104">
        <v>5.60348631558519</v>
      </c>
      <c r="E121" s="104">
        <v>5.84240368137183</v>
      </c>
      <c r="F121" s="104">
        <v>5.98575410085546</v>
      </c>
      <c r="G121" s="104">
        <v>6.38783454569258</v>
      </c>
      <c r="H121" s="104">
        <v>6.70646762279364</v>
      </c>
      <c r="I121" s="104">
        <v>6.91130317228274</v>
      </c>
      <c r="J121" s="104">
        <v>7.13131172559504</v>
      </c>
      <c r="K121" s="104">
        <v>7.46511780636758</v>
      </c>
      <c r="L121" s="104">
        <v>8.01893244030069</v>
      </c>
      <c r="M121" s="104">
        <v>8.67706147455108</v>
      </c>
      <c r="N121" s="104">
        <v>9.45467791273334</v>
      </c>
      <c r="O121" s="104">
        <v>10.2683302346733</v>
      </c>
      <c r="P121" s="104">
        <v>11.4404447682381</v>
      </c>
      <c r="Q121" s="104">
        <v>13.3825892382064</v>
      </c>
      <c r="R121" s="104">
        <v>16.1763185392174</v>
      </c>
      <c r="S121" s="104">
        <v>19.0857419932425</v>
      </c>
      <c r="T121" s="104">
        <v>21.6883431741088</v>
      </c>
      <c r="U121" s="104">
        <v>23.3441647587988</v>
      </c>
      <c r="V121" s="104">
        <v>26.4347536611688</v>
      </c>
      <c r="W121" s="104">
        <v>31.2520683469425</v>
      </c>
      <c r="X121" s="104">
        <v>37.6097754579954</v>
      </c>
      <c r="Y121" s="104">
        <v>44.0473819400512</v>
      </c>
      <c r="Z121" s="104">
        <v>48.6701312753417</v>
      </c>
      <c r="AA121" s="104">
        <v>52.847726971258</v>
      </c>
      <c r="AB121" s="104">
        <v>55.7241043355808</v>
      </c>
      <c r="AC121" s="104">
        <v>57.8499950212156</v>
      </c>
      <c r="AD121" s="104">
        <v>59.6537810575119</v>
      </c>
      <c r="AE121" s="104">
        <v>60.9421996548664</v>
      </c>
      <c r="AF121" s="104">
        <v>63.4546159197076</v>
      </c>
      <c r="AG121" s="104">
        <v>65.5321909079417</v>
      </c>
      <c r="AH121" s="104">
        <v>67.6258711286427</v>
      </c>
      <c r="AI121" s="104">
        <v>69.7356565818106</v>
      </c>
      <c r="AJ121" s="104">
        <v>70.7180757622934</v>
      </c>
      <c r="AK121" s="104">
        <v>72.3769147063873</v>
      </c>
      <c r="AL121" s="104">
        <v>74.1968059751505</v>
      </c>
      <c r="AM121" s="104">
        <v>75.4530141075711</v>
      </c>
      <c r="AN121" s="104">
        <v>76.5374330936777</v>
      </c>
      <c r="AO121" s="104">
        <v>78.3949032381971</v>
      </c>
      <c r="AP121" s="104">
        <v>79.6807924881449</v>
      </c>
      <c r="AQ121" s="104">
        <v>84.1148933500339</v>
      </c>
      <c r="AR121" s="104">
        <v>88.2132694323798</v>
      </c>
      <c r="AS121" s="104">
        <v>92.3169087913734</v>
      </c>
      <c r="AT121" s="104">
        <v>95.5294293844541</v>
      </c>
      <c r="AU121" s="104">
        <v>97.6261794218961</v>
      </c>
      <c r="AV121" s="104">
        <v>100</v>
      </c>
      <c r="AW121" s="104">
        <v>103.938894713195</v>
      </c>
      <c r="AX121" s="104">
        <v>109.011034519134</v>
      </c>
      <c r="AY121" s="104">
        <v>113.42980365246</v>
      </c>
      <c r="AZ121" s="104">
        <v>108.348219149136</v>
      </c>
      <c r="BA121" s="104">
        <v>107.323064710204</v>
      </c>
    </row>
    <row r="122" spans="1:2" ht="15">
      <c r="A122" s="104" t="s">
        <v>494</v>
      </c>
      <c r="B122" s="104" t="s">
        <v>495</v>
      </c>
    </row>
    <row r="123" spans="1:53" ht="15">
      <c r="A123" s="104" t="s">
        <v>496</v>
      </c>
      <c r="B123" s="104" t="s">
        <v>497</v>
      </c>
      <c r="C123" s="104">
        <v>0.00101843804429238</v>
      </c>
      <c r="D123" s="104">
        <v>0.00108758818898308</v>
      </c>
      <c r="E123" s="104">
        <v>0.00118991059646614</v>
      </c>
      <c r="F123" s="104">
        <v>0.00126822024733599</v>
      </c>
      <c r="G123" s="104">
        <v>0.00133382211554829</v>
      </c>
      <c r="H123" s="104">
        <v>0.00143663756936643</v>
      </c>
      <c r="I123" s="104">
        <v>0.00155056820889933</v>
      </c>
      <c r="J123" s="104">
        <v>0.00157702234705342</v>
      </c>
      <c r="K123" s="104">
        <v>0.00160981214040105</v>
      </c>
      <c r="L123" s="104">
        <v>0.00164938219623464</v>
      </c>
      <c r="M123" s="104">
        <v>0.00175017168743404</v>
      </c>
      <c r="N123" s="104">
        <v>0.00195971380774861</v>
      </c>
      <c r="O123" s="104">
        <v>0.0022121543143363</v>
      </c>
      <c r="P123" s="104">
        <v>0.00265530015149968</v>
      </c>
      <c r="Q123" s="104">
        <v>0.00370892302965308</v>
      </c>
      <c r="R123" s="104">
        <v>0.00516678070847377</v>
      </c>
      <c r="S123" s="104">
        <v>0.00678454487539577</v>
      </c>
      <c r="T123" s="104">
        <v>0.00913312815851292</v>
      </c>
      <c r="U123" s="104">
        <v>0.013750010944575</v>
      </c>
      <c r="V123" s="104">
        <v>0.024517649042488</v>
      </c>
      <c r="W123" s="104">
        <v>0.0566419036428012</v>
      </c>
      <c r="X123" s="104">
        <v>0.122804550061281</v>
      </c>
      <c r="Y123" s="104">
        <v>0.270617499040786</v>
      </c>
      <c r="Z123" s="104">
        <v>0.664738159517244</v>
      </c>
      <c r="AA123" s="104">
        <v>3.14966576118119</v>
      </c>
      <c r="AB123" s="104">
        <v>12.7430490217155</v>
      </c>
      <c r="AC123" s="104">
        <v>18.8795002471675</v>
      </c>
      <c r="AD123" s="104">
        <v>22.6275738504673</v>
      </c>
      <c r="AE123" s="104">
        <v>26.3002664608535</v>
      </c>
      <c r="AF123" s="104">
        <v>31.6259243170565</v>
      </c>
      <c r="AG123" s="104">
        <v>37.0571527360748</v>
      </c>
      <c r="AH123" s="104">
        <v>44.100217426618</v>
      </c>
      <c r="AI123" s="104">
        <v>49.369319624171</v>
      </c>
      <c r="AJ123" s="104">
        <v>54.7722702138631</v>
      </c>
      <c r="AK123" s="104">
        <v>61.5324095664437</v>
      </c>
      <c r="AL123" s="104">
        <v>67.7121219646742</v>
      </c>
      <c r="AM123" s="104">
        <v>75.3477636502324</v>
      </c>
      <c r="AN123" s="104">
        <v>82.1299295466636</v>
      </c>
      <c r="AO123" s="104">
        <v>86.5935622833521</v>
      </c>
      <c r="AP123" s="104">
        <v>91.0916261502656</v>
      </c>
      <c r="AQ123" s="104">
        <v>92.1162626294582</v>
      </c>
      <c r="AR123" s="104">
        <v>93.1441317645882</v>
      </c>
      <c r="AS123" s="104">
        <v>98.4416466770146</v>
      </c>
      <c r="AT123" s="104">
        <v>99.1007496628145</v>
      </c>
      <c r="AU123" s="104">
        <v>98.6907680739412</v>
      </c>
      <c r="AV123" s="104">
        <v>100</v>
      </c>
      <c r="AW123" s="104">
        <v>102.114186497804</v>
      </c>
      <c r="AX123" s="104">
        <v>102.635073026249</v>
      </c>
      <c r="AY123" s="104">
        <v>107.353692166275</v>
      </c>
      <c r="AZ123" s="104">
        <v>110.923202430804</v>
      </c>
      <c r="BA123" s="104">
        <v>113.91031891533</v>
      </c>
    </row>
    <row r="124" spans="1:53" ht="15">
      <c r="A124" s="104" t="s">
        <v>498</v>
      </c>
      <c r="B124" s="104" t="s">
        <v>499</v>
      </c>
      <c r="C124" s="104">
        <v>4.55659904381077</v>
      </c>
      <c r="D124" s="104">
        <v>4.67975036931917</v>
      </c>
      <c r="E124" s="104">
        <v>4.86447735758177</v>
      </c>
      <c r="F124" s="104">
        <v>5.23393133410697</v>
      </c>
      <c r="G124" s="104">
        <v>5.54180964787796</v>
      </c>
      <c r="H124" s="104">
        <v>5.78811229889476</v>
      </c>
      <c r="I124" s="104">
        <v>5.97283928715736</v>
      </c>
      <c r="J124" s="104">
        <v>6.15756627541996</v>
      </c>
      <c r="K124" s="104">
        <v>6.28071760092836</v>
      </c>
      <c r="L124" s="104">
        <v>6.40386892643676</v>
      </c>
      <c r="M124" s="104">
        <v>6.71174724020775</v>
      </c>
      <c r="N124" s="104">
        <v>7.08120121673295</v>
      </c>
      <c r="O124" s="104">
        <v>7.45065519325815</v>
      </c>
      <c r="P124" s="104">
        <v>8.25113880906274</v>
      </c>
      <c r="Q124" s="104">
        <v>9.85210604067193</v>
      </c>
      <c r="R124" s="104">
        <v>11.5146489350353</v>
      </c>
      <c r="S124" s="104">
        <v>13.4234944804155</v>
      </c>
      <c r="T124" s="104">
        <v>15.7633696650751</v>
      </c>
      <c r="U124" s="104">
        <v>17.6722152104553</v>
      </c>
      <c r="V124" s="104">
        <v>20.2583930461317</v>
      </c>
      <c r="W124" s="104">
        <v>24.5686894389256</v>
      </c>
      <c r="X124" s="104">
        <v>28.9405614944738</v>
      </c>
      <c r="Y124" s="104">
        <v>33.6818875265472</v>
      </c>
      <c r="Z124" s="104">
        <v>38.6079405468831</v>
      </c>
      <c r="AA124" s="104">
        <v>42.7950856141687</v>
      </c>
      <c r="AB124" s="104">
        <v>46.7359280304375</v>
      </c>
      <c r="AC124" s="104">
        <v>49.4452571916223</v>
      </c>
      <c r="AD124" s="104">
        <v>51.7851323762819</v>
      </c>
      <c r="AE124" s="104">
        <v>54.4328858747124</v>
      </c>
      <c r="AF124" s="104">
        <v>57.8195473261934</v>
      </c>
      <c r="AG124" s="104">
        <v>61.5756627541996</v>
      </c>
      <c r="AH124" s="104">
        <v>65.4549295077142</v>
      </c>
      <c r="AI124" s="104">
        <v>68.7800152964409</v>
      </c>
      <c r="AJ124" s="104">
        <v>71.8587984341509</v>
      </c>
      <c r="AK124" s="104">
        <v>74.7528545835983</v>
      </c>
      <c r="AL124" s="104">
        <v>78.6731717789492</v>
      </c>
      <c r="AM124" s="104">
        <v>81.8000560961812</v>
      </c>
      <c r="AN124" s="104">
        <v>83.4713175579653</v>
      </c>
      <c r="AO124" s="104">
        <v>85.1098091871655</v>
      </c>
      <c r="AP124" s="104">
        <v>86.5189119882773</v>
      </c>
      <c r="AQ124" s="104">
        <v>88.6985987727813</v>
      </c>
      <c r="AR124" s="104">
        <v>91.171352687975</v>
      </c>
      <c r="AS124" s="104">
        <v>93.4151479073175</v>
      </c>
      <c r="AT124" s="104">
        <v>95.9153768660133</v>
      </c>
      <c r="AU124" s="104">
        <v>98.0401135635131</v>
      </c>
      <c r="AV124" s="104">
        <v>100</v>
      </c>
      <c r="AW124" s="104">
        <v>102.069786610495</v>
      </c>
      <c r="AX124" s="104">
        <v>103.928931220808</v>
      </c>
      <c r="AY124" s="104">
        <v>107.436578441249</v>
      </c>
      <c r="AZ124" s="104">
        <v>108.242513050646</v>
      </c>
      <c r="BA124" s="104">
        <v>109.909332356442</v>
      </c>
    </row>
    <row r="125" spans="1:53" ht="15">
      <c r="A125" s="104" t="s">
        <v>500</v>
      </c>
      <c r="B125" s="104" t="s">
        <v>501</v>
      </c>
      <c r="C125" s="104">
        <v>0.200685244822928</v>
      </c>
      <c r="D125" s="104">
        <v>0.214128046681151</v>
      </c>
      <c r="E125" s="104">
        <v>0.217141913289934</v>
      </c>
      <c r="F125" s="104">
        <v>0.220969045491563</v>
      </c>
      <c r="G125" s="104">
        <v>0.225418086675957</v>
      </c>
      <c r="H125" s="104">
        <v>0.231350141588482</v>
      </c>
      <c r="I125" s="104">
        <v>0.235751343620356</v>
      </c>
      <c r="J125" s="104">
        <v>0.24287937734589</v>
      </c>
      <c r="K125" s="104">
        <v>0.25727896225452</v>
      </c>
      <c r="L125" s="104">
        <v>0.273496434958923</v>
      </c>
      <c r="M125" s="104">
        <v>0.313777001376286</v>
      </c>
      <c r="N125" s="104">
        <v>0.330520704758892</v>
      </c>
      <c r="O125" s="104">
        <v>0.348460386954507</v>
      </c>
      <c r="P125" s="104">
        <v>0.410077215400258</v>
      </c>
      <c r="Q125" s="104">
        <v>0.521446762470536</v>
      </c>
      <c r="R125" s="104">
        <v>0.612054117341714</v>
      </c>
      <c r="S125" s="104">
        <v>0.671996575451644</v>
      </c>
      <c r="T125" s="104">
        <v>0.747199723211263</v>
      </c>
      <c r="U125" s="104">
        <v>1.00797094360025</v>
      </c>
      <c r="V125" s="104">
        <v>1.301081431093</v>
      </c>
      <c r="W125" s="104">
        <v>1.65638281686222</v>
      </c>
      <c r="X125" s="104">
        <v>1.86740131862764</v>
      </c>
      <c r="Y125" s="104">
        <v>1.98963035331669</v>
      </c>
      <c r="Z125" s="104">
        <v>2.22007155100728</v>
      </c>
      <c r="AA125" s="104">
        <v>2.83757933174206</v>
      </c>
      <c r="AB125" s="104">
        <v>3.56607394632217</v>
      </c>
      <c r="AC125" s="104">
        <v>4.10474280370386</v>
      </c>
      <c r="AD125" s="104">
        <v>4.37780868629106</v>
      </c>
      <c r="AE125" s="104">
        <v>4.73971187510762</v>
      </c>
      <c r="AF125" s="104">
        <v>5.41889073829614</v>
      </c>
      <c r="AG125" s="104">
        <v>6.60888863379822</v>
      </c>
      <c r="AH125" s="104">
        <v>9.98412060686068</v>
      </c>
      <c r="AI125" s="104">
        <v>17.7015056725784</v>
      </c>
      <c r="AJ125" s="104">
        <v>21.6082190208345</v>
      </c>
      <c r="AK125" s="104">
        <v>29.1847940461841</v>
      </c>
      <c r="AL125" s="104">
        <v>34.9951213912644</v>
      </c>
      <c r="AM125" s="104">
        <v>44.2361629264</v>
      </c>
      <c r="AN125" s="104">
        <v>48.5082936348505</v>
      </c>
      <c r="AO125" s="104">
        <v>52.6954791559052</v>
      </c>
      <c r="AP125" s="104">
        <v>55.8330941858463</v>
      </c>
      <c r="AQ125" s="104">
        <v>60.3952629665766</v>
      </c>
      <c r="AR125" s="104">
        <v>64.6172683617439</v>
      </c>
      <c r="AS125" s="104">
        <v>69.1905335858731</v>
      </c>
      <c r="AT125" s="104">
        <v>76.3324341387821</v>
      </c>
      <c r="AU125" s="104">
        <v>86.7332453270581</v>
      </c>
      <c r="AV125" s="104">
        <v>100</v>
      </c>
      <c r="AW125" s="104">
        <v>108.591976123515</v>
      </c>
      <c r="AX125" s="104">
        <v>118.683705544694</v>
      </c>
      <c r="AY125" s="104">
        <v>144.818958522676</v>
      </c>
      <c r="AZ125" s="104">
        <v>158.683617549293</v>
      </c>
      <c r="BA125" s="104">
        <v>178.692841371798</v>
      </c>
    </row>
    <row r="126" spans="1:53" ht="15">
      <c r="A126" s="104" t="s">
        <v>502</v>
      </c>
      <c r="B126" s="104" t="s">
        <v>503</v>
      </c>
      <c r="C126" s="104">
        <v>21.8754900556762</v>
      </c>
      <c r="D126" s="104">
        <v>23.0578003528268</v>
      </c>
      <c r="E126" s="104">
        <v>24.6195497685428</v>
      </c>
      <c r="F126" s="104">
        <v>26.5057471263226</v>
      </c>
      <c r="G126" s="104">
        <v>27.5230838936382</v>
      </c>
      <c r="H126" s="104">
        <v>29.3377927218228</v>
      </c>
      <c r="I126" s="104">
        <v>30.8280536079986</v>
      </c>
      <c r="J126" s="104">
        <v>32.0543568462735</v>
      </c>
      <c r="K126" s="104">
        <v>33.7755806744383</v>
      </c>
      <c r="L126" s="104">
        <v>35.5462965612236</v>
      </c>
      <c r="M126" s="104">
        <v>38.2738589211617</v>
      </c>
      <c r="N126" s="104">
        <v>34.6058091286306</v>
      </c>
      <c r="O126" s="104">
        <v>36.2821576763484</v>
      </c>
      <c r="P126" s="104">
        <v>40.4979253112032</v>
      </c>
      <c r="Q126" s="104">
        <v>49.8838174273858</v>
      </c>
      <c r="R126" s="104">
        <v>55.7593360995849</v>
      </c>
      <c r="S126" s="104">
        <v>60.9958506224064</v>
      </c>
      <c r="T126" s="104">
        <v>65.9585062240662</v>
      </c>
      <c r="U126" s="104">
        <v>68.738589211618</v>
      </c>
      <c r="V126" s="104">
        <v>71.278008298755</v>
      </c>
      <c r="W126" s="104">
        <v>76.8464730290454</v>
      </c>
      <c r="X126" s="104">
        <v>80.6224066390039</v>
      </c>
      <c r="Y126" s="104">
        <v>82.8132780082985</v>
      </c>
      <c r="Z126" s="104">
        <v>84.3651452282155</v>
      </c>
      <c r="AA126" s="104">
        <v>86.2987551867217</v>
      </c>
      <c r="AB126" s="104">
        <v>88.0580912863068</v>
      </c>
      <c r="AC126" s="104">
        <v>88.5892116182569</v>
      </c>
      <c r="AD126" s="104">
        <v>88.7136929460578</v>
      </c>
      <c r="AE126" s="104">
        <v>89.3029045643151</v>
      </c>
      <c r="AF126" s="104">
        <v>91.336099585062</v>
      </c>
      <c r="AG126" s="104">
        <v>94.1078838174271</v>
      </c>
      <c r="AH126" s="104">
        <v>97.2116182572611</v>
      </c>
      <c r="AI126" s="104">
        <v>98.8713692946054</v>
      </c>
      <c r="AJ126" s="104">
        <v>100.124481327801</v>
      </c>
      <c r="AK126" s="104">
        <v>100.813278008298</v>
      </c>
      <c r="AL126" s="104">
        <v>100.688796680497</v>
      </c>
      <c r="AM126" s="104">
        <v>100.821576763485</v>
      </c>
      <c r="AN126" s="104">
        <v>102.597510373444</v>
      </c>
      <c r="AO126" s="104">
        <v>103.278008298755</v>
      </c>
      <c r="AP126" s="104">
        <v>102.9377593361</v>
      </c>
      <c r="AQ126" s="104">
        <v>102.265560165975</v>
      </c>
      <c r="AR126" s="104">
        <v>101.44398340249</v>
      </c>
      <c r="AS126" s="104">
        <v>100.533244459257</v>
      </c>
      <c r="AT126" s="104">
        <v>100.282157676348</v>
      </c>
      <c r="AU126" s="104">
        <v>100.273858921162</v>
      </c>
      <c r="AV126" s="104">
        <v>100</v>
      </c>
      <c r="AW126" s="104">
        <v>100.240663900414</v>
      </c>
      <c r="AX126" s="104">
        <v>100.298755186722</v>
      </c>
      <c r="AY126" s="104">
        <v>101.676348547717</v>
      </c>
      <c r="AZ126" s="104">
        <v>100.307053941908</v>
      </c>
      <c r="BA126" s="104">
        <v>99.5850622406636</v>
      </c>
    </row>
    <row r="127" spans="1:53" ht="15">
      <c r="A127" s="104" t="s">
        <v>504</v>
      </c>
      <c r="B127" s="104" t="s">
        <v>505</v>
      </c>
      <c r="L127" s="104">
        <v>10.1166835642886</v>
      </c>
      <c r="M127" s="104">
        <v>10.7135678944805</v>
      </c>
      <c r="N127" s="104">
        <v>11.2295187563604</v>
      </c>
      <c r="O127" s="104">
        <v>12.0894368593249</v>
      </c>
      <c r="P127" s="104">
        <v>13.4349557732741</v>
      </c>
      <c r="Q127" s="104">
        <v>16.0450601328606</v>
      </c>
      <c r="R127" s="104">
        <v>17.9672300100754</v>
      </c>
      <c r="S127" s="104">
        <v>20.0334614612341</v>
      </c>
      <c r="T127" s="104">
        <v>22.951639068614</v>
      </c>
      <c r="U127" s="104">
        <v>24.5402416553381</v>
      </c>
      <c r="V127" s="104">
        <v>28.0363651614054</v>
      </c>
      <c r="W127" s="104">
        <v>31.151516846006</v>
      </c>
      <c r="X127" s="104">
        <v>33.5501836431484</v>
      </c>
      <c r="Y127" s="104">
        <v>36.0423049908289</v>
      </c>
      <c r="Z127" s="104">
        <v>37.8516889274527</v>
      </c>
      <c r="AA127" s="104">
        <v>39.3080223399514</v>
      </c>
      <c r="AB127" s="104">
        <v>40.4813961412549</v>
      </c>
      <c r="AC127" s="104">
        <v>40.4813961412549</v>
      </c>
      <c r="AD127" s="104">
        <v>40.4004333489723</v>
      </c>
      <c r="AE127" s="104">
        <v>43.0722054942952</v>
      </c>
      <c r="AF127" s="104">
        <v>54.1472407886067</v>
      </c>
      <c r="AG127" s="104">
        <v>62.9148365028671</v>
      </c>
      <c r="AH127" s="104">
        <v>68.0458534637711</v>
      </c>
      <c r="AI127" s="104">
        <v>70.7648539045918</v>
      </c>
      <c r="AJ127" s="104">
        <v>73.111888225761</v>
      </c>
      <c r="AK127" s="104">
        <v>75.6830112509609</v>
      </c>
      <c r="AL127" s="104">
        <v>77.4639267408934</v>
      </c>
      <c r="AM127" s="104">
        <v>82.5000255104363</v>
      </c>
      <c r="AN127" s="104">
        <v>85.0062807528909</v>
      </c>
      <c r="AO127" s="104">
        <v>87.6343915995014</v>
      </c>
      <c r="AP127" s="104">
        <v>88.1656808542069</v>
      </c>
      <c r="AQ127" s="104">
        <v>88.7536409627472</v>
      </c>
      <c r="AR127" s="104">
        <v>90.3265368695386</v>
      </c>
      <c r="AS127" s="104">
        <v>91.9822167714242</v>
      </c>
      <c r="AT127" s="104">
        <v>93.4815269047984</v>
      </c>
      <c r="AU127" s="104">
        <v>96.6242526444887</v>
      </c>
      <c r="AV127" s="104">
        <v>100</v>
      </c>
      <c r="AW127" s="104">
        <v>106.251724666564</v>
      </c>
      <c r="AX127" s="104">
        <v>111.975318105166</v>
      </c>
      <c r="AY127" s="104">
        <v>128.690786447953</v>
      </c>
      <c r="AZ127" s="104">
        <v>127.818033679816</v>
      </c>
      <c r="BA127" s="104">
        <v>134.226755298088</v>
      </c>
    </row>
    <row r="128" spans="1:53" ht="15">
      <c r="A128" s="104" t="s">
        <v>506</v>
      </c>
      <c r="B128" s="104" t="s">
        <v>507</v>
      </c>
      <c r="AJ128" s="104">
        <v>0.607989371671163</v>
      </c>
      <c r="AK128" s="104">
        <v>12.0222140010279</v>
      </c>
      <c r="AL128" s="104">
        <v>33.19998101403</v>
      </c>
      <c r="AM128" s="104">
        <v>46.2085776401607</v>
      </c>
      <c r="AN128" s="104">
        <v>54.2525858093418</v>
      </c>
      <c r="AO128" s="104">
        <v>58.129652809803</v>
      </c>
      <c r="AP128" s="104">
        <v>62.9521048817445</v>
      </c>
      <c r="AQ128" s="104">
        <v>71.2497529481521</v>
      </c>
      <c r="AR128" s="104">
        <v>77.2020554713749</v>
      </c>
      <c r="AS128" s="104">
        <v>81.7082811779432</v>
      </c>
      <c r="AT128" s="104">
        <v>86.9688385269122</v>
      </c>
      <c r="AU128" s="104">
        <v>92.9540812965281</v>
      </c>
      <c r="AV128" s="104">
        <v>100</v>
      </c>
      <c r="AW128" s="104">
        <v>108.590816259306</v>
      </c>
      <c r="AX128" s="104">
        <v>120.284603728836</v>
      </c>
      <c r="AY128" s="104">
        <v>140.915738849726</v>
      </c>
      <c r="AZ128" s="104">
        <v>151.211542262336</v>
      </c>
      <c r="BA128" s="104">
        <v>161.971473746623</v>
      </c>
    </row>
    <row r="129" spans="1:53" ht="15">
      <c r="A129" s="104" t="s">
        <v>508</v>
      </c>
      <c r="B129" s="104" t="s">
        <v>509</v>
      </c>
      <c r="C129" s="104">
        <v>1.33492773889044</v>
      </c>
      <c r="D129" s="104">
        <v>1.36772694623418</v>
      </c>
      <c r="E129" s="104">
        <v>1.41036591578105</v>
      </c>
      <c r="F129" s="104">
        <v>1.42020567798417</v>
      </c>
      <c r="G129" s="104">
        <v>1.4187953446255</v>
      </c>
      <c r="H129" s="104">
        <v>1.4695673450442</v>
      </c>
      <c r="I129" s="104">
        <v>1.54325726229457</v>
      </c>
      <c r="J129" s="104">
        <v>1.57040617917406</v>
      </c>
      <c r="K129" s="104">
        <v>1.57616504032989</v>
      </c>
      <c r="L129" s="104">
        <v>1.57346190142064</v>
      </c>
      <c r="M129" s="104">
        <v>1.60789754058276</v>
      </c>
      <c r="N129" s="104">
        <v>1.66867938190281</v>
      </c>
      <c r="O129" s="104">
        <v>1.76599083535691</v>
      </c>
      <c r="P129" s="104">
        <v>1.92989587475243</v>
      </c>
      <c r="Q129" s="104">
        <v>2.27360932714037</v>
      </c>
      <c r="R129" s="104">
        <v>2.70832761424009</v>
      </c>
      <c r="S129" s="104">
        <v>3.01840486865225</v>
      </c>
      <c r="T129" s="104">
        <v>3.46576158215493</v>
      </c>
      <c r="U129" s="104">
        <v>4.0525767937682</v>
      </c>
      <c r="V129" s="104">
        <v>4.37594618627798</v>
      </c>
      <c r="W129" s="104">
        <v>4.98237274920016</v>
      </c>
      <c r="X129" s="104">
        <v>5.56048012162643</v>
      </c>
      <c r="Y129" s="104">
        <v>6.70964868243833</v>
      </c>
      <c r="Z129" s="104">
        <v>7.47439986166872</v>
      </c>
      <c r="AA129" s="104">
        <v>8.24307448428537</v>
      </c>
      <c r="AB129" s="104">
        <v>9.31521544228923</v>
      </c>
      <c r="AC129" s="104">
        <v>9.55128871056016</v>
      </c>
      <c r="AD129" s="104">
        <v>10.3762978147927</v>
      </c>
      <c r="AE129" s="104">
        <v>11.6489469075438</v>
      </c>
      <c r="AF129" s="104">
        <v>13.2552571559831</v>
      </c>
      <c r="AG129" s="104">
        <v>15.6122823856687</v>
      </c>
      <c r="AH129" s="104">
        <v>18.7479305506472</v>
      </c>
      <c r="AI129" s="104">
        <v>23.8721832551288</v>
      </c>
      <c r="AJ129" s="104">
        <v>34.8483460585876</v>
      </c>
      <c r="AK129" s="104">
        <v>44.8896842020579</v>
      </c>
      <c r="AL129" s="104">
        <v>45.5874172047925</v>
      </c>
      <c r="AM129" s="104">
        <v>49.6283257164193</v>
      </c>
      <c r="AN129" s="104">
        <v>55.2670191855153</v>
      </c>
      <c r="AO129" s="104">
        <v>58.982309459871</v>
      </c>
      <c r="AP129" s="104">
        <v>62.3690743150339</v>
      </c>
      <c r="AQ129" s="104">
        <v>68.5935236196855</v>
      </c>
      <c r="AR129" s="104">
        <v>72.5298302926276</v>
      </c>
      <c r="AS129" s="104">
        <v>73.9523638142171</v>
      </c>
      <c r="AT129" s="104">
        <v>81.2112990596422</v>
      </c>
      <c r="AU129" s="104">
        <v>90.6513293282762</v>
      </c>
      <c r="AV129" s="104">
        <v>100</v>
      </c>
      <c r="AW129" s="104">
        <v>114.453734208171</v>
      </c>
      <c r="AX129" s="104">
        <v>125.623137048624</v>
      </c>
      <c r="AY129" s="104">
        <v>158.586417873259</v>
      </c>
      <c r="AZ129" s="104">
        <v>173.230487397952</v>
      </c>
      <c r="BA129" s="104">
        <v>180.092820681826</v>
      </c>
    </row>
    <row r="130" spans="1:2" ht="15">
      <c r="A130" s="104" t="s">
        <v>510</v>
      </c>
      <c r="B130" s="104" t="s">
        <v>511</v>
      </c>
    </row>
    <row r="131" spans="1:2" ht="15">
      <c r="A131" s="104" t="s">
        <v>512</v>
      </c>
      <c r="B131" s="104" t="s">
        <v>513</v>
      </c>
    </row>
    <row r="132" spans="1:53" ht="15">
      <c r="A132" s="104" t="s">
        <v>514</v>
      </c>
      <c r="B132" s="104" t="s">
        <v>515</v>
      </c>
      <c r="I132" s="104">
        <v>3.90255596058103</v>
      </c>
      <c r="J132" s="104">
        <v>4.31466586995594</v>
      </c>
      <c r="K132" s="104">
        <v>4.78558810342268</v>
      </c>
      <c r="L132" s="104">
        <v>5.38378661636642</v>
      </c>
      <c r="M132" s="104">
        <v>6.24926531594461</v>
      </c>
      <c r="N132" s="104">
        <v>7.08928875965284</v>
      </c>
      <c r="O132" s="104">
        <v>7.91658457542611</v>
      </c>
      <c r="P132" s="104">
        <v>8.17113713425285</v>
      </c>
      <c r="Q132" s="104">
        <v>10.1566470919814</v>
      </c>
      <c r="R132" s="104">
        <v>12.7276279349733</v>
      </c>
      <c r="S132" s="104">
        <v>14.6749550088969</v>
      </c>
      <c r="T132" s="104">
        <v>16.1678007200034</v>
      </c>
      <c r="U132" s="104">
        <v>18.5056534376782</v>
      </c>
      <c r="V132" s="104">
        <v>21.8856814628249</v>
      </c>
      <c r="W132" s="104">
        <v>28.1669002095558</v>
      </c>
      <c r="X132" s="104">
        <v>34.1781861625179</v>
      </c>
      <c r="Y132" s="104">
        <v>36.6357482056141</v>
      </c>
      <c r="Z132" s="104">
        <v>37.8891752650565</v>
      </c>
      <c r="AA132" s="104">
        <v>38.7629298309173</v>
      </c>
      <c r="AB132" s="104">
        <v>39.7161166300382</v>
      </c>
      <c r="AC132" s="104">
        <v>40.8083098373643</v>
      </c>
      <c r="AD132" s="104">
        <v>42.0527481584387</v>
      </c>
      <c r="AE132" s="104">
        <v>45.0579343167784</v>
      </c>
      <c r="AF132" s="104">
        <v>47.6262431921876</v>
      </c>
      <c r="AG132" s="104">
        <v>51.7114475485208</v>
      </c>
      <c r="AH132" s="104">
        <v>56.5206121705332</v>
      </c>
      <c r="AI132" s="104">
        <v>60.0849751002065</v>
      </c>
      <c r="AJ132" s="104">
        <v>62.9364654439451</v>
      </c>
      <c r="AK132" s="104">
        <v>66.8742378233937</v>
      </c>
      <c r="AL132" s="104">
        <v>69.87</v>
      </c>
      <c r="AM132" s="104">
        <v>73.31</v>
      </c>
      <c r="AN132" s="104">
        <v>76.57</v>
      </c>
      <c r="AO132" s="104">
        <v>82.322</v>
      </c>
      <c r="AP132" s="104">
        <v>82.99</v>
      </c>
      <c r="AQ132" s="104">
        <v>84.87</v>
      </c>
      <c r="AR132" s="104">
        <v>88.32</v>
      </c>
      <c r="AS132" s="104">
        <v>90.76</v>
      </c>
      <c r="AT132" s="104">
        <v>93.95</v>
      </c>
      <c r="AU132" s="104">
        <v>97.32</v>
      </c>
      <c r="AV132" s="104">
        <v>100</v>
      </c>
      <c r="AW132" s="104">
        <v>102.2</v>
      </c>
      <c r="AX132" s="104">
        <v>104.8</v>
      </c>
      <c r="AY132" s="104">
        <v>109.73</v>
      </c>
      <c r="AZ132" s="104">
        <v>112.8</v>
      </c>
      <c r="BA132" s="104">
        <v>116.1</v>
      </c>
    </row>
    <row r="133" spans="1:53" ht="15">
      <c r="A133" s="104" t="s">
        <v>516</v>
      </c>
      <c r="B133" s="104" t="s">
        <v>517</v>
      </c>
      <c r="AS133" s="104">
        <v>103.61917738227</v>
      </c>
      <c r="AT133" s="104">
        <v>102.495103465895</v>
      </c>
      <c r="AU133" s="104">
        <v>101.413608106957</v>
      </c>
      <c r="AV133" s="104">
        <v>100</v>
      </c>
      <c r="AW133" s="104">
        <v>100.621646938602</v>
      </c>
      <c r="AX133" s="104">
        <v>105.007238354765</v>
      </c>
      <c r="AY133" s="104">
        <v>114.825853700077</v>
      </c>
      <c r="AZ133" s="104">
        <v>112.058247466576</v>
      </c>
      <c r="BA133" s="104">
        <v>115.95844332794</v>
      </c>
    </row>
    <row r="134" spans="1:53" ht="15">
      <c r="A134" s="104" t="s">
        <v>518</v>
      </c>
      <c r="B134" s="104" t="s">
        <v>519</v>
      </c>
      <c r="O134" s="104">
        <v>36.332615675179</v>
      </c>
      <c r="P134" s="104">
        <v>39.3361119040849</v>
      </c>
      <c r="Q134" s="104">
        <v>44.4468998423935</v>
      </c>
      <c r="R134" s="104">
        <v>48.1770483850148</v>
      </c>
      <c r="S134" s="104">
        <v>50.6991374565879</v>
      </c>
      <c r="T134" s="104">
        <v>55.7130384196718</v>
      </c>
      <c r="U134" s="104">
        <v>43.6372213240496</v>
      </c>
      <c r="V134" s="104">
        <v>46.7136454270678</v>
      </c>
      <c r="W134" s="104">
        <v>49.9500726753774</v>
      </c>
      <c r="X134" s="104">
        <v>53.633781442149</v>
      </c>
      <c r="Y134" s="104">
        <v>57.8047725136335</v>
      </c>
      <c r="Z134" s="104">
        <v>60.5320988464595</v>
      </c>
      <c r="AA134" s="104">
        <v>61.2448401280855</v>
      </c>
      <c r="AB134" s="104">
        <v>62.1575853406346</v>
      </c>
      <c r="AC134" s="104">
        <v>62.7503242639834</v>
      </c>
      <c r="AD134" s="104">
        <v>63.1612414314516</v>
      </c>
      <c r="AE134" s="104">
        <v>64.0885323845877</v>
      </c>
      <c r="AF134" s="104">
        <v>66.2303926645763</v>
      </c>
      <c r="AG134" s="104">
        <v>72.7432479471907</v>
      </c>
      <c r="AH134" s="104">
        <v>79.3324683671222</v>
      </c>
      <c r="AI134" s="104">
        <v>78.8997325889919</v>
      </c>
      <c r="AJ134" s="104">
        <v>79.2015567031501</v>
      </c>
      <c r="AK134" s="104">
        <v>81.2088688840563</v>
      </c>
      <c r="AL134" s="104">
        <v>83.3907299502588</v>
      </c>
      <c r="AM134" s="104">
        <v>86.3544245651839</v>
      </c>
      <c r="AN134" s="104">
        <v>86.9435270530585</v>
      </c>
      <c r="AO134" s="104">
        <v>87.056256541479</v>
      </c>
      <c r="AP134" s="104">
        <v>89.6599440804808</v>
      </c>
      <c r="AQ134" s="104">
        <v>91.912609490896</v>
      </c>
      <c r="AR134" s="104">
        <v>93.1074734142777</v>
      </c>
      <c r="AS134" s="104">
        <v>93.9346868996958</v>
      </c>
      <c r="AT134" s="104">
        <v>94.8377282879438</v>
      </c>
      <c r="AU134" s="104">
        <v>96.021838436015</v>
      </c>
      <c r="AV134" s="104">
        <v>100</v>
      </c>
      <c r="AW134" s="104">
        <v>103.057013391667</v>
      </c>
      <c r="AX134" s="104">
        <v>108.709638875357</v>
      </c>
      <c r="AY134" s="104">
        <v>120.214064467504</v>
      </c>
      <c r="AZ134" s="104">
        <v>124.98583013937</v>
      </c>
      <c r="BA134" s="104">
        <v>130.010386124872</v>
      </c>
    </row>
    <row r="135" spans="1:53" ht="15">
      <c r="A135" s="104" t="s">
        <v>520</v>
      </c>
      <c r="B135" s="104" t="s">
        <v>521</v>
      </c>
      <c r="AL135" s="104">
        <v>27.9721120759462</v>
      </c>
      <c r="AM135" s="104">
        <v>36.908457188785</v>
      </c>
      <c r="AN135" s="104">
        <v>45.5581120437002</v>
      </c>
      <c r="AO135" s="104">
        <v>50.3222981184636</v>
      </c>
      <c r="AP135" s="104">
        <v>68.9571110141529</v>
      </c>
      <c r="AQ135" s="104">
        <v>81.8525971146962</v>
      </c>
      <c r="AR135" s="104">
        <v>87.5165348201472</v>
      </c>
      <c r="AS135" s="104">
        <v>89.3843213381242</v>
      </c>
      <c r="AT135" s="104">
        <v>92.0431589375655</v>
      </c>
      <c r="AU135" s="104">
        <v>95.8268817571027</v>
      </c>
      <c r="AV135" s="104">
        <v>100</v>
      </c>
      <c r="AW135" s="104">
        <v>105.561201868968</v>
      </c>
      <c r="AX135" s="104">
        <v>116.302308925344</v>
      </c>
      <c r="AY135" s="104">
        <v>144.824528494935</v>
      </c>
      <c r="AZ135" s="104">
        <v>154.762797994612</v>
      </c>
      <c r="BA135" s="104">
        <v>167.118447529075</v>
      </c>
    </row>
    <row r="136" spans="1:53" ht="15">
      <c r="A136" s="104" t="s">
        <v>522</v>
      </c>
      <c r="B136" s="104" t="s">
        <v>523</v>
      </c>
      <c r="AE136" s="104">
        <v>2.10690691040515</v>
      </c>
      <c r="AF136" s="104">
        <v>3.39912762461829</v>
      </c>
      <c r="AG136" s="104">
        <v>4.61067810503126</v>
      </c>
      <c r="AH136" s="104">
        <v>5.23042509707118</v>
      </c>
      <c r="AI136" s="104">
        <v>5.7463819326342</v>
      </c>
      <c r="AJ136" s="104">
        <v>6.1065204691787</v>
      </c>
      <c r="AK136" s="104">
        <v>6.52081617711564</v>
      </c>
      <c r="AL136" s="104">
        <v>7.79849961620684</v>
      </c>
      <c r="AM136" s="104">
        <v>8.8141129101939</v>
      </c>
      <c r="AN136" s="104">
        <v>11.2387751067715</v>
      </c>
      <c r="AO136" s="104">
        <v>21.4638952547156</v>
      </c>
      <c r="AP136" s="104">
        <v>49.0276336885787</v>
      </c>
      <c r="AQ136" s="104">
        <v>61.3260398000566</v>
      </c>
      <c r="AR136" s="104">
        <v>66.1167122512497</v>
      </c>
      <c r="AS136" s="104">
        <v>73.1458077902481</v>
      </c>
      <c r="AT136" s="104">
        <v>84.4756201075167</v>
      </c>
      <c r="AU136" s="104">
        <v>93.3136848061869</v>
      </c>
      <c r="AV136" s="104">
        <v>100</v>
      </c>
      <c r="AW136" s="104">
        <v>106.803908516458</v>
      </c>
      <c r="AX136" s="104">
        <v>111.632102235216</v>
      </c>
      <c r="AY136" s="104">
        <v>120.14885582481</v>
      </c>
      <c r="AZ136" s="104">
        <v>120.191261604156</v>
      </c>
      <c r="BA136" s="104">
        <v>127.381484301704</v>
      </c>
    </row>
    <row r="137" spans="1:53" ht="15">
      <c r="A137" s="104" t="s">
        <v>524</v>
      </c>
      <c r="B137" s="104" t="s">
        <v>525</v>
      </c>
      <c r="AH137" s="104">
        <v>4.80519823257063</v>
      </c>
      <c r="AI137" s="104">
        <v>16.4946512881525</v>
      </c>
      <c r="AJ137" s="104">
        <v>34.4355091475801</v>
      </c>
      <c r="AK137" s="104">
        <v>46.8064976136944</v>
      </c>
      <c r="AL137" s="104">
        <v>58.4984952628942</v>
      </c>
      <c r="AM137" s="104">
        <v>68.8008282896786</v>
      </c>
      <c r="AN137" s="104">
        <v>74.606126659711</v>
      </c>
      <c r="AO137" s="104">
        <v>78.0815067922327</v>
      </c>
      <c r="AP137" s="104">
        <v>79.923326943912</v>
      </c>
      <c r="AQ137" s="104">
        <v>82.0401700141679</v>
      </c>
      <c r="AR137" s="104">
        <v>84.0736728060672</v>
      </c>
      <c r="AS137" s="104">
        <v>85.6904742061839</v>
      </c>
      <c r="AT137" s="104">
        <v>88.2240186682224</v>
      </c>
      <c r="AU137" s="104">
        <v>93.682806900575</v>
      </c>
      <c r="AV137" s="104">
        <v>100</v>
      </c>
      <c r="AW137" s="104">
        <v>106.533877823152</v>
      </c>
      <c r="AX137" s="104">
        <v>117.301441786816</v>
      </c>
      <c r="AY137" s="104">
        <v>135.369614134511</v>
      </c>
      <c r="AZ137" s="104">
        <v>140.14501208434</v>
      </c>
      <c r="BA137" s="104">
        <v>138.619884990416</v>
      </c>
    </row>
    <row r="138" spans="1:53" ht="15">
      <c r="A138" s="104" t="s">
        <v>526</v>
      </c>
      <c r="B138" s="104" t="s">
        <v>527</v>
      </c>
      <c r="AY138" s="104">
        <v>100</v>
      </c>
      <c r="AZ138" s="104">
        <v>101.187649453367</v>
      </c>
      <c r="BA138" s="104">
        <v>105.224876247719</v>
      </c>
    </row>
    <row r="139" spans="1:53" ht="15">
      <c r="A139" s="104" t="s">
        <v>528</v>
      </c>
      <c r="B139" s="104" t="s">
        <v>529</v>
      </c>
      <c r="P139" s="104">
        <v>4.17884869412522</v>
      </c>
      <c r="Q139" s="104">
        <v>4.73976863903643</v>
      </c>
      <c r="R139" s="104">
        <v>5.41338169907992</v>
      </c>
      <c r="S139" s="104">
        <v>6.03118670036002</v>
      </c>
      <c r="T139" s="104">
        <v>7.03768993543479</v>
      </c>
      <c r="U139" s="104">
        <v>7.98662241848808</v>
      </c>
      <c r="V139" s="104">
        <v>9.26476572204109</v>
      </c>
      <c r="W139" s="104">
        <v>10.7725916696055</v>
      </c>
      <c r="X139" s="104">
        <v>12.1098216301348</v>
      </c>
      <c r="Y139" s="104">
        <v>13.5799440091018</v>
      </c>
      <c r="Z139" s="104">
        <v>15.9553959886756</v>
      </c>
      <c r="AA139" s="104">
        <v>17.7079147568227</v>
      </c>
      <c r="AB139" s="104">
        <v>20.0667551840917</v>
      </c>
      <c r="AC139" s="104">
        <v>23.6797678103665</v>
      </c>
      <c r="AD139" s="104">
        <v>26.4622028214057</v>
      </c>
      <c r="AE139" s="104">
        <v>29.4938111170156</v>
      </c>
      <c r="AF139" s="104">
        <v>33.8377320446977</v>
      </c>
      <c r="AG139" s="104">
        <v>37.7746699409144</v>
      </c>
      <c r="AH139" s="104">
        <v>44.4525139674085</v>
      </c>
      <c r="AI139" s="104">
        <v>52.1021338037282</v>
      </c>
      <c r="AJ139" s="104">
        <v>58.9460933532694</v>
      </c>
      <c r="AK139" s="104">
        <v>63.7883608500929</v>
      </c>
      <c r="AL139" s="104">
        <v>69.7020734705702</v>
      </c>
      <c r="AM139" s="104">
        <v>76.2054961978648</v>
      </c>
      <c r="AN139" s="104">
        <v>0</v>
      </c>
      <c r="AO139" s="104">
        <v>0</v>
      </c>
      <c r="AP139" s="104">
        <v>67.2293281346584</v>
      </c>
      <c r="AQ139" s="104">
        <v>71.3518139888736</v>
      </c>
      <c r="AR139" s="104">
        <v>64.4905140031382</v>
      </c>
      <c r="AS139" s="104">
        <v>86.2964195711093</v>
      </c>
      <c r="AT139" s="104">
        <v>92.0550615757691</v>
      </c>
      <c r="AU139" s="104">
        <v>96.6763349341448</v>
      </c>
      <c r="AV139" s="104">
        <v>100</v>
      </c>
      <c r="AW139" s="104">
        <v>106.04821454044</v>
      </c>
      <c r="AX139" s="104">
        <v>114.564214730636</v>
      </c>
      <c r="AY139" s="104">
        <v>126.846689371628</v>
      </c>
      <c r="AZ139" s="104">
        <v>135.927915933622</v>
      </c>
      <c r="BA139" s="104">
        <v>140.791398721842</v>
      </c>
    </row>
    <row r="140" spans="1:52" ht="15">
      <c r="A140" s="104" t="s">
        <v>530</v>
      </c>
      <c r="B140" s="104" t="s">
        <v>531</v>
      </c>
      <c r="AR140" s="104">
        <v>66.4327589269852</v>
      </c>
      <c r="AS140" s="104">
        <v>75.8394030911352</v>
      </c>
      <c r="AT140" s="104">
        <v>83.6738319417303</v>
      </c>
      <c r="AU140" s="104">
        <v>90.224729081542</v>
      </c>
      <c r="AV140" s="104">
        <v>100</v>
      </c>
      <c r="AW140" s="104">
        <v>107.341446082786</v>
      </c>
      <c r="AX140" s="104">
        <v>119.569672716117</v>
      </c>
      <c r="AY140" s="104">
        <v>140.481749218397</v>
      </c>
      <c r="AZ140" s="104">
        <v>150.917122222993</v>
      </c>
    </row>
    <row r="141" spans="1:52" ht="15">
      <c r="A141" s="104" t="s">
        <v>532</v>
      </c>
      <c r="B141" s="104" t="s">
        <v>533</v>
      </c>
      <c r="G141" s="104">
        <v>13.5109104712463</v>
      </c>
      <c r="H141" s="104">
        <v>15.0545319925412</v>
      </c>
      <c r="I141" s="104">
        <v>16.8976453626154</v>
      </c>
      <c r="J141" s="104">
        <v>18.1305159431616</v>
      </c>
      <c r="K141" s="104">
        <v>18.2014482230906</v>
      </c>
      <c r="L141" s="104">
        <v>19.982636586872</v>
      </c>
      <c r="M141" s="104">
        <v>18.9242819333135</v>
      </c>
      <c r="N141" s="104">
        <v>18.3369007205376</v>
      </c>
      <c r="O141" s="104">
        <v>18.2908708470187</v>
      </c>
      <c r="P141" s="104">
        <v>19.7488170598318</v>
      </c>
      <c r="Q141" s="104">
        <v>21.2217730140761</v>
      </c>
      <c r="R141" s="104">
        <v>23.15702900275</v>
      </c>
      <c r="S141" s="104">
        <v>24.4258524741905</v>
      </c>
      <c r="T141" s="104">
        <v>25.9598480433548</v>
      </c>
      <c r="U141" s="104">
        <v>33.5867979638238</v>
      </c>
      <c r="V141" s="104">
        <v>31.5584815785266</v>
      </c>
      <c r="W141" s="104">
        <v>34.630475314607</v>
      </c>
      <c r="X141" s="104">
        <v>38.5089924874981</v>
      </c>
      <c r="Y141" s="104">
        <v>42.4595564190188</v>
      </c>
      <c r="Z141" s="104">
        <v>46.9624788333661</v>
      </c>
      <c r="AA141" s="104">
        <v>52.8222818685701</v>
      </c>
      <c r="AB141" s="104">
        <v>57.6494146967504</v>
      </c>
      <c r="AC141" s="104">
        <v>59.5466460073287</v>
      </c>
      <c r="AD141" s="104">
        <v>62.1403293179928</v>
      </c>
      <c r="AE141" s="104">
        <v>65.9227841460445</v>
      </c>
      <c r="AF141" s="104">
        <v>66.9194309737534</v>
      </c>
      <c r="AG141" s="104">
        <v>72.5751015261736</v>
      </c>
      <c r="AH141" s="104">
        <v>81.2087047686155</v>
      </c>
      <c r="AI141" s="104">
        <v>88.8096378040337</v>
      </c>
      <c r="AJ141" s="104">
        <v>98.6440203569682</v>
      </c>
      <c r="AK141" s="104">
        <v>103.687293461037</v>
      </c>
      <c r="AL141" s="104">
        <v>111.192164151616</v>
      </c>
      <c r="AM141" s="104">
        <v>115.671070979753</v>
      </c>
      <c r="AN141" s="104">
        <v>119.777736221638</v>
      </c>
      <c r="AO141" s="104">
        <v>124.220619670461</v>
      </c>
      <c r="AP141" s="104">
        <v>127.510754981211</v>
      </c>
      <c r="AQ141" s="104">
        <v>123.812943086756</v>
      </c>
      <c r="AR141" s="104">
        <v>112.900147639614</v>
      </c>
      <c r="AS141" s="104">
        <v>101.838589644994</v>
      </c>
      <c r="AT141" s="104">
        <v>99.6071514328224</v>
      </c>
      <c r="AU141" s="104">
        <v>97.418216805645</v>
      </c>
      <c r="AV141" s="104">
        <v>100</v>
      </c>
      <c r="AW141" s="104">
        <v>101.459268762027</v>
      </c>
      <c r="AX141" s="104">
        <v>107.801475304683</v>
      </c>
      <c r="AY141" s="104">
        <v>118.970493906351</v>
      </c>
      <c r="AZ141" s="104">
        <v>121.897049390636</v>
      </c>
    </row>
    <row r="142" spans="1:2" ht="15">
      <c r="A142" s="104" t="s">
        <v>534</v>
      </c>
      <c r="B142" s="104" t="s">
        <v>535</v>
      </c>
    </row>
    <row r="143" spans="1:53" ht="15">
      <c r="A143" s="104" t="s">
        <v>536</v>
      </c>
      <c r="B143" s="104" t="s">
        <v>537</v>
      </c>
      <c r="AI143" s="104">
        <v>5.38515602099803</v>
      </c>
      <c r="AJ143" s="104">
        <v>27.4772732724826</v>
      </c>
      <c r="AK143" s="104">
        <v>47.3021641368271</v>
      </c>
      <c r="AL143" s="104">
        <v>66.0606872363107</v>
      </c>
      <c r="AM143" s="104">
        <v>82.3235914472831</v>
      </c>
      <c r="AN143" s="104">
        <v>89.6321896207793</v>
      </c>
      <c r="AO143" s="104">
        <v>94.1809643550676</v>
      </c>
      <c r="AP143" s="104">
        <v>94.890815135856</v>
      </c>
      <c r="AQ143" s="104">
        <v>95.8326387731289</v>
      </c>
      <c r="AR143" s="104">
        <v>97.1328554759127</v>
      </c>
      <c r="AS143" s="104">
        <v>97.4079013168862</v>
      </c>
      <c r="AT143" s="104">
        <v>96.3077179529922</v>
      </c>
      <c r="AU143" s="104">
        <v>97.4079013168862</v>
      </c>
      <c r="AV143" s="104">
        <v>100</v>
      </c>
      <c r="AW143" s="104">
        <v>103.750625104184</v>
      </c>
      <c r="AX143" s="104">
        <v>109.70995165861</v>
      </c>
      <c r="AY143" s="104">
        <v>121.703617269545</v>
      </c>
      <c r="AZ143" s="104">
        <v>127.121186864477</v>
      </c>
      <c r="BA143" s="104">
        <v>128.79646607768</v>
      </c>
    </row>
    <row r="144" spans="1:53" ht="15">
      <c r="A144" s="104" t="s">
        <v>538</v>
      </c>
      <c r="B144" s="104" t="s">
        <v>539</v>
      </c>
      <c r="C144" s="104">
        <v>19.0351236990004</v>
      </c>
      <c r="D144" s="104">
        <v>19.1269544836268</v>
      </c>
      <c r="E144" s="104">
        <v>19.2983237430933</v>
      </c>
      <c r="F144" s="104">
        <v>19.8534058872536</v>
      </c>
      <c r="G144" s="104">
        <v>20.5060045012637</v>
      </c>
      <c r="H144" s="104">
        <v>21.1882666886378</v>
      </c>
      <c r="I144" s="104">
        <v>21.8906577292426</v>
      </c>
      <c r="J144" s="104">
        <v>22.3684531430714</v>
      </c>
      <c r="K144" s="104">
        <v>22.9557212681776</v>
      </c>
      <c r="L144" s="104">
        <v>23.4824262642265</v>
      </c>
      <c r="M144" s="104">
        <v>24.5716797408939</v>
      </c>
      <c r="N144" s="104">
        <v>25.7176118310064</v>
      </c>
      <c r="O144" s="104">
        <v>27.0639496102331</v>
      </c>
      <c r="P144" s="104">
        <v>28.7240503052173</v>
      </c>
      <c r="Q144" s="104">
        <v>31.4368547168486</v>
      </c>
      <c r="R144" s="104">
        <v>34.8151472714629</v>
      </c>
      <c r="S144" s="104">
        <v>38.2261050706789</v>
      </c>
      <c r="T144" s="104">
        <v>40.7893556332663</v>
      </c>
      <c r="U144" s="104">
        <v>42.0548248612628</v>
      </c>
      <c r="V144" s="104">
        <v>43.9635345521132</v>
      </c>
      <c r="W144" s="104">
        <v>46.7331941461494</v>
      </c>
      <c r="X144" s="104">
        <v>50.5059415988798</v>
      </c>
      <c r="Y144" s="104">
        <v>55.2318079148561</v>
      </c>
      <c r="Z144" s="104">
        <v>60.0200030487807</v>
      </c>
      <c r="AA144" s="104">
        <v>63.403239532236</v>
      </c>
      <c r="AB144" s="104">
        <v>65.9987061393956</v>
      </c>
      <c r="AC144" s="104">
        <v>66.1931151996623</v>
      </c>
      <c r="AD144" s="104">
        <v>66.1043632377225</v>
      </c>
      <c r="AE144" s="104">
        <v>67.1059925248537</v>
      </c>
      <c r="AF144" s="104">
        <v>69.3681109887225</v>
      </c>
      <c r="AG144" s="104">
        <v>71.936106750719</v>
      </c>
      <c r="AH144" s="104">
        <v>74.1793330397814</v>
      </c>
      <c r="AI144" s="104">
        <v>76.5190744096932</v>
      </c>
      <c r="AJ144" s="104">
        <v>79.2568655540403</v>
      </c>
      <c r="AK144" s="104">
        <v>81.0043280427142</v>
      </c>
      <c r="AL144" s="104">
        <v>82.5557630069296</v>
      </c>
      <c r="AM144" s="104">
        <v>83.7061508339496</v>
      </c>
      <c r="AN144" s="104">
        <v>84.8508419856971</v>
      </c>
      <c r="AO144" s="104">
        <v>85.6641935292293</v>
      </c>
      <c r="AP144" s="104">
        <v>86.5249789535175</v>
      </c>
      <c r="AQ144" s="104">
        <v>89.248241754505</v>
      </c>
      <c r="AR144" s="104">
        <v>91.6289011235651</v>
      </c>
      <c r="AS144" s="104">
        <v>93.5293543302693</v>
      </c>
      <c r="AT144" s="104">
        <v>95.446556846554</v>
      </c>
      <c r="AU144" s="104">
        <v>97.5708925557585</v>
      </c>
      <c r="AV144" s="104">
        <v>100</v>
      </c>
      <c r="AW144" s="104">
        <v>102.675833333333</v>
      </c>
      <c r="AX144" s="104">
        <v>105.040833333333</v>
      </c>
      <c r="AY144" s="104">
        <v>108.6125</v>
      </c>
      <c r="AZ144" s="104">
        <v>109.011666666667</v>
      </c>
      <c r="BA144" s="104">
        <v>111.4925</v>
      </c>
    </row>
    <row r="145" spans="1:53" ht="15">
      <c r="A145" s="104" t="s">
        <v>540</v>
      </c>
      <c r="B145" s="104" t="s">
        <v>541</v>
      </c>
      <c r="AE145" s="104">
        <v>57.1933212546374</v>
      </c>
      <c r="AF145" s="104">
        <v>62.2097163153093</v>
      </c>
      <c r="AG145" s="104">
        <v>67.1676402466316</v>
      </c>
      <c r="AH145" s="104">
        <v>73.5948295685031</v>
      </c>
      <c r="AI145" s="104">
        <v>79.2718770845713</v>
      </c>
      <c r="AJ145" s="104">
        <v>84.5877584175222</v>
      </c>
      <c r="AK145" s="104">
        <v>89.8762433565298</v>
      </c>
      <c r="AL145" s="104">
        <v>97.568450877485</v>
      </c>
      <c r="AM145" s="104">
        <v>102.273676510633</v>
      </c>
      <c r="AN145" s="104">
        <v>105.843986280034</v>
      </c>
      <c r="AO145" s="104">
        <v>106.026705160592</v>
      </c>
      <c r="AP145" s="104">
        <v>102.634428004331</v>
      </c>
      <c r="AQ145" s="104">
        <v>100.986406832672</v>
      </c>
      <c r="AR145" s="104">
        <v>98.9775051124744</v>
      </c>
      <c r="AS145" s="104">
        <v>96.3671358113798</v>
      </c>
      <c r="AT145" s="104">
        <v>94.8634668591363</v>
      </c>
      <c r="AU145" s="104">
        <v>95.7897269337183</v>
      </c>
      <c r="AV145" s="104">
        <v>100</v>
      </c>
      <c r="AW145" s="104">
        <v>105.148562492482</v>
      </c>
      <c r="AX145" s="104">
        <v>111.006856730422</v>
      </c>
      <c r="AY145" s="104">
        <v>120.570191266691</v>
      </c>
      <c r="AZ145" s="104">
        <v>121.977625405991</v>
      </c>
      <c r="BA145" s="104">
        <v>125.405990617106</v>
      </c>
    </row>
    <row r="146" spans="1:53" ht="15">
      <c r="A146" s="104" t="s">
        <v>542</v>
      </c>
      <c r="B146" s="104" t="s">
        <v>543</v>
      </c>
      <c r="AJ146" s="104">
        <v>31.3879108735813</v>
      </c>
      <c r="AK146" s="104">
        <v>71.1197857077391</v>
      </c>
      <c r="AL146" s="104">
        <v>82.7646470975452</v>
      </c>
      <c r="AM146" s="104">
        <v>84.8061199538895</v>
      </c>
      <c r="AN146" s="104">
        <v>85.9038205794976</v>
      </c>
      <c r="AO146" s="104">
        <v>86.3713088725953</v>
      </c>
      <c r="AP146" s="104">
        <v>85.2663723129091</v>
      </c>
      <c r="AQ146" s="104">
        <v>90.9002821319667</v>
      </c>
      <c r="AR146" s="104">
        <v>95.6260834986973</v>
      </c>
      <c r="AS146" s="104">
        <v>97.8394428582567</v>
      </c>
      <c r="AT146" s="104">
        <v>98.9196990807644</v>
      </c>
      <c r="AU146" s="104">
        <v>99.8365057091536</v>
      </c>
      <c r="AV146" s="104">
        <v>100</v>
      </c>
      <c r="AW146" s="104">
        <v>103.2699640661</v>
      </c>
      <c r="AX146" s="104">
        <v>107.001332249478</v>
      </c>
      <c r="AY146" s="104">
        <v>114.725252973937</v>
      </c>
      <c r="AZ146" s="104">
        <v>114.418652649205</v>
      </c>
      <c r="BA146" s="104">
        <v>116.848980570099</v>
      </c>
    </row>
    <row r="147" spans="1:53" ht="15">
      <c r="A147" s="104" t="s">
        <v>544</v>
      </c>
      <c r="B147" s="104" t="s">
        <v>545</v>
      </c>
      <c r="G147" s="104">
        <v>0.908192904761799</v>
      </c>
      <c r="H147" s="104">
        <v>0.946353902472851</v>
      </c>
      <c r="I147" s="104">
        <v>0.976746758153689</v>
      </c>
      <c r="J147" s="104">
        <v>0.9847091037307</v>
      </c>
      <c r="K147" s="104">
        <v>0.994127975939771</v>
      </c>
      <c r="L147" s="104">
        <v>1.03219187187451</v>
      </c>
      <c r="M147" s="104">
        <v>1.06190501512699</v>
      </c>
      <c r="N147" s="104">
        <v>1.11909796080395</v>
      </c>
      <c r="O147" s="104">
        <v>1.18201991122314</v>
      </c>
      <c r="P147" s="104">
        <v>1.25436073385042</v>
      </c>
      <c r="Q147" s="104">
        <v>1.53158630244967</v>
      </c>
      <c r="R147" s="104">
        <v>1.65704179619153</v>
      </c>
      <c r="S147" s="104">
        <v>1.73967540700595</v>
      </c>
      <c r="T147" s="104">
        <v>1.79376109587103</v>
      </c>
      <c r="U147" s="104">
        <v>1.91086583693354</v>
      </c>
      <c r="V147" s="104">
        <v>2.17944934752354</v>
      </c>
      <c r="W147" s="104">
        <v>2.57649850689777</v>
      </c>
      <c r="X147" s="104">
        <v>3.3633141924869</v>
      </c>
      <c r="Y147" s="104">
        <v>4.43250184076545</v>
      </c>
      <c r="Z147" s="104">
        <v>5.28923080460513</v>
      </c>
      <c r="AA147" s="104">
        <v>5.81057023641518</v>
      </c>
      <c r="AB147" s="104">
        <v>6.42396215125358</v>
      </c>
      <c r="AC147" s="104">
        <v>7.35526527855049</v>
      </c>
      <c r="AD147" s="104">
        <v>8.45805014109905</v>
      </c>
      <c r="AE147" s="104">
        <v>10.7293577681061</v>
      </c>
      <c r="AF147" s="104">
        <v>11.6963943487296</v>
      </c>
      <c r="AG147" s="104">
        <v>13.0747540496985</v>
      </c>
      <c r="AH147" s="104">
        <v>14.1982215903967</v>
      </c>
      <c r="AI147" s="104">
        <v>16.2587212631378</v>
      </c>
      <c r="AJ147" s="104">
        <v>17.8859528143064</v>
      </c>
      <c r="AK147" s="104">
        <v>24.8510631595338</v>
      </c>
      <c r="AL147" s="104">
        <v>37.0480171601475</v>
      </c>
      <c r="AM147" s="104">
        <v>44.3673547818198</v>
      </c>
      <c r="AN147" s="104">
        <v>46.3578440745399</v>
      </c>
      <c r="AO147" s="104">
        <v>49.2357464921038</v>
      </c>
      <c r="AP147" s="104">
        <v>54.1246266769847</v>
      </c>
      <c r="AQ147" s="104">
        <v>60.543636637693</v>
      </c>
      <c r="AR147" s="104">
        <v>64.7440084409384</v>
      </c>
      <c r="AS147" s="104">
        <v>75.0590363261822</v>
      </c>
      <c r="AT147" s="104">
        <v>74.1395769481988</v>
      </c>
      <c r="AU147" s="104">
        <v>84.3792393106567</v>
      </c>
      <c r="AV147" s="104">
        <v>100</v>
      </c>
      <c r="AW147" s="104">
        <v>110.772245390142</v>
      </c>
      <c r="AX147" s="104">
        <v>122.182585539868</v>
      </c>
      <c r="AY147" s="104">
        <v>133.452243380395</v>
      </c>
      <c r="AZ147" s="104">
        <v>145.405215294177</v>
      </c>
      <c r="BA147" s="104">
        <v>158.850424559112</v>
      </c>
    </row>
    <row r="148" spans="1:53" ht="15">
      <c r="A148" s="104" t="s">
        <v>546</v>
      </c>
      <c r="B148" s="104" t="s">
        <v>547</v>
      </c>
      <c r="W148" s="104">
        <v>0.734549291560047</v>
      </c>
      <c r="X148" s="104">
        <v>0.82133406871369</v>
      </c>
      <c r="Y148" s="104">
        <v>0.901998621812611</v>
      </c>
      <c r="Z148" s="104">
        <v>1.02379108058622</v>
      </c>
      <c r="AA148" s="104">
        <v>1.2288185865623</v>
      </c>
      <c r="AB148" s="104">
        <v>1.35807771868912</v>
      </c>
      <c r="AC148" s="104">
        <v>1.54884510261078</v>
      </c>
      <c r="AD148" s="104">
        <v>1.93845856620893</v>
      </c>
      <c r="AE148" s="104">
        <v>2.59583183238674</v>
      </c>
      <c r="AF148" s="104">
        <v>2.91891846046166</v>
      </c>
      <c r="AG148" s="104">
        <v>3.264037895149</v>
      </c>
      <c r="AH148" s="104">
        <v>3.67580656983892</v>
      </c>
      <c r="AI148" s="104">
        <v>4.54886036468546</v>
      </c>
      <c r="AJ148" s="104">
        <v>5.5847591544692</v>
      </c>
      <c r="AK148" s="104">
        <v>7.51985788139308</v>
      </c>
      <c r="AL148" s="104">
        <v>13.7858377214896</v>
      </c>
      <c r="AM148" s="104">
        <v>18.969594628391</v>
      </c>
      <c r="AN148" s="104">
        <v>20.7029133441361</v>
      </c>
      <c r="AO148" s="104">
        <v>26.8617508402687</v>
      </c>
      <c r="AP148" s="104">
        <v>38.8969338168838</v>
      </c>
      <c r="AQ148" s="104">
        <v>50.4032258064516</v>
      </c>
      <c r="AR148" s="104">
        <v>61.8447580645161</v>
      </c>
      <c r="AS148" s="104">
        <v>70.9635416666667</v>
      </c>
      <c r="AT148" s="104">
        <v>77.7595766129032</v>
      </c>
      <c r="AU148" s="104">
        <v>86.6473454301075</v>
      </c>
      <c r="AV148" s="104">
        <v>100</v>
      </c>
      <c r="AW148" s="104">
        <v>113.974294354839</v>
      </c>
      <c r="AX148" s="104">
        <v>123.037769483827</v>
      </c>
      <c r="AY148" s="104">
        <v>133.757560483871</v>
      </c>
      <c r="AZ148" s="104">
        <v>145.022681451613</v>
      </c>
      <c r="BA148" s="104">
        <v>155.771169354839</v>
      </c>
    </row>
    <row r="149" spans="1:53" ht="15">
      <c r="A149" s="104" t="s">
        <v>548</v>
      </c>
      <c r="B149" s="104" t="s">
        <v>549</v>
      </c>
      <c r="C149" s="104">
        <v>24.2811308709208</v>
      </c>
      <c r="D149" s="104">
        <v>24.2373258359302</v>
      </c>
      <c r="E149" s="104">
        <v>24.2636088569859</v>
      </c>
      <c r="F149" s="104">
        <v>25.0170554581153</v>
      </c>
      <c r="G149" s="104">
        <v>24.9163038776499</v>
      </c>
      <c r="H149" s="104">
        <v>24.890020856638</v>
      </c>
      <c r="I149" s="104">
        <v>25.1309485489113</v>
      </c>
      <c r="J149" s="104">
        <v>26.2808307162219</v>
      </c>
      <c r="K149" s="104">
        <v>26.2392159330444</v>
      </c>
      <c r="L149" s="104">
        <v>26.1318935973589</v>
      </c>
      <c r="M149" s="104">
        <v>26.6137489818835</v>
      </c>
      <c r="N149" s="104">
        <v>27.0430383243188</v>
      </c>
      <c r="O149" s="104">
        <v>27.9169487714642</v>
      </c>
      <c r="P149" s="104">
        <v>30.8650276233424</v>
      </c>
      <c r="Q149" s="104">
        <v>36.2136223904166</v>
      </c>
      <c r="R149" s="104">
        <v>37.8387891869004</v>
      </c>
      <c r="S149" s="104">
        <v>38.835353731941</v>
      </c>
      <c r="T149" s="104">
        <v>40.6948774654341</v>
      </c>
      <c r="U149" s="104">
        <v>42.6726747932616</v>
      </c>
      <c r="V149" s="104">
        <v>44.2321340374566</v>
      </c>
      <c r="W149" s="104">
        <v>47.1845933928514</v>
      </c>
      <c r="X149" s="104">
        <v>51.761498951958</v>
      </c>
      <c r="Y149" s="104">
        <v>54.7734488298872</v>
      </c>
      <c r="Z149" s="104">
        <v>56.8023863458582</v>
      </c>
      <c r="AA149" s="104">
        <v>59.0161301859121</v>
      </c>
      <c r="AB149" s="104">
        <v>59.2205967572026</v>
      </c>
      <c r="AC149" s="104">
        <v>59.6570542462833</v>
      </c>
      <c r="AD149" s="104">
        <v>59.8300644221355</v>
      </c>
      <c r="AE149" s="104">
        <v>61.359631657954</v>
      </c>
      <c r="AF149" s="104">
        <v>63.0858013662423</v>
      </c>
      <c r="AG149" s="104">
        <v>64.7372621349921</v>
      </c>
      <c r="AH149" s="104">
        <v>67.5587278097086</v>
      </c>
      <c r="AI149" s="104">
        <v>70.7794066009245</v>
      </c>
      <c r="AJ149" s="104">
        <v>73.282580736811</v>
      </c>
      <c r="AK149" s="104">
        <v>76.0123352901701</v>
      </c>
      <c r="AL149" s="104">
        <v>78.6351980014659</v>
      </c>
      <c r="AM149" s="104">
        <v>81.3784336391263</v>
      </c>
      <c r="AN149" s="104">
        <v>83.5451463136753</v>
      </c>
      <c r="AO149" s="104">
        <v>87.9482612517201</v>
      </c>
      <c r="AP149" s="104">
        <v>90.3620551961738</v>
      </c>
      <c r="AQ149" s="104">
        <v>91.7488780162289</v>
      </c>
      <c r="AR149" s="104">
        <v>93.0487621117999</v>
      </c>
      <c r="AS149" s="104">
        <v>94.7309650590103</v>
      </c>
      <c r="AT149" s="104">
        <v>95.6714694340409</v>
      </c>
      <c r="AU149" s="104">
        <v>97.1242810702675</v>
      </c>
      <c r="AV149" s="104">
        <v>100</v>
      </c>
      <c r="AW149" s="104">
        <v>103.609235642244</v>
      </c>
      <c r="AX149" s="104">
        <v>105.709760773527</v>
      </c>
      <c r="AY149" s="104">
        <v>111.461198632992</v>
      </c>
      <c r="AZ149" s="104">
        <v>112.111361173626</v>
      </c>
      <c r="BA149" s="104">
        <v>114.028507126782</v>
      </c>
    </row>
    <row r="150" spans="1:53" ht="15">
      <c r="A150" s="104" t="s">
        <v>550</v>
      </c>
      <c r="B150" s="104" t="s">
        <v>551</v>
      </c>
      <c r="AV150" s="104">
        <v>100</v>
      </c>
      <c r="AW150" s="104">
        <v>103.463086589436</v>
      </c>
      <c r="AX150" s="104">
        <v>111.093657961909</v>
      </c>
      <c r="AY150" s="104">
        <v>124.710386805419</v>
      </c>
      <c r="AZ150" s="104">
        <v>129.677989397212</v>
      </c>
      <c r="BA150" s="104">
        <v>135.823679560181</v>
      </c>
    </row>
    <row r="151" spans="1:53" ht="15">
      <c r="A151" s="104" t="s">
        <v>552</v>
      </c>
      <c r="B151" s="104" t="s">
        <v>553</v>
      </c>
      <c r="AE151" s="104">
        <v>61.2555306718769</v>
      </c>
      <c r="AF151" s="104">
        <v>61.2085519690073</v>
      </c>
      <c r="AG151" s="104">
        <v>61.5796837216782</v>
      </c>
      <c r="AH151" s="104">
        <v>62.6883811094047</v>
      </c>
      <c r="AI151" s="104">
        <v>58.7750551603537</v>
      </c>
      <c r="AJ151" s="104">
        <v>58.6200254408835</v>
      </c>
      <c r="AK151" s="104">
        <v>72.2062663108174</v>
      </c>
      <c r="AL151" s="104">
        <v>81.9120663237095</v>
      </c>
      <c r="AM151" s="104">
        <v>87.4865592062348</v>
      </c>
      <c r="AN151" s="104">
        <v>87.1689831748354</v>
      </c>
      <c r="AO151" s="104">
        <v>90.6876371616676</v>
      </c>
      <c r="AP151" s="104">
        <v>89.5976591075351</v>
      </c>
      <c r="AQ151" s="104">
        <v>88.9904901243599</v>
      </c>
      <c r="AR151" s="104">
        <v>93.6064374542792</v>
      </c>
      <c r="AS151" s="104">
        <v>98.3174835405999</v>
      </c>
      <c r="AT151" s="104">
        <v>96.9934162399415</v>
      </c>
      <c r="AU151" s="104">
        <v>93.9868324798829</v>
      </c>
      <c r="AV151" s="104">
        <v>100</v>
      </c>
      <c r="AW151" s="104">
        <v>101.543525969276</v>
      </c>
      <c r="AX151" s="104">
        <v>102.977322604243</v>
      </c>
      <c r="AY151" s="104">
        <v>112.421360643745</v>
      </c>
      <c r="AZ151" s="104">
        <v>114.893928310168</v>
      </c>
      <c r="BA151" s="104">
        <v>116.168017995366</v>
      </c>
    </row>
    <row r="152" spans="1:53" ht="15">
      <c r="A152" s="104" t="s">
        <v>554</v>
      </c>
      <c r="B152" s="104" t="s">
        <v>555</v>
      </c>
      <c r="C152" s="104">
        <v>23.4985221947869</v>
      </c>
      <c r="D152" s="104">
        <v>24.088645642133</v>
      </c>
      <c r="E152" s="104">
        <v>24.1292770926528</v>
      </c>
      <c r="F152" s="104">
        <v>24.5820275408502</v>
      </c>
      <c r="G152" s="104">
        <v>25.117975721043</v>
      </c>
      <c r="H152" s="104">
        <v>25.5204205638445</v>
      </c>
      <c r="I152" s="104">
        <v>25.6539239011973</v>
      </c>
      <c r="J152" s="104">
        <v>25.8319283508849</v>
      </c>
      <c r="K152" s="104">
        <v>26.358202376182</v>
      </c>
      <c r="L152" s="104">
        <v>26.9734786263228</v>
      </c>
      <c r="M152" s="104">
        <v>27.9757210715402</v>
      </c>
      <c r="N152" s="104">
        <v>28.6258242791974</v>
      </c>
      <c r="O152" s="104">
        <v>29.5913049358263</v>
      </c>
      <c r="P152" s="104">
        <v>31.8666661628204</v>
      </c>
      <c r="Q152" s="104">
        <v>34.1787891782867</v>
      </c>
      <c r="R152" s="104">
        <v>37.1836743933737</v>
      </c>
      <c r="S152" s="104">
        <v>37.3887471284147</v>
      </c>
      <c r="T152" s="104">
        <v>41.1427174732201</v>
      </c>
      <c r="U152" s="104">
        <v>43.0795155266281</v>
      </c>
      <c r="V152" s="104">
        <v>46.158454785077</v>
      </c>
      <c r="W152" s="104">
        <v>53.4271439503257</v>
      </c>
      <c r="X152" s="104">
        <v>59.5764777700714</v>
      </c>
      <c r="Y152" s="104">
        <v>63.0427766391219</v>
      </c>
      <c r="Z152" s="104">
        <v>62.4873713149747</v>
      </c>
      <c r="AA152" s="104">
        <v>62.2108646964373</v>
      </c>
      <c r="AB152" s="104">
        <v>62.0645401019414</v>
      </c>
      <c r="AC152" s="104">
        <v>63.3231399061563</v>
      </c>
      <c r="AD152" s="104">
        <v>63.5965221558155</v>
      </c>
      <c r="AE152" s="104">
        <v>64.1932765518736</v>
      </c>
      <c r="AF152" s="104">
        <v>64.7374374104079</v>
      </c>
      <c r="AG152" s="104">
        <v>66.6688179121353</v>
      </c>
      <c r="AH152" s="104">
        <v>68.3636678328569</v>
      </c>
      <c r="AI152" s="104">
        <v>69.4801915271484</v>
      </c>
      <c r="AJ152" s="104">
        <v>72.3600200832492</v>
      </c>
      <c r="AK152" s="104">
        <v>75.3484323390062</v>
      </c>
      <c r="AL152" s="104">
        <v>78.6838403306212</v>
      </c>
      <c r="AM152" s="104">
        <v>80.3000064110121</v>
      </c>
      <c r="AN152" s="104">
        <v>82.7990051799127</v>
      </c>
      <c r="AO152" s="104">
        <v>84.7739695722113</v>
      </c>
      <c r="AP152" s="104">
        <v>86.5836978998156</v>
      </c>
      <c r="AQ152" s="104">
        <v>88.6353790364365</v>
      </c>
      <c r="AR152" s="104">
        <v>91.231945767347</v>
      </c>
      <c r="AS152" s="104">
        <v>93.2285482157365</v>
      </c>
      <c r="AT152" s="104">
        <v>94.4440972439223</v>
      </c>
      <c r="AU152" s="104">
        <v>97.0798700081245</v>
      </c>
      <c r="AV152" s="104">
        <v>100</v>
      </c>
      <c r="AW152" s="104">
        <v>102.773264170989</v>
      </c>
      <c r="AX152" s="104">
        <v>104.059316801988</v>
      </c>
      <c r="AY152" s="104">
        <v>108.488848185968</v>
      </c>
      <c r="AZ152" s="104">
        <v>110.75122833554</v>
      </c>
      <c r="BA152" s="104">
        <v>112.431140363236</v>
      </c>
    </row>
    <row r="153" spans="1:2" ht="15">
      <c r="A153" s="104" t="s">
        <v>556</v>
      </c>
      <c r="B153" s="104" t="s">
        <v>557</v>
      </c>
    </row>
    <row r="154" spans="1:53" ht="15">
      <c r="A154" s="104" t="s">
        <v>558</v>
      </c>
      <c r="B154" s="104" t="s">
        <v>559</v>
      </c>
      <c r="AB154" s="104">
        <v>27.7680923768741</v>
      </c>
      <c r="AC154" s="104">
        <v>29.8321872435549</v>
      </c>
      <c r="AD154" s="104">
        <v>32.2642093342297</v>
      </c>
      <c r="AE154" s="104">
        <v>32.689986750675</v>
      </c>
      <c r="AF154" s="104">
        <v>36.9176788150541</v>
      </c>
      <c r="AG154" s="104">
        <v>39.3543289211248</v>
      </c>
      <c r="AH154" s="104">
        <v>41.5694529149986</v>
      </c>
      <c r="AI154" s="104">
        <v>45.785350991222</v>
      </c>
      <c r="AJ154" s="104">
        <v>50.0755959538328</v>
      </c>
      <c r="AK154" s="104">
        <v>52.1428460567851</v>
      </c>
      <c r="AL154" s="104">
        <v>55.5549647600689</v>
      </c>
      <c r="AM154" s="104">
        <v>58.1556627915475</v>
      </c>
      <c r="AN154" s="104">
        <v>60.8455639685804</v>
      </c>
      <c r="AO154" s="104">
        <v>65.7324768408845</v>
      </c>
      <c r="AP154" s="104">
        <v>68.4105337259163</v>
      </c>
      <c r="AQ154" s="104">
        <v>70.6366586419636</v>
      </c>
      <c r="AR154" s="104">
        <v>73.967103879843</v>
      </c>
      <c r="AS154" s="104">
        <v>76.8486442345734</v>
      </c>
      <c r="AT154" s="104">
        <v>80.8078106955381</v>
      </c>
      <c r="AU154" s="104">
        <v>89.1856601436566</v>
      </c>
      <c r="AV154" s="104">
        <v>100</v>
      </c>
      <c r="AW154" s="104">
        <v>106.241033281428</v>
      </c>
      <c r="AX154" s="104">
        <v>113.947873014806</v>
      </c>
      <c r="AY154" s="104">
        <v>122.3192078055</v>
      </c>
      <c r="AZ154" s="104">
        <v>125.035819951585</v>
      </c>
      <c r="BA154" s="104">
        <v>132.892496805731</v>
      </c>
    </row>
    <row r="155" spans="1:53" ht="15">
      <c r="A155" s="104" t="s">
        <v>560</v>
      </c>
      <c r="B155" s="104" t="s">
        <v>561</v>
      </c>
      <c r="F155" s="104">
        <v>3.99640635137464</v>
      </c>
      <c r="G155" s="104">
        <v>4.07216119801183</v>
      </c>
      <c r="H155" s="104">
        <v>4.14487232313573</v>
      </c>
      <c r="I155" s="104">
        <v>4.24869704596535</v>
      </c>
      <c r="J155" s="104">
        <v>4.32851018796149</v>
      </c>
      <c r="K155" s="104">
        <v>4.63051500067812</v>
      </c>
      <c r="L155" s="104">
        <v>4.73772163632094</v>
      </c>
      <c r="M155" s="104">
        <v>4.81077095271769</v>
      </c>
      <c r="N155" s="104">
        <v>4.82598956028754</v>
      </c>
      <c r="O155" s="104">
        <v>5.08639684561304</v>
      </c>
      <c r="P155" s="104">
        <v>5.77055780431869</v>
      </c>
      <c r="Q155" s="104">
        <v>7.450692081512</v>
      </c>
      <c r="R155" s="104">
        <v>8.54879916646828</v>
      </c>
      <c r="S155" s="104">
        <v>9.65635843352237</v>
      </c>
      <c r="T155" s="104">
        <v>10.5420878114489</v>
      </c>
      <c r="U155" s="104">
        <v>11.4429238843392</v>
      </c>
      <c r="V155" s="104">
        <v>13.0982996158191</v>
      </c>
      <c r="W155" s="104">
        <v>18.599521847361</v>
      </c>
      <c r="X155" s="104">
        <v>21.2893086386849</v>
      </c>
      <c r="Y155" s="104">
        <v>23.7196307820276</v>
      </c>
      <c r="Z155" s="104">
        <v>25.0454390745703</v>
      </c>
      <c r="AA155" s="104">
        <v>26.8960872820805</v>
      </c>
      <c r="AB155" s="104">
        <v>28.6977765423221</v>
      </c>
      <c r="AC155" s="104">
        <v>29.1663116695437</v>
      </c>
      <c r="AD155" s="104">
        <v>29.3176094710424</v>
      </c>
      <c r="AE155" s="104">
        <v>32.0029014189311</v>
      </c>
      <c r="AF155" s="104">
        <v>36.0576824990944</v>
      </c>
      <c r="AG155" s="104">
        <v>40.9211747311395</v>
      </c>
      <c r="AH155" s="104">
        <v>43.7860718111297</v>
      </c>
      <c r="AI155" s="104">
        <v>45.8192865058822</v>
      </c>
      <c r="AJ155" s="104">
        <v>50.6384850382717</v>
      </c>
      <c r="AK155" s="104">
        <v>54.3469800804245</v>
      </c>
      <c r="AL155" s="104">
        <v>57.623739878864</v>
      </c>
      <c r="AM155" s="104">
        <v>61.398655727742</v>
      </c>
      <c r="AN155" s="104">
        <v>65.5942366858791</v>
      </c>
      <c r="AO155" s="104">
        <v>70.0617245225803</v>
      </c>
      <c r="AP155" s="104">
        <v>74.9023915341841</v>
      </c>
      <c r="AQ155" s="104">
        <v>78.047758865513</v>
      </c>
      <c r="AR155" s="104">
        <v>82.2540212797815</v>
      </c>
      <c r="AS155" s="104">
        <v>87.5680462569405</v>
      </c>
      <c r="AT155" s="104">
        <v>91.0044490755026</v>
      </c>
      <c r="AU155" s="104">
        <v>95.291095890411</v>
      </c>
      <c r="AV155" s="104">
        <v>100</v>
      </c>
      <c r="AW155" s="104">
        <v>108.932648401827</v>
      </c>
      <c r="AX155" s="104">
        <v>118.521689497717</v>
      </c>
      <c r="AY155" s="104">
        <v>130.057077625571</v>
      </c>
      <c r="AZ155" s="104">
        <v>133.373287671233</v>
      </c>
      <c r="BA155" s="104">
        <v>137.231735159817</v>
      </c>
    </row>
    <row r="156" spans="1:2" ht="15">
      <c r="A156" s="104" t="s">
        <v>562</v>
      </c>
      <c r="B156" s="104" t="s">
        <v>563</v>
      </c>
    </row>
    <row r="157" spans="1:53" ht="15">
      <c r="A157" s="104" t="s">
        <v>564</v>
      </c>
      <c r="B157" s="104" t="s">
        <v>565</v>
      </c>
      <c r="C157" s="104">
        <v>0.0160146276602472</v>
      </c>
      <c r="D157" s="104">
        <v>0.0162722645346801</v>
      </c>
      <c r="E157" s="104">
        <v>0.0164673664118778</v>
      </c>
      <c r="F157" s="104">
        <v>0.0165651916268094</v>
      </c>
      <c r="G157" s="104">
        <v>0.0169524697673573</v>
      </c>
      <c r="H157" s="104">
        <v>0.0175573404420457</v>
      </c>
      <c r="I157" s="104">
        <v>0.0182975207597792</v>
      </c>
      <c r="J157" s="104">
        <v>0.0188495475333081</v>
      </c>
      <c r="K157" s="104">
        <v>0.0192894867241429</v>
      </c>
      <c r="L157" s="104">
        <v>0.0199389643916443</v>
      </c>
      <c r="M157" s="104">
        <v>0.0209781286596466</v>
      </c>
      <c r="N157" s="104">
        <v>0.0220822406950485</v>
      </c>
      <c r="O157" s="104">
        <v>0.0231863527291514</v>
      </c>
      <c r="P157" s="104">
        <v>0.025979106700057</v>
      </c>
      <c r="Q157" s="104">
        <v>0.0321491445413205</v>
      </c>
      <c r="R157" s="104">
        <v>0.0370202270475812</v>
      </c>
      <c r="S157" s="104">
        <v>0.0428655260550941</v>
      </c>
      <c r="T157" s="104">
        <v>0.0552976110735257</v>
      </c>
      <c r="U157" s="104">
        <v>0.064953179063768</v>
      </c>
      <c r="V157" s="104">
        <v>0.076757435670444</v>
      </c>
      <c r="W157" s="104">
        <v>0.0969940773268467</v>
      </c>
      <c r="X157" s="104">
        <v>0.124082708375769</v>
      </c>
      <c r="Y157" s="104">
        <v>0.197197656794796</v>
      </c>
      <c r="Z157" s="104">
        <v>0.397864606797585</v>
      </c>
      <c r="AA157" s="104">
        <v>0.658624477983999</v>
      </c>
      <c r="AB157" s="104">
        <v>1.03896942470057</v>
      </c>
      <c r="AC157" s="104">
        <v>1.9349130423918</v>
      </c>
      <c r="AD157" s="104">
        <v>4.48564457216807</v>
      </c>
      <c r="AE157" s="104">
        <v>9.60653242629152</v>
      </c>
      <c r="AF157" s="104">
        <v>11.528607460123</v>
      </c>
      <c r="AG157" s="104">
        <v>14.6012863050722</v>
      </c>
      <c r="AH157" s="104">
        <v>17.9101585284362</v>
      </c>
      <c r="AI157" s="104">
        <v>20.6877634320978</v>
      </c>
      <c r="AJ157" s="104">
        <v>22.7051370043961</v>
      </c>
      <c r="AK157" s="104">
        <v>24.2867264742974</v>
      </c>
      <c r="AL157" s="104">
        <v>32.7869046618279</v>
      </c>
      <c r="AM157" s="104">
        <v>44.0582746771777</v>
      </c>
      <c r="AN157" s="104">
        <v>53.1459477989632</v>
      </c>
      <c r="AO157" s="104">
        <v>61.6110317252288</v>
      </c>
      <c r="AP157" s="104">
        <v>71.8295941415359</v>
      </c>
      <c r="AQ157" s="104">
        <v>78.649827852551</v>
      </c>
      <c r="AR157" s="104">
        <v>83.6539234236538</v>
      </c>
      <c r="AS157" s="104">
        <v>87.8626272071772</v>
      </c>
      <c r="AT157" s="104">
        <v>91.858740676344</v>
      </c>
      <c r="AU157" s="104">
        <v>96.1653382815981</v>
      </c>
      <c r="AV157" s="104">
        <v>100</v>
      </c>
      <c r="AW157" s="104">
        <v>103.62937691313</v>
      </c>
      <c r="AX157" s="104">
        <v>107.740186874922</v>
      </c>
      <c r="AY157" s="104">
        <v>113.262421191821</v>
      </c>
      <c r="AZ157" s="104">
        <v>119.260974701022</v>
      </c>
      <c r="BA157" s="104">
        <v>124.219223716604</v>
      </c>
    </row>
    <row r="158" spans="1:2" ht="15">
      <c r="A158" s="104" t="s">
        <v>566</v>
      </c>
      <c r="B158" s="104" t="s">
        <v>567</v>
      </c>
    </row>
    <row r="159" spans="1:53" ht="15">
      <c r="A159" s="104" t="s">
        <v>568</v>
      </c>
      <c r="B159" s="104" t="s">
        <v>569</v>
      </c>
      <c r="AK159" s="104">
        <v>17.4088064233273</v>
      </c>
      <c r="AL159" s="104">
        <v>22.6078923499164</v>
      </c>
      <c r="AM159" s="104">
        <v>27.9224110614283</v>
      </c>
      <c r="AN159" s="104">
        <v>31.2100239583805</v>
      </c>
      <c r="AO159" s="104">
        <v>33.6118138790948</v>
      </c>
      <c r="AP159" s="104">
        <v>46.8063596171354</v>
      </c>
      <c r="AQ159" s="104">
        <v>61.4564314587451</v>
      </c>
      <c r="AR159" s="104">
        <v>67.4573435202556</v>
      </c>
      <c r="AS159" s="104">
        <v>71.0334964649233</v>
      </c>
      <c r="AT159" s="104">
        <v>79.3770150439852</v>
      </c>
      <c r="AU159" s="104">
        <v>89.3182340209003</v>
      </c>
      <c r="AV159" s="104">
        <v>100</v>
      </c>
      <c r="AW159" s="104">
        <v>112.777747040411</v>
      </c>
      <c r="AX159" s="104">
        <v>126.724827353798</v>
      </c>
      <c r="AY159" s="104">
        <v>142.913164702549</v>
      </c>
      <c r="AZ159" s="104">
        <v>142.834700587307</v>
      </c>
      <c r="BA159" s="104">
        <v>153.404051632071</v>
      </c>
    </row>
    <row r="160" spans="1:2" ht="15">
      <c r="A160" s="104" t="s">
        <v>570</v>
      </c>
      <c r="B160" s="104" t="s">
        <v>571</v>
      </c>
    </row>
    <row r="161" spans="1:53" ht="15">
      <c r="A161" s="104" t="s">
        <v>572</v>
      </c>
      <c r="B161" s="104" t="s">
        <v>573</v>
      </c>
      <c r="AI161" s="104">
        <v>3.99598131051954</v>
      </c>
      <c r="AJ161" s="104">
        <v>14.7112247303423</v>
      </c>
      <c r="AK161" s="104">
        <v>27.5953167217052</v>
      </c>
      <c r="AL161" s="104">
        <v>27.6073251275893</v>
      </c>
      <c r="AM161" s="104">
        <v>40.5523866706695</v>
      </c>
      <c r="AN161" s="104">
        <v>55.3767637346142</v>
      </c>
      <c r="AO161" s="104">
        <v>60.5583908736115</v>
      </c>
      <c r="AP161" s="104">
        <v>65.1395977184029</v>
      </c>
      <c r="AQ161" s="104">
        <v>72.6928850195137</v>
      </c>
      <c r="AR161" s="104">
        <v>77.2560792554788</v>
      </c>
      <c r="AS161" s="104">
        <v>77.9645752026419</v>
      </c>
      <c r="AT161" s="104">
        <v>81.9633743620534</v>
      </c>
      <c r="AU161" s="104">
        <v>88.7181026718703</v>
      </c>
      <c r="AV161" s="104">
        <v>100</v>
      </c>
      <c r="AW161" s="104">
        <v>105.095166616632</v>
      </c>
      <c r="AX161" s="104">
        <v>114.601283142569</v>
      </c>
      <c r="AY161" s="104">
        <v>143.316542141588</v>
      </c>
      <c r="AZ161" s="104">
        <v>152.31572164697</v>
      </c>
      <c r="BA161" s="104">
        <v>167.775205992809</v>
      </c>
    </row>
    <row r="162" spans="1:53" ht="15">
      <c r="A162" s="104" t="s">
        <v>574</v>
      </c>
      <c r="B162" s="104" t="s">
        <v>575</v>
      </c>
      <c r="AV162" s="104">
        <v>100</v>
      </c>
      <c r="AW162" s="104">
        <v>102.924512581236</v>
      </c>
      <c r="AX162" s="104">
        <v>107.398766872188</v>
      </c>
      <c r="AY162" s="104">
        <v>116.805532411264</v>
      </c>
      <c r="AZ162" s="104">
        <v>120.854857523746</v>
      </c>
      <c r="BA162" s="104">
        <v>121.646392267955</v>
      </c>
    </row>
    <row r="163" spans="1:53" ht="15">
      <c r="A163" s="104" t="s">
        <v>576</v>
      </c>
      <c r="B163" s="104" t="s">
        <v>577</v>
      </c>
      <c r="C163" s="104">
        <v>11.0830552731001</v>
      </c>
      <c r="D163" s="104">
        <v>11.2784633475986</v>
      </c>
      <c r="E163" s="104">
        <v>11.8532960689686</v>
      </c>
      <c r="F163" s="104">
        <v>12.52889977036</v>
      </c>
      <c r="G163" s="104">
        <v>13.0327546708875</v>
      </c>
      <c r="H163" s="104">
        <v>13.4866622161179</v>
      </c>
      <c r="I163" s="104">
        <v>13.349964190909</v>
      </c>
      <c r="J163" s="104">
        <v>13.2500694801748</v>
      </c>
      <c r="K163" s="104">
        <v>13.3079032600897</v>
      </c>
      <c r="L163" s="104">
        <v>13.7004719478099</v>
      </c>
      <c r="M163" s="104">
        <v>13.875725826234</v>
      </c>
      <c r="N163" s="104">
        <v>14.4523110863534</v>
      </c>
      <c r="O163" s="104">
        <v>14.9955981095498</v>
      </c>
      <c r="P163" s="104">
        <v>15.6081104147341</v>
      </c>
      <c r="Q163" s="104">
        <v>18.3483986941312</v>
      </c>
      <c r="R163" s="104">
        <v>19.8012779786</v>
      </c>
      <c r="S163" s="104">
        <v>21.4848128181004</v>
      </c>
      <c r="T163" s="104">
        <v>24.1912549019273</v>
      </c>
      <c r="U163" s="104">
        <v>26.541685150724</v>
      </c>
      <c r="V163" s="104">
        <v>28.752969928767</v>
      </c>
      <c r="W163" s="104">
        <v>31.4581584498196</v>
      </c>
      <c r="X163" s="104">
        <v>35.3880778257951</v>
      </c>
      <c r="Y163" s="104">
        <v>39.1136664655128</v>
      </c>
      <c r="Z163" s="104">
        <v>41.5418176078446</v>
      </c>
      <c r="AA163" s="104">
        <v>46.7127641551849</v>
      </c>
      <c r="AB163" s="104">
        <v>50.323025017349</v>
      </c>
      <c r="AC163" s="104">
        <v>54.7180161919616</v>
      </c>
      <c r="AD163" s="104">
        <v>56.1947131696308</v>
      </c>
      <c r="AE163" s="104">
        <v>57.5259968625492</v>
      </c>
      <c r="AF163" s="104">
        <v>59.401326810389</v>
      </c>
      <c r="AG163" s="104">
        <v>63.4302776475265</v>
      </c>
      <c r="AH163" s="104">
        <v>68.4959249197331</v>
      </c>
      <c r="AI163" s="104">
        <v>72.4277599407263</v>
      </c>
      <c r="AJ163" s="104">
        <v>76.1817732773525</v>
      </c>
      <c r="AK163" s="104">
        <v>80.0987898246479</v>
      </c>
      <c r="AL163" s="104">
        <v>85.0037046184241</v>
      </c>
      <c r="AM163" s="104">
        <v>87.5426031118797</v>
      </c>
      <c r="AN163" s="104">
        <v>88.4514694986417</v>
      </c>
      <c r="AO163" s="104">
        <v>90.8866386762162</v>
      </c>
      <c r="AP163" s="104">
        <v>91.509014571499</v>
      </c>
      <c r="AQ163" s="104">
        <v>93.2427759940725</v>
      </c>
      <c r="AR163" s="104">
        <v>93.8206964682636</v>
      </c>
      <c r="AS163" s="104">
        <v>96.4435663126696</v>
      </c>
      <c r="AT163" s="104">
        <v>97.5697703136575</v>
      </c>
      <c r="AU163" s="104">
        <v>99.0269202272166</v>
      </c>
      <c r="AV163" s="104">
        <v>100</v>
      </c>
      <c r="AW163" s="104">
        <v>103.284761669548</v>
      </c>
      <c r="AX163" s="104">
        <v>105.393924425784</v>
      </c>
      <c r="AY163" s="104">
        <v>109.301211380106</v>
      </c>
      <c r="AZ163" s="104">
        <v>110.389425071331</v>
      </c>
      <c r="BA163" s="104">
        <v>111.478495623731</v>
      </c>
    </row>
    <row r="164" spans="1:53" ht="15">
      <c r="A164" s="104" t="s">
        <v>578</v>
      </c>
      <c r="B164" s="104" t="s">
        <v>579</v>
      </c>
      <c r="AB164" s="104">
        <v>0.390617576030493</v>
      </c>
      <c r="AC164" s="104">
        <v>0</v>
      </c>
      <c r="AD164" s="104">
        <v>1.4257541525113</v>
      </c>
      <c r="AE164" s="104">
        <v>2.1405843166471</v>
      </c>
      <c r="AF164" s="104">
        <v>2.99994298391419</v>
      </c>
      <c r="AG164" s="104">
        <v>4.41007243338427</v>
      </c>
      <c r="AH164" s="104">
        <v>5.86245187693693</v>
      </c>
      <c r="AI164" s="104">
        <v>8.52900730177393</v>
      </c>
      <c r="AJ164" s="104">
        <v>12.1282505887101</v>
      </c>
      <c r="AK164" s="104">
        <v>19.7912890536961</v>
      </c>
      <c r="AL164" s="104">
        <v>30.5644817523035</v>
      </c>
      <c r="AM164" s="104">
        <v>45.3856116995114</v>
      </c>
      <c r="AN164" s="104">
        <v>48.730202970784</v>
      </c>
      <c r="AO164" s="104">
        <v>49.4515854018428</v>
      </c>
      <c r="AP164" s="104">
        <v>50.8656589172705</v>
      </c>
      <c r="AQ164" s="104">
        <v>57.3376069777355</v>
      </c>
      <c r="AR164" s="104">
        <v>62.5266419647834</v>
      </c>
      <c r="AS164" s="104">
        <v>73.0194773256386</v>
      </c>
      <c r="AT164" s="104">
        <v>82.8233104895563</v>
      </c>
      <c r="AU164" s="104">
        <v>93.3116372102174</v>
      </c>
      <c r="AV164" s="104">
        <v>100</v>
      </c>
      <c r="AW164" s="104">
        <v>113.238663869614</v>
      </c>
      <c r="AX164" s="104">
        <v>122.481846054543</v>
      </c>
      <c r="AY164" s="104">
        <v>135.131515249314</v>
      </c>
      <c r="AZ164" s="104">
        <v>139.525576892044</v>
      </c>
      <c r="BA164" s="104">
        <v>157.247055026626</v>
      </c>
    </row>
    <row r="165" spans="1:53" ht="15">
      <c r="A165" s="104" t="s">
        <v>580</v>
      </c>
      <c r="B165" s="104" t="s">
        <v>581</v>
      </c>
      <c r="C165" s="104">
        <v>0.349055077747174</v>
      </c>
      <c r="D165" s="104">
        <v>0.348544016145034</v>
      </c>
      <c r="E165" s="104">
        <v>0.342922338460164</v>
      </c>
      <c r="F165" s="104">
        <v>0.33372322952965</v>
      </c>
      <c r="G165" s="104">
        <v>0.332190044713009</v>
      </c>
      <c r="H165" s="104">
        <v>0.390962129546849</v>
      </c>
      <c r="I165" s="104">
        <v>0.490619142960751</v>
      </c>
      <c r="J165" s="104">
        <v>0.494707635813647</v>
      </c>
      <c r="K165" s="104">
        <v>0.506462052780415</v>
      </c>
      <c r="L165" s="104">
        <v>0.484486403668631</v>
      </c>
      <c r="M165" s="104">
        <v>0.465066062598212</v>
      </c>
      <c r="N165" s="104">
        <v>0.474776233135977</v>
      </c>
      <c r="O165" s="104">
        <v>0.511061607250783</v>
      </c>
      <c r="P165" s="104">
        <v>0.639849132274147</v>
      </c>
      <c r="Q165" s="104">
        <v>0.801165728604134</v>
      </c>
      <c r="R165" s="104">
        <v>1.0547800512002</v>
      </c>
      <c r="S165" s="104">
        <v>1.29088625490419</v>
      </c>
      <c r="T165" s="104">
        <v>1.27595473827816</v>
      </c>
      <c r="U165" s="104">
        <v>1.19882702405227</v>
      </c>
      <c r="V165" s="104">
        <v>1.26682802974243</v>
      </c>
      <c r="W165" s="104">
        <v>1.27453228347302</v>
      </c>
      <c r="X165" s="104">
        <v>1.27859096440351</v>
      </c>
      <c r="Y165" s="104">
        <v>1.34641689591176</v>
      </c>
      <c r="Z165" s="104">
        <v>1.42249057295041</v>
      </c>
      <c r="AA165" s="104">
        <v>1.49142889785212</v>
      </c>
      <c r="AB165" s="104">
        <v>1.59295891273392</v>
      </c>
      <c r="AC165" s="104">
        <v>1.7415096892248</v>
      </c>
      <c r="AD165" s="104">
        <v>2.17270748827686</v>
      </c>
      <c r="AE165" s="104">
        <v>2.5212706525752</v>
      </c>
      <c r="AF165" s="104">
        <v>3.20701911786895</v>
      </c>
      <c r="AG165" s="104">
        <v>3.77231316299132</v>
      </c>
      <c r="AH165" s="104">
        <v>4.98971551124392</v>
      </c>
      <c r="AI165" s="104">
        <v>6.08312236962371</v>
      </c>
      <c r="AJ165" s="104">
        <v>8.01947796791126</v>
      </c>
      <c r="AK165" s="104">
        <v>9.95207480778625</v>
      </c>
      <c r="AL165" s="104">
        <v>12.4594714331706</v>
      </c>
      <c r="AM165" s="104">
        <v>14.4872998278847</v>
      </c>
      <c r="AN165" s="104">
        <v>18.7896269522109</v>
      </c>
      <c r="AO165" s="104">
        <v>28.4639454771464</v>
      </c>
      <c r="AP165" s="104">
        <v>33.7016084303938</v>
      </c>
      <c r="AQ165" s="104">
        <v>33.6648178960992</v>
      </c>
      <c r="AR165" s="104">
        <v>40.76853392494</v>
      </c>
      <c r="AS165" s="104">
        <v>64.0369754113514</v>
      </c>
      <c r="AT165" s="104">
        <v>87.4679238306526</v>
      </c>
      <c r="AU165" s="104">
        <v>91.4339064522093</v>
      </c>
      <c r="AV165" s="104">
        <v>100</v>
      </c>
      <c r="AW165" s="104">
        <v>119.996487335922</v>
      </c>
      <c r="AX165" s="104">
        <v>162.024773525605</v>
      </c>
      <c r="AY165" s="104">
        <v>205.446662969126</v>
      </c>
      <c r="AZ165" s="104">
        <v>208.471542763999</v>
      </c>
      <c r="BA165" s="104">
        <v>224.562172709795</v>
      </c>
    </row>
    <row r="166" spans="1:53" ht="15">
      <c r="A166" s="104" t="s">
        <v>582</v>
      </c>
      <c r="B166" s="104" t="s">
        <v>583</v>
      </c>
      <c r="AS166" s="104">
        <v>87.6280268602049</v>
      </c>
      <c r="AT166" s="104">
        <v>93.8954079902327</v>
      </c>
      <c r="AU166" s="104">
        <v>97.788781116462</v>
      </c>
      <c r="AV166" s="104">
        <v>100</v>
      </c>
      <c r="AW166" s="104">
        <v>105.053245608085</v>
      </c>
      <c r="AX166" s="104">
        <v>112.121006579394</v>
      </c>
      <c r="AY166" s="104">
        <v>123.726514277962</v>
      </c>
      <c r="AZ166" s="104">
        <v>134.592688055348</v>
      </c>
      <c r="BA166" s="104">
        <v>140.609102624974</v>
      </c>
    </row>
    <row r="167" spans="1:53" ht="15">
      <c r="A167" s="104" t="s">
        <v>584</v>
      </c>
      <c r="B167" s="104" t="s">
        <v>585</v>
      </c>
      <c r="G167" s="104">
        <v>4.33442425751147</v>
      </c>
      <c r="H167" s="104">
        <v>4.7016310167491</v>
      </c>
      <c r="I167" s="104">
        <v>5.37814732555372</v>
      </c>
      <c r="J167" s="104">
        <v>5.22711112636756</v>
      </c>
      <c r="K167" s="104">
        <v>5.28878424103954</v>
      </c>
      <c r="L167" s="104">
        <v>5.50338150735275</v>
      </c>
      <c r="M167" s="104">
        <v>6.34194707152069</v>
      </c>
      <c r="N167" s="104">
        <v>6.21513959596455</v>
      </c>
      <c r="O167" s="104">
        <v>6.73652914185854</v>
      </c>
      <c r="P167" s="104">
        <v>7.50649909891125</v>
      </c>
      <c r="Q167" s="104">
        <v>8.99326168451675</v>
      </c>
      <c r="R167" s="104">
        <v>9.67548918611823</v>
      </c>
      <c r="S167" s="104">
        <v>9.37426839940712</v>
      </c>
      <c r="T167" s="104">
        <v>10.3022134333849</v>
      </c>
      <c r="U167" s="104">
        <v>11.059023433057</v>
      </c>
      <c r="V167" s="104">
        <v>11.4533278026573</v>
      </c>
      <c r="W167" s="104">
        <v>13.1351920418261</v>
      </c>
      <c r="X167" s="104">
        <v>14.5990903758148</v>
      </c>
      <c r="Y167" s="104">
        <v>16.3069717654981</v>
      </c>
      <c r="Z167" s="104">
        <v>18.3253244842702</v>
      </c>
      <c r="AA167" s="104">
        <v>18.8468238117948</v>
      </c>
      <c r="AB167" s="104">
        <v>20.3644909234308</v>
      </c>
      <c r="AC167" s="104">
        <v>24.2335302801365</v>
      </c>
      <c r="AD167" s="104">
        <v>26.838714282132</v>
      </c>
      <c r="AE167" s="104">
        <v>29.2496368938054</v>
      </c>
      <c r="AF167" s="104">
        <v>31.8373191920661</v>
      </c>
      <c r="AG167" s="104">
        <v>34.4606189007757</v>
      </c>
      <c r="AH167" s="104">
        <v>39.8218134648563</v>
      </c>
      <c r="AI167" s="104">
        <v>46.6510647726539</v>
      </c>
      <c r="AJ167" s="104">
        <v>50.1524110780802</v>
      </c>
      <c r="AK167" s="104">
        <v>54.3397796804125</v>
      </c>
      <c r="AL167" s="104">
        <v>58.4820845156115</v>
      </c>
      <c r="AM167" s="104">
        <v>63.8744055992582</v>
      </c>
      <c r="AN167" s="104">
        <v>66.435761985448</v>
      </c>
      <c r="AO167" s="104">
        <v>73.9061098375359</v>
      </c>
      <c r="AP167" s="104">
        <v>79.4129373068873</v>
      </c>
      <c r="AQ167" s="104">
        <v>81.3814412438952</v>
      </c>
      <c r="AR167" s="104">
        <v>83.5692215688229</v>
      </c>
      <c r="AS167" s="104">
        <v>86.1008671384431</v>
      </c>
      <c r="AT167" s="104">
        <v>91.0146516495565</v>
      </c>
      <c r="AU167" s="104">
        <v>93.6011163161567</v>
      </c>
      <c r="AV167" s="104">
        <v>100</v>
      </c>
      <c r="AW167" s="104">
        <v>107.555068274694</v>
      </c>
      <c r="AX167" s="104">
        <v>114.113425695206</v>
      </c>
      <c r="AY167" s="104">
        <v>126.562344263929</v>
      </c>
      <c r="AZ167" s="104">
        <v>141.253831647231</v>
      </c>
      <c r="BA167" s="104">
        <v>155.351304940689</v>
      </c>
    </row>
    <row r="168" spans="1:53" ht="15">
      <c r="A168" s="104" t="s">
        <v>586</v>
      </c>
      <c r="B168" s="104" t="s">
        <v>587</v>
      </c>
      <c r="C168" s="104">
        <v>17.7833721304067</v>
      </c>
      <c r="D168" s="104">
        <v>18.0159145051334</v>
      </c>
      <c r="E168" s="104">
        <v>18.42776518639</v>
      </c>
      <c r="F168" s="104">
        <v>19.0438393456159</v>
      </c>
      <c r="G168" s="104">
        <v>20.1466461281883</v>
      </c>
      <c r="H168" s="104">
        <v>21.3141236787685</v>
      </c>
      <c r="I168" s="104">
        <v>22.5496757222319</v>
      </c>
      <c r="J168" s="104">
        <v>23.3359361133598</v>
      </c>
      <c r="K168" s="104">
        <v>24.1936747221445</v>
      </c>
      <c r="L168" s="104">
        <v>25.990841330568</v>
      </c>
      <c r="M168" s="104">
        <v>26.947287953734</v>
      </c>
      <c r="N168" s="104">
        <v>28.9622929391527</v>
      </c>
      <c r="O168" s="104">
        <v>31.2189623736537</v>
      </c>
      <c r="P168" s="104">
        <v>33.7206999822148</v>
      </c>
      <c r="Q168" s="104">
        <v>36.9610458368786</v>
      </c>
      <c r="R168" s="104">
        <v>40.7357764597779</v>
      </c>
      <c r="S168" s="104">
        <v>44.425413966505</v>
      </c>
      <c r="T168" s="104">
        <v>47.3015612851416</v>
      </c>
      <c r="U168" s="104">
        <v>49.2314731545242</v>
      </c>
      <c r="V168" s="104">
        <v>51.3043414586759</v>
      </c>
      <c r="W168" s="104">
        <v>54.660413951112</v>
      </c>
      <c r="X168" s="104">
        <v>58.3491535429048</v>
      </c>
      <c r="Y168" s="104">
        <v>61.7696211643855</v>
      </c>
      <c r="Z168" s="104">
        <v>63.5133889714148</v>
      </c>
      <c r="AA168" s="104">
        <v>74.1951296879613</v>
      </c>
      <c r="AB168" s="104">
        <v>67.051225579907</v>
      </c>
      <c r="AC168" s="104">
        <v>67.1182935724851</v>
      </c>
      <c r="AD168" s="104">
        <v>66.6488176244387</v>
      </c>
      <c r="AE168" s="104">
        <v>67.1406495700111</v>
      </c>
      <c r="AF168" s="104">
        <v>67.8672194896066</v>
      </c>
      <c r="AG168" s="104">
        <v>69.5327413052949</v>
      </c>
      <c r="AH168" s="104">
        <v>71.7114338661939</v>
      </c>
      <c r="AI168" s="104">
        <v>73.9944255390516</v>
      </c>
      <c r="AJ168" s="104">
        <v>75.9065759249472</v>
      </c>
      <c r="AK168" s="104">
        <v>78.0331189298672</v>
      </c>
      <c r="AL168" s="104">
        <v>79.5338672630396</v>
      </c>
      <c r="AM168" s="104">
        <v>81.1378002528445</v>
      </c>
      <c r="AN168" s="104">
        <v>82.9034976822587</v>
      </c>
      <c r="AO168" s="104">
        <v>84.5495153813738</v>
      </c>
      <c r="AP168" s="104">
        <v>86.4037083860093</v>
      </c>
      <c r="AQ168" s="104">
        <v>88.4053940160135</v>
      </c>
      <c r="AR168" s="104">
        <v>92.1028234302571</v>
      </c>
      <c r="AS168" s="104">
        <v>95.1285292878214</v>
      </c>
      <c r="AT168" s="104">
        <v>97.1428571428571</v>
      </c>
      <c r="AU168" s="104">
        <v>98.3312262958281</v>
      </c>
      <c r="AV168" s="104">
        <v>100</v>
      </c>
      <c r="AW168" s="104">
        <v>101.137800252844</v>
      </c>
      <c r="AX168" s="104">
        <v>102.772861356932</v>
      </c>
      <c r="AY168" s="104">
        <v>105.326590813317</v>
      </c>
      <c r="AZ168" s="104">
        <v>106.582385166456</v>
      </c>
      <c r="BA168" s="104">
        <v>107.939317319848</v>
      </c>
    </row>
    <row r="169" spans="1:2" ht="15">
      <c r="A169" s="104" t="s">
        <v>588</v>
      </c>
      <c r="B169" s="104" t="s">
        <v>589</v>
      </c>
    </row>
    <row r="170" spans="1:53" ht="15">
      <c r="A170" s="104" t="s">
        <v>590</v>
      </c>
      <c r="B170" s="104" t="s">
        <v>591</v>
      </c>
      <c r="C170" s="104">
        <v>5.70013547543288</v>
      </c>
      <c r="D170" s="104">
        <v>5.80446407814464</v>
      </c>
      <c r="E170" s="104">
        <v>5.96095698221226</v>
      </c>
      <c r="F170" s="104">
        <v>6.07477000335235</v>
      </c>
      <c r="G170" s="104">
        <v>6.28342720877585</v>
      </c>
      <c r="H170" s="104">
        <v>6.49682662341352</v>
      </c>
      <c r="I170" s="104">
        <v>6.677030573552</v>
      </c>
      <c r="J170" s="104">
        <v>7.08486056597066</v>
      </c>
      <c r="K170" s="104">
        <v>7.38836195567757</v>
      </c>
      <c r="L170" s="104">
        <v>7.74876985595452</v>
      </c>
      <c r="M170" s="104">
        <v>8.26875244254963</v>
      </c>
      <c r="N170" s="104">
        <v>9.12068451238808</v>
      </c>
      <c r="O170" s="104">
        <v>9.73875287678067</v>
      </c>
      <c r="P170" s="104">
        <v>10.5405712954522</v>
      </c>
      <c r="Q170" s="104">
        <v>11.7265943730704</v>
      </c>
      <c r="R170" s="104">
        <v>13.4304585127473</v>
      </c>
      <c r="S170" s="104">
        <v>15.6855728152608</v>
      </c>
      <c r="T170" s="104">
        <v>17.9740962185523</v>
      </c>
      <c r="U170" s="104">
        <v>20.1122786683429</v>
      </c>
      <c r="V170" s="104">
        <v>22.8685294825261</v>
      </c>
      <c r="W170" s="104">
        <v>26.7773942735496</v>
      </c>
      <c r="X170" s="104">
        <v>30.8867136692409</v>
      </c>
      <c r="Y170" s="104">
        <v>35.8813742355487</v>
      </c>
      <c r="Z170" s="104">
        <v>38.520693197009</v>
      </c>
      <c r="AA170" s="104">
        <v>40.9094439026344</v>
      </c>
      <c r="AB170" s="104">
        <v>47.2116547995313</v>
      </c>
      <c r="AC170" s="104">
        <v>53.4520071913506</v>
      </c>
      <c r="AD170" s="104">
        <v>61.8659654724551</v>
      </c>
      <c r="AE170" s="104">
        <v>65.8100084167229</v>
      </c>
      <c r="AF170" s="104">
        <v>69.5729175368836</v>
      </c>
      <c r="AG170" s="104">
        <v>73.8169025124685</v>
      </c>
      <c r="AH170" s="104">
        <v>75.7353629075815</v>
      </c>
      <c r="AI170" s="104">
        <v>76.5046947411547</v>
      </c>
      <c r="AJ170" s="104">
        <v>77.4882708828116</v>
      </c>
      <c r="AK170" s="104">
        <v>78.7482043915453</v>
      </c>
      <c r="AL170" s="104">
        <v>81.7053150010261</v>
      </c>
      <c r="AM170" s="104">
        <v>83.5727477939668</v>
      </c>
      <c r="AN170" s="104">
        <v>84.5649497229633</v>
      </c>
      <c r="AO170" s="104">
        <v>85.6156371844859</v>
      </c>
      <c r="AP170" s="104">
        <v>85.8536835624872</v>
      </c>
      <c r="AQ170" s="104">
        <v>88.4352554894316</v>
      </c>
      <c r="AR170" s="104">
        <v>90.6546275395034</v>
      </c>
      <c r="AS170" s="104">
        <v>93.0668992407141</v>
      </c>
      <c r="AT170" s="104">
        <v>94.4756823312128</v>
      </c>
      <c r="AU170" s="104">
        <v>96.9289965113893</v>
      </c>
      <c r="AV170" s="104">
        <v>100</v>
      </c>
      <c r="AW170" s="104">
        <v>103.170531500103</v>
      </c>
      <c r="AX170" s="104">
        <v>105.838292632875</v>
      </c>
      <c r="AY170" s="104">
        <v>109.916888980094</v>
      </c>
      <c r="AZ170" s="104">
        <v>111.994664477734</v>
      </c>
      <c r="BA170" s="104">
        <v>115.252411245639</v>
      </c>
    </row>
    <row r="171" spans="1:53" ht="15">
      <c r="A171" s="104" t="s">
        <v>592</v>
      </c>
      <c r="B171" s="104" t="s">
        <v>593</v>
      </c>
      <c r="AP171" s="104">
        <v>67.8483590550453</v>
      </c>
      <c r="AQ171" s="104">
        <v>72.6451793666893</v>
      </c>
      <c r="AR171" s="104">
        <v>76.993750214882</v>
      </c>
      <c r="AS171" s="104">
        <v>79.8811503235186</v>
      </c>
      <c r="AT171" s="104">
        <v>84.1167586386126</v>
      </c>
      <c r="AU171" s="104">
        <v>91.2416252753448</v>
      </c>
      <c r="AV171" s="104">
        <v>100</v>
      </c>
      <c r="AW171" s="104">
        <v>109.140199667777</v>
      </c>
      <c r="AX171" s="104">
        <v>121.28415846495</v>
      </c>
      <c r="AY171" s="104">
        <v>145.330202085197</v>
      </c>
      <c r="AZ171" s="104">
        <v>150.68852896861</v>
      </c>
      <c r="BA171" s="104">
        <v>158.908370420912</v>
      </c>
    </row>
    <row r="172" spans="1:53" ht="15">
      <c r="A172" s="104" t="s">
        <v>594</v>
      </c>
      <c r="B172" s="104" t="s">
        <v>595</v>
      </c>
      <c r="F172" s="104">
        <v>13.1789966201551</v>
      </c>
      <c r="G172" s="104">
        <v>13.3113158633307</v>
      </c>
      <c r="H172" s="104">
        <v>13.8935205334355</v>
      </c>
      <c r="I172" s="104">
        <v>15.3622641325521</v>
      </c>
      <c r="J172" s="104">
        <v>15.4284237541399</v>
      </c>
      <c r="K172" s="104">
        <v>14.9774356670934</v>
      </c>
      <c r="L172" s="104">
        <v>16.5718825473039</v>
      </c>
      <c r="M172" s="104">
        <v>16.7571294877497</v>
      </c>
      <c r="N172" s="104">
        <v>17.4595241369402</v>
      </c>
      <c r="O172" s="104">
        <v>19.1620317324879</v>
      </c>
      <c r="P172" s="104">
        <v>21.4202801493181</v>
      </c>
      <c r="Q172" s="104">
        <v>22.1480359867726</v>
      </c>
      <c r="R172" s="104">
        <v>24.1670071055931</v>
      </c>
      <c r="S172" s="104">
        <v>29.8534265810414</v>
      </c>
      <c r="T172" s="104">
        <v>36.7946735459602</v>
      </c>
      <c r="U172" s="104">
        <v>40.5084336377437</v>
      </c>
      <c r="V172" s="104">
        <v>43.4525367984223</v>
      </c>
      <c r="W172" s="104">
        <v>47.9304405195337</v>
      </c>
      <c r="X172" s="104">
        <v>58.9129377030735</v>
      </c>
      <c r="Y172" s="104">
        <v>65.7714851410626</v>
      </c>
      <c r="Z172" s="104">
        <v>64.1340345067539</v>
      </c>
      <c r="AA172" s="104">
        <v>69.4984771570755</v>
      </c>
      <c r="AB172" s="104">
        <v>68.8567288278173</v>
      </c>
      <c r="AC172" s="104">
        <v>66.6481001271339</v>
      </c>
      <c r="AD172" s="104">
        <v>62.1746070474837</v>
      </c>
      <c r="AE172" s="104">
        <v>61.3079160046837</v>
      </c>
      <c r="AF172" s="104">
        <v>59.5646099758455</v>
      </c>
      <c r="AG172" s="104">
        <v>59.1025952850909</v>
      </c>
      <c r="AH172" s="104">
        <v>54.4945776415014</v>
      </c>
      <c r="AI172" s="104">
        <v>52.0556085687021</v>
      </c>
      <c r="AJ172" s="104">
        <v>51.4231147233306</v>
      </c>
      <c r="AK172" s="104">
        <v>69.9565494873451</v>
      </c>
      <c r="AL172" s="104">
        <v>77.3462617526921</v>
      </c>
      <c r="AM172" s="104">
        <v>81.4369953281524</v>
      </c>
      <c r="AN172" s="104">
        <v>83.8259109311741</v>
      </c>
      <c r="AO172" s="104">
        <v>87.6383265856947</v>
      </c>
      <c r="AP172" s="104">
        <v>85.6207827260462</v>
      </c>
      <c r="AQ172" s="104">
        <v>88.1039136302291</v>
      </c>
      <c r="AR172" s="104">
        <v>91.632928475034</v>
      </c>
      <c r="AS172" s="104">
        <v>94.0418353576251</v>
      </c>
      <c r="AT172" s="104">
        <v>92.5236167341431</v>
      </c>
      <c r="AU172" s="104">
        <v>92.7665317139001</v>
      </c>
      <c r="AV172" s="104">
        <v>100</v>
      </c>
      <c r="AW172" s="104">
        <v>100.04048582996</v>
      </c>
      <c r="AX172" s="104">
        <v>100.094466936572</v>
      </c>
      <c r="AY172" s="104">
        <v>111.410256410256</v>
      </c>
      <c r="AZ172" s="104">
        <v>116.207827260459</v>
      </c>
      <c r="BA172" s="104">
        <v>117.142223117339</v>
      </c>
    </row>
    <row r="173" spans="1:53" ht="15">
      <c r="A173" s="104" t="s">
        <v>596</v>
      </c>
      <c r="B173" s="104" t="s">
        <v>597</v>
      </c>
      <c r="C173" s="104">
        <v>0.107328504313324</v>
      </c>
      <c r="D173" s="104">
        <v>0.11406781912404</v>
      </c>
      <c r="E173" s="104">
        <v>0.12007421110446</v>
      </c>
      <c r="F173" s="104">
        <v>0.116838624948169</v>
      </c>
      <c r="G173" s="104">
        <v>0.117839690278298</v>
      </c>
      <c r="H173" s="104">
        <v>0.122675193345992</v>
      </c>
      <c r="I173" s="104">
        <v>0.13456284414013</v>
      </c>
      <c r="J173" s="104">
        <v>0.129548579406715</v>
      </c>
      <c r="K173" s="104">
        <v>0.128931851658565</v>
      </c>
      <c r="L173" s="104">
        <v>0.142026143698822</v>
      </c>
      <c r="M173" s="104">
        <v>0.161564793801571</v>
      </c>
      <c r="N173" s="104">
        <v>0.187413730716179</v>
      </c>
      <c r="O173" s="104">
        <v>0.193893841111529</v>
      </c>
      <c r="P173" s="104">
        <v>0.204369274743645</v>
      </c>
      <c r="Q173" s="104">
        <v>0.230271840158523</v>
      </c>
      <c r="R173" s="104">
        <v>0.308481801602907</v>
      </c>
      <c r="S173" s="104">
        <v>0.383442879392413</v>
      </c>
      <c r="T173" s="104">
        <v>0.441296104739554</v>
      </c>
      <c r="U173" s="104">
        <v>0.537098160565865</v>
      </c>
      <c r="V173" s="104">
        <v>0.599990908339611</v>
      </c>
      <c r="W173" s="104">
        <v>0.659823573635503</v>
      </c>
      <c r="X173" s="104">
        <v>0.797151485549176</v>
      </c>
      <c r="Y173" s="104">
        <v>0.858514192083594</v>
      </c>
      <c r="Z173" s="104">
        <v>1.05779535276377</v>
      </c>
      <c r="AA173" s="104">
        <v>1.24630012570168</v>
      </c>
      <c r="AB173" s="104">
        <v>1.33896683763424</v>
      </c>
      <c r="AC173" s="104">
        <v>1.41551759966549</v>
      </c>
      <c r="AD173" s="104">
        <v>1.57533410285353</v>
      </c>
      <c r="AE173" s="104">
        <v>2.43406801669235</v>
      </c>
      <c r="AF173" s="104">
        <v>3.66246153139256</v>
      </c>
      <c r="AG173" s="104">
        <v>3.93217985960208</v>
      </c>
      <c r="AH173" s="104">
        <v>4.4436374363313</v>
      </c>
      <c r="AI173" s="104">
        <v>6.42500394364295</v>
      </c>
      <c r="AJ173" s="104">
        <v>10.0978736926801</v>
      </c>
      <c r="AK173" s="104">
        <v>15.8568636233874</v>
      </c>
      <c r="AL173" s="104">
        <v>27.4062898920738</v>
      </c>
      <c r="AM173" s="104">
        <v>35.4276430312174</v>
      </c>
      <c r="AN173" s="104">
        <v>38.4495764187072</v>
      </c>
      <c r="AO173" s="104">
        <v>42.2931414645468</v>
      </c>
      <c r="AP173" s="104">
        <v>45.0922594870605</v>
      </c>
      <c r="AQ173" s="104">
        <v>48.2186375768829</v>
      </c>
      <c r="AR173" s="104">
        <v>57.31925264013</v>
      </c>
      <c r="AS173" s="104">
        <v>64.7000116049669</v>
      </c>
      <c r="AT173" s="104">
        <v>73.7785772310547</v>
      </c>
      <c r="AU173" s="104">
        <v>84.8439131948474</v>
      </c>
      <c r="AV173" s="104">
        <v>100</v>
      </c>
      <c r="AW173" s="104">
        <v>108.239526517349</v>
      </c>
      <c r="AX173" s="104">
        <v>114.065219914123</v>
      </c>
      <c r="AY173" s="104">
        <v>127.271672275734</v>
      </c>
      <c r="AZ173" s="104">
        <v>141.955861322931</v>
      </c>
      <c r="BA173" s="104">
        <v>161.432492026451</v>
      </c>
    </row>
    <row r="174" spans="1:2" ht="15">
      <c r="A174" s="104" t="s">
        <v>598</v>
      </c>
      <c r="B174" s="104" t="s">
        <v>599</v>
      </c>
    </row>
    <row r="175" spans="1:53" ht="15">
      <c r="A175" s="104" t="s">
        <v>600</v>
      </c>
      <c r="B175" s="104" t="s">
        <v>601</v>
      </c>
      <c r="C175" s="104">
        <v>10.0590550653366</v>
      </c>
      <c r="D175" s="104">
        <v>10.3056133901453</v>
      </c>
      <c r="E175" s="104">
        <v>10.8485662971935</v>
      </c>
      <c r="F175" s="104">
        <v>11.1292231138016</v>
      </c>
      <c r="G175" s="104">
        <v>11.7613566916252</v>
      </c>
      <c r="H175" s="104">
        <v>12.2623422242681</v>
      </c>
      <c r="I175" s="104">
        <v>12.661032281434</v>
      </c>
      <c r="J175" s="104">
        <v>13.22234591486</v>
      </c>
      <c r="K175" s="104">
        <v>13.6813640730451</v>
      </c>
      <c r="L175" s="104">
        <v>14.101037817571</v>
      </c>
      <c r="M175" s="104">
        <v>15.590879610798</v>
      </c>
      <c r="N175" s="104">
        <v>16.5666210669951</v>
      </c>
      <c r="O175" s="104">
        <v>17.7626912389648</v>
      </c>
      <c r="P175" s="104">
        <v>19.0846635344391</v>
      </c>
      <c r="Q175" s="104">
        <v>20.8813917535202</v>
      </c>
      <c r="R175" s="104">
        <v>23.3259913157417</v>
      </c>
      <c r="S175" s="104">
        <v>25.4663274130651</v>
      </c>
      <c r="T175" s="104">
        <v>27.7692870864652</v>
      </c>
      <c r="U175" s="104">
        <v>30.0329023462323</v>
      </c>
      <c r="V175" s="104">
        <v>31.4624160387286</v>
      </c>
      <c r="W175" s="104">
        <v>34.8906259396744</v>
      </c>
      <c r="X175" s="104">
        <v>39.6486770188056</v>
      </c>
      <c r="Y175" s="104">
        <v>44.1575468121456</v>
      </c>
      <c r="Z175" s="104">
        <v>47.8716594517168</v>
      </c>
      <c r="AA175" s="104">
        <v>50.877572647102</v>
      </c>
      <c r="AB175" s="104">
        <v>53.7602066802532</v>
      </c>
      <c r="AC175" s="104">
        <v>57.6238280915139</v>
      </c>
      <c r="AD175" s="104">
        <v>62.6520441437435</v>
      </c>
      <c r="AE175" s="104">
        <v>66.8487815895272</v>
      </c>
      <c r="AF175" s="104">
        <v>69.8940391986239</v>
      </c>
      <c r="AG175" s="104">
        <v>72.768804348986</v>
      </c>
      <c r="AH175" s="104">
        <v>75.2579942465164</v>
      </c>
      <c r="AI175" s="104">
        <v>77.0206239737455</v>
      </c>
      <c r="AJ175" s="104">
        <v>78.7701388964565</v>
      </c>
      <c r="AK175" s="104">
        <v>79.8717824759747</v>
      </c>
      <c r="AL175" s="104">
        <v>81.8337572318788</v>
      </c>
      <c r="AM175" s="104">
        <v>82.8637939787284</v>
      </c>
      <c r="AN175" s="104">
        <v>85.0022940034453</v>
      </c>
      <c r="AO175" s="104">
        <v>86.9196784239878</v>
      </c>
      <c r="AP175" s="104">
        <v>88.9476352574781</v>
      </c>
      <c r="AQ175" s="104">
        <v>91.6926196856667</v>
      </c>
      <c r="AR175" s="104">
        <v>94.4593322227855</v>
      </c>
      <c r="AS175" s="104">
        <v>95.6761063228797</v>
      </c>
      <c r="AT175" s="104">
        <v>98.0444701962773</v>
      </c>
      <c r="AU175" s="104">
        <v>98.5007604838126</v>
      </c>
      <c r="AV175" s="104">
        <v>100</v>
      </c>
      <c r="AW175" s="104">
        <v>102.332150358514</v>
      </c>
      <c r="AX175" s="104">
        <v>103.078148765119</v>
      </c>
      <c r="AY175" s="104">
        <v>106.960237560658</v>
      </c>
      <c r="AZ175" s="104">
        <v>109.277902513218</v>
      </c>
      <c r="BA175" s="104">
        <v>111.899760990802</v>
      </c>
    </row>
    <row r="176" spans="1:53" ht="15">
      <c r="A176" s="104" t="s">
        <v>602</v>
      </c>
      <c r="B176" s="104" t="s">
        <v>603</v>
      </c>
      <c r="AQ176" s="104">
        <v>98.3364746373843</v>
      </c>
      <c r="AR176" s="104">
        <v>97.5333934278456</v>
      </c>
      <c r="AS176" s="104">
        <v>97.254773416373</v>
      </c>
      <c r="AT176" s="104">
        <v>97.4350569532082</v>
      </c>
      <c r="AU176" s="104">
        <v>98.1725805129886</v>
      </c>
      <c r="AV176" s="104">
        <v>100</v>
      </c>
      <c r="AW176" s="104">
        <v>103.204130131935</v>
      </c>
      <c r="AX176" s="104">
        <v>109.350159796771</v>
      </c>
      <c r="AY176" s="104">
        <v>122.571498811768</v>
      </c>
      <c r="AZ176" s="104">
        <v>127.394902892731</v>
      </c>
      <c r="BA176" s="104">
        <v>131.475866590183</v>
      </c>
    </row>
    <row r="177" spans="1:53" ht="15">
      <c r="A177" s="104" t="s">
        <v>604</v>
      </c>
      <c r="B177" s="104" t="s">
        <v>605</v>
      </c>
      <c r="C177" s="104">
        <v>3.71480866872855</v>
      </c>
      <c r="D177" s="104">
        <v>3.77574713114207</v>
      </c>
      <c r="E177" s="104">
        <v>3.75624682316976</v>
      </c>
      <c r="F177" s="104">
        <v>3.81095612422666</v>
      </c>
      <c r="G177" s="104">
        <v>3.97023834645278</v>
      </c>
      <c r="H177" s="104">
        <v>4.19132644762865</v>
      </c>
      <c r="I177" s="104">
        <v>4.49425966319499</v>
      </c>
      <c r="J177" s="104">
        <v>4.80038164945777</v>
      </c>
      <c r="K177" s="104">
        <v>4.80857241338115</v>
      </c>
      <c r="L177" s="104">
        <v>4.96182098125904</v>
      </c>
      <c r="M177" s="104">
        <v>5.22727050998697</v>
      </c>
      <c r="N177" s="104">
        <v>5.4745565507609</v>
      </c>
      <c r="O177" s="104">
        <v>5.75831582682365</v>
      </c>
      <c r="P177" s="104">
        <v>7.08676412650161</v>
      </c>
      <c r="Q177" s="104">
        <v>8.9763105155537</v>
      </c>
      <c r="R177" s="104">
        <v>10.8527641962032</v>
      </c>
      <c r="S177" s="104">
        <v>11.6296401911495</v>
      </c>
      <c r="T177" s="104">
        <v>12.8080678738802</v>
      </c>
      <c r="U177" s="104">
        <v>13.5943157972932</v>
      </c>
      <c r="V177" s="104">
        <v>14.7181642703451</v>
      </c>
      <c r="W177" s="104">
        <v>16.4752527067564</v>
      </c>
      <c r="X177" s="104">
        <v>18.4324984924696</v>
      </c>
      <c r="Y177" s="104">
        <v>19.520666346649</v>
      </c>
      <c r="Z177" s="104">
        <v>20.7625776790174</v>
      </c>
      <c r="AA177" s="104">
        <v>22.0264304009762</v>
      </c>
      <c r="AB177" s="104">
        <v>23.2631790534408</v>
      </c>
      <c r="AC177" s="104">
        <v>24.0788824782112</v>
      </c>
      <c r="AD177" s="104">
        <v>25.2060675904993</v>
      </c>
      <c r="AE177" s="104">
        <v>27.433763968907</v>
      </c>
      <c r="AF177" s="104">
        <v>29.5857410420616</v>
      </c>
      <c r="AG177" s="104">
        <v>32.2638812420592</v>
      </c>
      <c r="AH177" s="104">
        <v>36.0682026999193</v>
      </c>
      <c r="AI177" s="104">
        <v>39.4979430492174</v>
      </c>
      <c r="AJ177" s="104">
        <v>43.4373354761574</v>
      </c>
      <c r="AK177" s="104">
        <v>48.8097495672899</v>
      </c>
      <c r="AL177" s="104">
        <v>54.8346193291044</v>
      </c>
      <c r="AM177" s="104">
        <v>60.5230577785386</v>
      </c>
      <c r="AN177" s="104">
        <v>67.4078539108358</v>
      </c>
      <c r="AO177" s="104">
        <v>71.6060178526905</v>
      </c>
      <c r="AP177" s="104">
        <v>74.5723953719617</v>
      </c>
      <c r="AQ177" s="104">
        <v>77.8287216971013</v>
      </c>
      <c r="AR177" s="104">
        <v>80.2789733361327</v>
      </c>
      <c r="AS177" s="104">
        <v>82.9204283014906</v>
      </c>
      <c r="AT177" s="104">
        <v>85.3368412765063</v>
      </c>
      <c r="AU177" s="104">
        <v>91.6898488347679</v>
      </c>
      <c r="AV177" s="104">
        <v>100</v>
      </c>
      <c r="AW177" s="104">
        <v>107.921084400588</v>
      </c>
      <c r="AX177" s="104">
        <v>116.121667016586</v>
      </c>
      <c r="AY177" s="104">
        <v>139.678249002729</v>
      </c>
      <c r="AZ177" s="104">
        <v>158.741208272097</v>
      </c>
      <c r="BA177" s="104">
        <v>180.776296451816</v>
      </c>
    </row>
    <row r="178" spans="1:2" ht="15">
      <c r="A178" s="104" t="s">
        <v>606</v>
      </c>
      <c r="B178" s="104" t="s">
        <v>607</v>
      </c>
    </row>
    <row r="179" spans="1:53" ht="15">
      <c r="A179" s="104" t="s">
        <v>608</v>
      </c>
      <c r="B179" s="104" t="s">
        <v>609</v>
      </c>
      <c r="C179" s="104">
        <v>31.6176963570112</v>
      </c>
      <c r="D179" s="104">
        <v>31.8117691736067</v>
      </c>
      <c r="E179" s="104">
        <v>32.0624465616047</v>
      </c>
      <c r="F179" s="104">
        <v>32.2066915098956</v>
      </c>
      <c r="G179" s="104">
        <v>32.9840115088583</v>
      </c>
      <c r="H179" s="104">
        <v>33.1362700653876</v>
      </c>
      <c r="I179" s="104">
        <v>33.2003789313748</v>
      </c>
      <c r="J179" s="104">
        <v>33.6571546009625</v>
      </c>
      <c r="K179" s="104">
        <v>34.2020799613328</v>
      </c>
      <c r="L179" s="104">
        <v>34.8271414039265</v>
      </c>
      <c r="M179" s="104">
        <v>35.9009649077895</v>
      </c>
      <c r="N179" s="104">
        <v>36.5901352162904</v>
      </c>
      <c r="O179" s="104">
        <v>38.5694964512508</v>
      </c>
      <c r="P179" s="104">
        <v>41.2139871698366</v>
      </c>
      <c r="Q179" s="104">
        <v>47.9187060625625</v>
      </c>
      <c r="R179" s="104">
        <v>50.7368249596467</v>
      </c>
      <c r="S179" s="104">
        <v>52.7409295452569</v>
      </c>
      <c r="T179" s="104">
        <v>55.1593848683331</v>
      </c>
      <c r="U179" s="104">
        <v>57.4763665415325</v>
      </c>
      <c r="V179" s="104">
        <v>62.0680492001695</v>
      </c>
      <c r="W179" s="104">
        <v>70.6383445498144</v>
      </c>
      <c r="X179" s="104">
        <v>75.7965884206272</v>
      </c>
      <c r="Y179" s="104">
        <v>79.0183768055648</v>
      </c>
      <c r="Z179" s="104">
        <v>80.6800078231201</v>
      </c>
      <c r="AA179" s="104">
        <v>81.9568845844352</v>
      </c>
      <c r="AB179" s="104">
        <v>82.7982702650585</v>
      </c>
      <c r="AC179" s="104">
        <v>82.743305371606</v>
      </c>
      <c r="AD179" s="104">
        <v>83.5677787772845</v>
      </c>
      <c r="AE179" s="104">
        <v>83.8679716582959</v>
      </c>
      <c r="AF179" s="104">
        <v>84.0406283521556</v>
      </c>
      <c r="AG179" s="104">
        <v>84.6873086795385</v>
      </c>
      <c r="AH179" s="104">
        <v>85.7512021213621</v>
      </c>
      <c r="AI179" s="104">
        <v>87.3157513005144</v>
      </c>
      <c r="AJ179" s="104">
        <v>87.712103759233</v>
      </c>
      <c r="AK179" s="104">
        <v>88.8246720644077</v>
      </c>
      <c r="AL179" s="104">
        <v>89.7077731566401</v>
      </c>
      <c r="AM179" s="104">
        <v>90.8342485656297</v>
      </c>
      <c r="AN179" s="104">
        <v>92.0372130456005</v>
      </c>
      <c r="AO179" s="104">
        <v>92.5517758867442</v>
      </c>
      <c r="AP179" s="104">
        <v>93.7060655033629</v>
      </c>
      <c r="AQ179" s="104">
        <v>95.1106829886461</v>
      </c>
      <c r="AR179" s="104">
        <v>95.4027321687545</v>
      </c>
      <c r="AS179" s="104">
        <v>96.3623223319682</v>
      </c>
      <c r="AT179" s="104">
        <v>96.7397414277684</v>
      </c>
      <c r="AU179" s="104">
        <v>96.916405685377</v>
      </c>
      <c r="AV179" s="104">
        <v>100</v>
      </c>
      <c r="AW179" s="104">
        <v>102.09588051072</v>
      </c>
      <c r="AX179" s="104">
        <v>106.351883080382</v>
      </c>
      <c r="AY179" s="104">
        <v>115.666907572473</v>
      </c>
      <c r="AZ179" s="104">
        <v>118.453384726572</v>
      </c>
      <c r="BA179" s="104">
        <v>122.588934393319</v>
      </c>
    </row>
    <row r="180" spans="1:53" ht="15">
      <c r="A180" s="104" t="s">
        <v>610</v>
      </c>
      <c r="B180" s="104" t="s">
        <v>611</v>
      </c>
      <c r="N180" s="104">
        <v>7.1390836272179</v>
      </c>
      <c r="O180" s="104">
        <v>7.57278295753678</v>
      </c>
      <c r="P180" s="104">
        <v>8.20459185856499</v>
      </c>
      <c r="Q180" s="104">
        <v>10.1053728742808</v>
      </c>
      <c r="R180" s="104">
        <v>11.1655267929432</v>
      </c>
      <c r="S180" s="104">
        <v>12.0204320572868</v>
      </c>
      <c r="T180" s="104">
        <v>12.5647871839171</v>
      </c>
      <c r="U180" s="104">
        <v>13.2935448404586</v>
      </c>
      <c r="V180" s="104">
        <v>14.0599968586776</v>
      </c>
      <c r="W180" s="104">
        <v>15.7562431285064</v>
      </c>
      <c r="X180" s="104">
        <v>17.0252866342076</v>
      </c>
      <c r="Y180" s="104">
        <v>17.9676456730014</v>
      </c>
      <c r="Z180" s="104">
        <v>19.3874666246584</v>
      </c>
      <c r="AA180" s="104">
        <v>20.8261347573425</v>
      </c>
      <c r="AB180" s="104">
        <v>21.5988691691534</v>
      </c>
      <c r="AC180" s="104">
        <v>22.7768179676457</v>
      </c>
      <c r="AD180" s="104">
        <v>23.5369875922727</v>
      </c>
      <c r="AE180" s="104">
        <v>24.8185958850322</v>
      </c>
      <c r="AF180" s="104">
        <v>25.9305795508089</v>
      </c>
      <c r="AG180" s="104">
        <v>27.733626511701</v>
      </c>
      <c r="AH180" s="104">
        <v>29.6654625412282</v>
      </c>
      <c r="AI180" s="104">
        <v>30.9439296371918</v>
      </c>
      <c r="AJ180" s="104">
        <v>32.4831160672216</v>
      </c>
      <c r="AK180" s="104">
        <v>33.4097691220355</v>
      </c>
      <c r="AL180" s="104">
        <v>39.1832888330454</v>
      </c>
      <c r="AM180" s="104">
        <v>43.7380241872153</v>
      </c>
      <c r="AN180" s="104">
        <v>45.4719648185959</v>
      </c>
      <c r="AO180" s="104">
        <v>51.6444165226951</v>
      </c>
      <c r="AP180" s="104">
        <v>59.3560546568242</v>
      </c>
      <c r="AQ180" s="104">
        <v>68.6131616145752</v>
      </c>
      <c r="AR180" s="104">
        <v>74.992932307209</v>
      </c>
      <c r="AS180" s="104">
        <v>83.8416836814826</v>
      </c>
      <c r="AT180" s="104">
        <v>96.1740223024972</v>
      </c>
      <c r="AU180" s="104">
        <v>98.1969530391079</v>
      </c>
      <c r="AV180" s="104">
        <v>100</v>
      </c>
      <c r="AW180" s="104">
        <v>102.368462384168</v>
      </c>
      <c r="AX180" s="104">
        <v>103.301397832574</v>
      </c>
      <c r="AY180" s="104">
        <v>114.418093293545</v>
      </c>
      <c r="AZ180" s="104">
        <v>122.333909219413</v>
      </c>
      <c r="BA180" s="104">
        <v>129.693733312392</v>
      </c>
    </row>
    <row r="181" spans="1:53" ht="15">
      <c r="A181" s="104" t="s">
        <v>612</v>
      </c>
      <c r="B181" s="104" t="s">
        <v>613</v>
      </c>
      <c r="C181" s="104">
        <v>0.575893589373279</v>
      </c>
      <c r="D181" s="104">
        <v>0.682361311778423</v>
      </c>
      <c r="E181" s="104">
        <v>0.692040195633436</v>
      </c>
      <c r="F181" s="104">
        <v>0.706558521415956</v>
      </c>
      <c r="G181" s="104">
        <v>0.716237405270969</v>
      </c>
      <c r="H181" s="104">
        <v>0.743879142258104</v>
      </c>
      <c r="I181" s="104">
        <v>0.765252234789175</v>
      </c>
      <c r="J181" s="104">
        <v>0.775699975549484</v>
      </c>
      <c r="K181" s="104">
        <v>0.781192502119772</v>
      </c>
      <c r="L181" s="104">
        <v>0.798744706603091</v>
      </c>
      <c r="M181" s="104">
        <v>0.791879048385011</v>
      </c>
      <c r="N181" s="104">
        <v>0.831102852277118</v>
      </c>
      <c r="O181" s="104">
        <v>0.907401210527762</v>
      </c>
      <c r="P181" s="104">
        <v>1.02352038642655</v>
      </c>
      <c r="Q181" s="104">
        <v>1.28178853806752</v>
      </c>
      <c r="R181" s="104">
        <v>1.36757941506594</v>
      </c>
      <c r="S181" s="104">
        <v>1.42877332524456</v>
      </c>
      <c r="T181" s="104">
        <v>1.56250440699947</v>
      </c>
      <c r="U181" s="104">
        <v>1.72907124543587</v>
      </c>
      <c r="V181" s="104">
        <v>2.21599566632682</v>
      </c>
      <c r="W181" s="104">
        <v>2.71342752935147</v>
      </c>
      <c r="X181" s="104">
        <v>3.06548654234762</v>
      </c>
      <c r="Y181" s="104">
        <v>3.22244145928229</v>
      </c>
      <c r="Z181" s="104">
        <v>3.6553363680883</v>
      </c>
      <c r="AA181" s="104">
        <v>4.3977886454238</v>
      </c>
      <c r="AB181" s="104">
        <v>5.50650267027101</v>
      </c>
      <c r="AC181" s="104">
        <v>7.25440963640824</v>
      </c>
      <c r="AD181" s="104">
        <v>8.83661625773747</v>
      </c>
      <c r="AE181" s="104">
        <v>10.8331840608902</v>
      </c>
      <c r="AF181" s="104">
        <v>13.6955416816549</v>
      </c>
      <c r="AG181" s="104">
        <v>18.7984945108423</v>
      </c>
      <c r="AH181" s="104">
        <v>23.3524959979759</v>
      </c>
      <c r="AI181" s="104">
        <v>26.9003808774869</v>
      </c>
      <c r="AJ181" s="104">
        <v>31.7985801514388</v>
      </c>
      <c r="AK181" s="104">
        <v>38.3383381009853</v>
      </c>
      <c r="AL181" s="104">
        <v>43.4854188515596</v>
      </c>
      <c r="AM181" s="104">
        <v>47.7468522198977</v>
      </c>
      <c r="AN181" s="104">
        <v>51.0650512685897</v>
      </c>
      <c r="AO181" s="104">
        <v>56.9647337184185</v>
      </c>
      <c r="AP181" s="104">
        <v>60.8111439861123</v>
      </c>
      <c r="AQ181" s="104">
        <v>66.2732980953894</v>
      </c>
      <c r="AR181" s="104">
        <v>71.0900813543823</v>
      </c>
      <c r="AS181" s="104">
        <v>78.5618210036213</v>
      </c>
      <c r="AT181" s="104">
        <v>89.7465080186239</v>
      </c>
      <c r="AU181" s="104">
        <v>93.6264873254009</v>
      </c>
      <c r="AV181" s="104">
        <v>100</v>
      </c>
      <c r="AW181" s="104">
        <v>109.591308846353</v>
      </c>
      <c r="AX181" s="104">
        <v>118.499741334713</v>
      </c>
      <c r="AY181" s="104">
        <v>130.532850491464</v>
      </c>
      <c r="AZ181" s="104">
        <v>133.916192446973</v>
      </c>
      <c r="BA181" s="104">
        <v>140.144852560786</v>
      </c>
    </row>
    <row r="182" spans="1:53" ht="15">
      <c r="A182" s="104" t="s">
        <v>614</v>
      </c>
      <c r="B182" s="104" t="s">
        <v>615</v>
      </c>
      <c r="C182" s="104">
        <v>4.67972187081013E-08</v>
      </c>
      <c r="D182" s="104">
        <v>4.95660739537078E-08</v>
      </c>
      <c r="E182" s="104">
        <v>5.28578031520772E-08</v>
      </c>
      <c r="F182" s="104">
        <v>5.60663478574809E-08</v>
      </c>
      <c r="G182" s="104">
        <v>6.15565243540039E-08</v>
      </c>
      <c r="H182" s="104">
        <v>7.16456149283078E-08</v>
      </c>
      <c r="I182" s="104">
        <v>7.7979519847813E-08</v>
      </c>
      <c r="J182" s="104">
        <v>8.56087261484138E-08</v>
      </c>
      <c r="K182" s="104">
        <v>1.0194853714997E-07</v>
      </c>
      <c r="L182" s="104">
        <v>1.08306209067296E-07</v>
      </c>
      <c r="M182" s="104">
        <v>1.13748851568059E-07</v>
      </c>
      <c r="N182" s="104">
        <v>1.21473125859823E-07</v>
      </c>
      <c r="O182" s="104">
        <v>1.3024314805533E-07</v>
      </c>
      <c r="P182" s="104">
        <v>1.4260198692208E-07</v>
      </c>
      <c r="Q182" s="104">
        <v>1.66689839212864E-07</v>
      </c>
      <c r="R182" s="104">
        <v>2.06059871102433E-07</v>
      </c>
      <c r="S182" s="104">
        <v>2.75055465775425E-07</v>
      </c>
      <c r="T182" s="104">
        <v>3.7972532417643E-07</v>
      </c>
      <c r="U182" s="104">
        <v>5.99391801531901E-07</v>
      </c>
      <c r="V182" s="104">
        <v>9.99152704872036E-07</v>
      </c>
      <c r="W182" s="104">
        <v>1.59010228400986E-06</v>
      </c>
      <c r="X182" s="104">
        <v>2.78956841342787E-06</v>
      </c>
      <c r="Y182" s="104">
        <v>4.58739388706195E-06</v>
      </c>
      <c r="Z182" s="104">
        <v>9.68631133207735E-06</v>
      </c>
      <c r="AA182" s="104">
        <v>2.03614516513786E-05</v>
      </c>
      <c r="AB182" s="104">
        <v>5.3631962910164E-05</v>
      </c>
      <c r="AC182" s="104">
        <v>9.54225384309433E-05</v>
      </c>
      <c r="AD182" s="104">
        <v>0.000177316361583398</v>
      </c>
      <c r="AE182" s="104">
        <v>0.00136005076609003</v>
      </c>
      <c r="AF182" s="104">
        <v>0.0475838106792612</v>
      </c>
      <c r="AG182" s="104">
        <v>3.60764445911339</v>
      </c>
      <c r="AH182" s="104">
        <v>18.3820368236506</v>
      </c>
      <c r="AI182" s="104">
        <v>31.8980349474334</v>
      </c>
      <c r="AJ182" s="104">
        <v>47.3940960017203</v>
      </c>
      <c r="AK182" s="104">
        <v>58.6439875720373</v>
      </c>
      <c r="AL182" s="104">
        <v>65.1703027591087</v>
      </c>
      <c r="AM182" s="104">
        <v>72.6896147608664</v>
      </c>
      <c r="AN182" s="104">
        <v>78.9134373159059</v>
      </c>
      <c r="AO182" s="104">
        <v>84.6329425910453</v>
      </c>
      <c r="AP182" s="104">
        <v>87.5694179155765</v>
      </c>
      <c r="AQ182" s="104">
        <v>90.8596972232928</v>
      </c>
      <c r="AR182" s="104">
        <v>92.6560831931679</v>
      </c>
      <c r="AS182" s="104">
        <v>92.8350345230137</v>
      </c>
      <c r="AT182" s="104">
        <v>94.9325284363651</v>
      </c>
      <c r="AU182" s="104">
        <v>98.4094068493048</v>
      </c>
      <c r="AV182" s="104">
        <v>100</v>
      </c>
      <c r="AW182" s="104">
        <v>102.002258012488</v>
      </c>
      <c r="AX182" s="104">
        <v>103.817884380544</v>
      </c>
      <c r="AY182" s="104">
        <v>109.824658418009</v>
      </c>
      <c r="AZ182" s="104">
        <v>113.049364672746</v>
      </c>
      <c r="BA182" s="104">
        <v>114.77712139819</v>
      </c>
    </row>
    <row r="183" spans="1:53" ht="15">
      <c r="A183" s="104" t="s">
        <v>616</v>
      </c>
      <c r="B183" s="104" t="s">
        <v>617</v>
      </c>
      <c r="C183" s="104">
        <v>1.49142421178363</v>
      </c>
      <c r="D183" s="104">
        <v>1.51522186874436</v>
      </c>
      <c r="E183" s="104">
        <v>1.60305401054916</v>
      </c>
      <c r="F183" s="104">
        <v>1.69323460534179</v>
      </c>
      <c r="G183" s="104">
        <v>1.83179333171745</v>
      </c>
      <c r="H183" s="104">
        <v>1.87876239150841</v>
      </c>
      <c r="I183" s="104">
        <v>1.98021556064386</v>
      </c>
      <c r="J183" s="104">
        <v>2.10405731494639</v>
      </c>
      <c r="K183" s="104">
        <v>2.15368795479042</v>
      </c>
      <c r="L183" s="104">
        <v>2.19580354506841</v>
      </c>
      <c r="M183" s="104">
        <v>2.51159219037681</v>
      </c>
      <c r="N183" s="104">
        <v>3.04915689512192</v>
      </c>
      <c r="O183" s="104">
        <v>3.29931076762708</v>
      </c>
      <c r="P183" s="104">
        <v>3.84633755738421</v>
      </c>
      <c r="Q183" s="104">
        <v>5.16038461342783</v>
      </c>
      <c r="R183" s="104">
        <v>5.50929899824589</v>
      </c>
      <c r="S183" s="104">
        <v>6.01611192670196</v>
      </c>
      <c r="T183" s="104">
        <v>6.61163190214568</v>
      </c>
      <c r="U183" s="104">
        <v>7.09656375901146</v>
      </c>
      <c r="V183" s="104">
        <v>8.34082793805007</v>
      </c>
      <c r="W183" s="104">
        <v>9.85890120218892</v>
      </c>
      <c r="X183" s="104">
        <v>11.1487016653656</v>
      </c>
      <c r="Y183" s="104">
        <v>12.2882915289943</v>
      </c>
      <c r="Z183" s="104">
        <v>13.5207281018211</v>
      </c>
      <c r="AA183" s="104">
        <v>20.3269241270027</v>
      </c>
      <c r="AB183" s="104">
        <v>25.0230751945404</v>
      </c>
      <c r="AC183" s="104">
        <v>25.2111341341837</v>
      </c>
      <c r="AD183" s="104">
        <v>26.166804720415</v>
      </c>
      <c r="AE183" s="104">
        <v>28.4595861948889</v>
      </c>
      <c r="AF183" s="104">
        <v>31.4720775105893</v>
      </c>
      <c r="AG183" s="104">
        <v>35.4627118644068</v>
      </c>
      <c r="AH183" s="104">
        <v>42.0205829481253</v>
      </c>
      <c r="AI183" s="104">
        <v>45.6320364663585</v>
      </c>
      <c r="AJ183" s="104">
        <v>48.7722393425783</v>
      </c>
      <c r="AK183" s="104">
        <v>52.8505392912172</v>
      </c>
      <c r="AL183" s="104">
        <v>56.3944530046225</v>
      </c>
      <c r="AM183" s="104">
        <v>60.6317411402157</v>
      </c>
      <c r="AN183" s="104">
        <v>64.0215716486903</v>
      </c>
      <c r="AO183" s="104">
        <v>69.9537750385208</v>
      </c>
      <c r="AP183" s="104">
        <v>74.1140215716487</v>
      </c>
      <c r="AQ183" s="104">
        <v>77.0416024653313</v>
      </c>
      <c r="AR183" s="104">
        <v>82.2804314329738</v>
      </c>
      <c r="AS183" s="104">
        <v>84.7457627118644</v>
      </c>
      <c r="AT183" s="104">
        <v>87.673343605547</v>
      </c>
      <c r="AU183" s="104">
        <v>92.9121725731895</v>
      </c>
      <c r="AV183" s="104">
        <v>100</v>
      </c>
      <c r="AW183" s="104">
        <v>106.240369799692</v>
      </c>
      <c r="AX183" s="104">
        <v>109.24499229584</v>
      </c>
      <c r="AY183" s="104">
        <v>119.414483821263</v>
      </c>
      <c r="AZ183" s="104">
        <v>123.26656394453</v>
      </c>
      <c r="BA183" s="104">
        <v>127.966101694915</v>
      </c>
    </row>
    <row r="184" spans="1:53" ht="15">
      <c r="A184" s="104" t="s">
        <v>618</v>
      </c>
      <c r="B184" s="104" t="s">
        <v>619</v>
      </c>
      <c r="M184" s="104">
        <v>0.0245597073730667</v>
      </c>
      <c r="N184" s="104">
        <v>0.0248298641539249</v>
      </c>
      <c r="O184" s="104">
        <v>0.0248053044467974</v>
      </c>
      <c r="P184" s="104">
        <v>0.0254192971311241</v>
      </c>
      <c r="Q184" s="104">
        <v>0.0272121557691124</v>
      </c>
      <c r="R184" s="104">
        <v>0.027826148453439</v>
      </c>
      <c r="S184" s="104">
        <v>0.0290541338220924</v>
      </c>
      <c r="T184" s="104">
        <v>0.0304785968497302</v>
      </c>
      <c r="U184" s="104">
        <v>0.0329477489995818</v>
      </c>
      <c r="V184" s="104">
        <v>0.0352625791400676</v>
      </c>
      <c r="W184" s="104">
        <v>0.0386769535972843</v>
      </c>
      <c r="X184" s="104">
        <v>0.0460747649212536</v>
      </c>
      <c r="Y184" s="104">
        <v>0.093789201192018</v>
      </c>
      <c r="Z184" s="104">
        <v>0.117738048020461</v>
      </c>
      <c r="AA184" s="104">
        <v>0.135870884120934</v>
      </c>
      <c r="AB184" s="104">
        <v>0.151524922945969</v>
      </c>
      <c r="AC184" s="104">
        <v>0.176602249467899</v>
      </c>
      <c r="AD184" s="104">
        <v>0.223188206045176</v>
      </c>
      <c r="AE184" s="104">
        <v>0.354246172499017</v>
      </c>
      <c r="AF184" s="104">
        <v>1.2205584924084</v>
      </c>
      <c r="AG184" s="104">
        <v>7.99931029084899</v>
      </c>
      <c r="AH184" s="104">
        <v>14.1352787698627</v>
      </c>
      <c r="AI184" s="104">
        <v>20.5426880793708</v>
      </c>
      <c r="AJ184" s="104">
        <v>28.1159154151075</v>
      </c>
      <c r="AK184" s="104">
        <v>37.4650557344693</v>
      </c>
      <c r="AL184" s="104">
        <v>47.9821324653282</v>
      </c>
      <c r="AM184" s="104">
        <v>57.4908578082682</v>
      </c>
      <c r="AN184" s="104">
        <v>66.1614087132109</v>
      </c>
      <c r="AO184" s="104">
        <v>73.9189355673278</v>
      </c>
      <c r="AP184" s="104">
        <v>79.2965381298509</v>
      </c>
      <c r="AQ184" s="104">
        <v>87.2736232598251</v>
      </c>
      <c r="AR184" s="104">
        <v>92.0660342491068</v>
      </c>
      <c r="AS184" s="104">
        <v>93.8154490575336</v>
      </c>
      <c r="AT184" s="104">
        <v>94.5546384132068</v>
      </c>
      <c r="AU184" s="104">
        <v>97.9364297154121</v>
      </c>
      <c r="AV184" s="104">
        <v>100</v>
      </c>
      <c r="AW184" s="104">
        <v>101.114943944807</v>
      </c>
      <c r="AX184" s="104">
        <v>103.52962917334</v>
      </c>
      <c r="AY184" s="104">
        <v>108.03252433165</v>
      </c>
      <c r="AZ184" s="104">
        <v>112.165824812123</v>
      </c>
      <c r="BA184" s="104">
        <v>115.20266108168</v>
      </c>
    </row>
    <row r="185" spans="1:53" ht="15">
      <c r="A185" s="104" t="s">
        <v>620</v>
      </c>
      <c r="B185" s="104" t="s">
        <v>621</v>
      </c>
      <c r="C185" s="104">
        <v>1.37818112905529</v>
      </c>
      <c r="D185" s="104">
        <v>1.39952918348427</v>
      </c>
      <c r="E185" s="104">
        <v>1.43678564385024</v>
      </c>
      <c r="F185" s="104">
        <v>1.46583131405919</v>
      </c>
      <c r="G185" s="104">
        <v>1.51566957872254</v>
      </c>
      <c r="H185" s="104">
        <v>1.56843950604333</v>
      </c>
      <c r="I185" s="104">
        <v>1.64759439698787</v>
      </c>
      <c r="J185" s="104">
        <v>1.73847593845954</v>
      </c>
      <c r="K185" s="104">
        <v>1.8440157930718</v>
      </c>
      <c r="L185" s="104">
        <v>1.98051927542152</v>
      </c>
      <c r="M185" s="104">
        <v>2.07030281589676</v>
      </c>
      <c r="N185" s="104">
        <v>2.22549427502796</v>
      </c>
      <c r="O185" s="104">
        <v>2.42456185348426</v>
      </c>
      <c r="P185" s="104">
        <v>2.67563075856178</v>
      </c>
      <c r="Q185" s="104">
        <v>3.4239623494321</v>
      </c>
      <c r="R185" s="104">
        <v>4.12273017584201</v>
      </c>
      <c r="S185" s="104">
        <v>4.87512437033804</v>
      </c>
      <c r="T185" s="104">
        <v>6.20075193873163</v>
      </c>
      <c r="U185" s="104">
        <v>7.60478775739483</v>
      </c>
      <c r="V185" s="104">
        <v>9.39477092204474</v>
      </c>
      <c r="W185" s="104">
        <v>10.9629359278433</v>
      </c>
      <c r="X185" s="104">
        <v>13.1599919774182</v>
      </c>
      <c r="Y185" s="104">
        <v>16.1512870389972</v>
      </c>
      <c r="Z185" s="104">
        <v>20.2061717340428</v>
      </c>
      <c r="AA185" s="104">
        <v>26.0221814981581</v>
      </c>
      <c r="AB185" s="104">
        <v>31.1343429468709</v>
      </c>
      <c r="AC185" s="104">
        <v>34.7967115736662</v>
      </c>
      <c r="AD185" s="104">
        <v>38.0478199596542</v>
      </c>
      <c r="AE185" s="104">
        <v>41.737335385571</v>
      </c>
      <c r="AF185" s="104">
        <v>47.0031457865123</v>
      </c>
      <c r="AG185" s="104">
        <v>53.2886219994225</v>
      </c>
      <c r="AH185" s="104">
        <v>59.1110615634193</v>
      </c>
      <c r="AI185" s="104">
        <v>64.3965756515484</v>
      </c>
      <c r="AJ185" s="104">
        <v>68.5836091789573</v>
      </c>
      <c r="AK185" s="104">
        <v>72.1598284035441</v>
      </c>
      <c r="AL185" s="104">
        <v>75.1350851689029</v>
      </c>
      <c r="AM185" s="104">
        <v>77.4798239442519</v>
      </c>
      <c r="AN185" s="104">
        <v>79.1546373552154</v>
      </c>
      <c r="AO185" s="104">
        <v>81.3048258209933</v>
      </c>
      <c r="AP185" s="104">
        <v>83.1779961408734</v>
      </c>
      <c r="AQ185" s="104">
        <v>85.5458417212852</v>
      </c>
      <c r="AR185" s="104">
        <v>89.3053737013263</v>
      </c>
      <c r="AS185" s="104">
        <v>92.4712953687293</v>
      </c>
      <c r="AT185" s="104">
        <v>95.5074362333359</v>
      </c>
      <c r="AU185" s="104">
        <v>97.7575710873083</v>
      </c>
      <c r="AV185" s="104">
        <v>100</v>
      </c>
      <c r="AW185" s="104">
        <v>102.743315095939</v>
      </c>
      <c r="AX185" s="104">
        <v>105.625337134931</v>
      </c>
      <c r="AY185" s="104">
        <v>108.361464103546</v>
      </c>
      <c r="AZ185" s="104">
        <v>107.467482024691</v>
      </c>
      <c r="BA185" s="104">
        <v>108.957452156115</v>
      </c>
    </row>
    <row r="186" spans="1:2" ht="15">
      <c r="A186" s="104" t="s">
        <v>622</v>
      </c>
      <c r="B186" s="104" t="s">
        <v>623</v>
      </c>
    </row>
    <row r="187" spans="1:53" ht="15">
      <c r="A187" s="104" t="s">
        <v>624</v>
      </c>
      <c r="B187" s="104" t="s">
        <v>625</v>
      </c>
      <c r="V187" s="104">
        <v>42.3281827126767</v>
      </c>
      <c r="W187" s="104">
        <v>45.2064991367154</v>
      </c>
      <c r="X187" s="104">
        <v>49.058363763569</v>
      </c>
      <c r="Y187" s="104">
        <v>51.8546904980924</v>
      </c>
      <c r="Z187" s="104">
        <v>53.2773830467453</v>
      </c>
      <c r="AA187" s="104">
        <v>53.8660834119082</v>
      </c>
      <c r="AB187" s="104">
        <v>54.8963090514337</v>
      </c>
      <c r="AC187" s="104">
        <v>55.3121901806112</v>
      </c>
      <c r="AD187" s="104">
        <v>56.7974799276738</v>
      </c>
      <c r="AE187" s="104">
        <v>59.411589882504</v>
      </c>
      <c r="AF187" s="104">
        <v>61.3721723486266</v>
      </c>
      <c r="AG187" s="104">
        <v>63.2139316349843</v>
      </c>
      <c r="AH187" s="104">
        <v>66.0062763594619</v>
      </c>
      <c r="AI187" s="104">
        <v>68.0262704154671</v>
      </c>
      <c r="AJ187" s="104">
        <v>67.432154516642</v>
      </c>
      <c r="AK187" s="104">
        <v>68.3233283648796</v>
      </c>
      <c r="AL187" s="104">
        <v>70.3433224208847</v>
      </c>
      <c r="AM187" s="104">
        <v>73.7933350121716</v>
      </c>
      <c r="AN187" s="104">
        <v>77.3608662805339</v>
      </c>
      <c r="AO187" s="104">
        <v>79.6440862922857</v>
      </c>
      <c r="AP187" s="104">
        <v>81.3816838747587</v>
      </c>
      <c r="AQ187" s="104">
        <v>82.7247544699068</v>
      </c>
      <c r="AR187" s="104">
        <v>83.9419121967598</v>
      </c>
      <c r="AS187" s="104">
        <v>84.1433727860321</v>
      </c>
      <c r="AT187" s="104">
        <v>86.0488541928985</v>
      </c>
      <c r="AU187" s="104">
        <v>91.8996054730127</v>
      </c>
      <c r="AV187" s="104">
        <v>100</v>
      </c>
      <c r="AW187" s="104">
        <v>111.835809619743</v>
      </c>
      <c r="AX187" s="104">
        <v>127.222362125409</v>
      </c>
      <c r="AY187" s="104">
        <v>146.36951229749</v>
      </c>
      <c r="AZ187" s="104">
        <v>139.251155983469</v>
      </c>
      <c r="BA187" s="104">
        <v>135.873957921275</v>
      </c>
    </row>
    <row r="188" spans="1:53" ht="15">
      <c r="A188" s="104" t="s">
        <v>626</v>
      </c>
      <c r="B188" s="104" t="s">
        <v>627</v>
      </c>
      <c r="AG188" s="104">
        <v>0.0315762840532068</v>
      </c>
      <c r="AH188" s="104">
        <v>0.104398296573504</v>
      </c>
      <c r="AI188" s="104">
        <v>0.324893332306489</v>
      </c>
      <c r="AJ188" s="104">
        <v>1.15391345263714</v>
      </c>
      <c r="AK188" s="104">
        <v>2.73199848407939</v>
      </c>
      <c r="AL188" s="104">
        <v>3.61286267801668</v>
      </c>
      <c r="AM188" s="104">
        <v>5.0157120142022</v>
      </c>
      <c r="AN188" s="104">
        <v>12.7782024960436</v>
      </c>
      <c r="AO188" s="104">
        <v>20.3296835086066</v>
      </c>
      <c r="AP188" s="104">
        <v>29.6414472478466</v>
      </c>
      <c r="AQ188" s="104">
        <v>43.177686631294</v>
      </c>
      <c r="AR188" s="104">
        <v>58.0600711926363</v>
      </c>
      <c r="AS188" s="104">
        <v>71.1451913653055</v>
      </c>
      <c r="AT188" s="104">
        <v>82.0118873646583</v>
      </c>
      <c r="AU188" s="104">
        <v>91.752330863017</v>
      </c>
      <c r="AV188" s="104">
        <v>100</v>
      </c>
      <c r="AW188" s="104">
        <v>106.584588413419</v>
      </c>
      <c r="AX188" s="104">
        <v>111.73878396685</v>
      </c>
      <c r="AY188" s="104">
        <v>120.508407044386</v>
      </c>
      <c r="AZ188" s="104">
        <v>127.242011315642</v>
      </c>
      <c r="BA188" s="104">
        <v>134.996414056897</v>
      </c>
    </row>
    <row r="189" spans="1:53" ht="15">
      <c r="A189" s="104" t="s">
        <v>628</v>
      </c>
      <c r="B189" s="104" t="s">
        <v>629</v>
      </c>
      <c r="AI189" s="104">
        <v>0.0872381329250408</v>
      </c>
      <c r="AJ189" s="104">
        <v>0.850241902313935</v>
      </c>
      <c r="AK189" s="104">
        <v>3.46587855532228</v>
      </c>
      <c r="AL189" s="104">
        <v>10.3099969307655</v>
      </c>
      <c r="AM189" s="104">
        <v>15.2321612987951</v>
      </c>
      <c r="AN189" s="104">
        <v>17.4814589625238</v>
      </c>
      <c r="AO189" s="104">
        <v>22.3194250222855</v>
      </c>
      <c r="AP189" s="104">
        <v>41.456497658608</v>
      </c>
      <c r="AQ189" s="104">
        <v>50.0696409278516</v>
      </c>
      <c r="AR189" s="104">
        <v>60.8135168961201</v>
      </c>
      <c r="AS189" s="104">
        <v>70.4171881518565</v>
      </c>
      <c r="AT189" s="104">
        <v>80.0500625782228</v>
      </c>
      <c r="AU189" s="104">
        <v>88.7442636629121</v>
      </c>
      <c r="AV189" s="104">
        <v>100</v>
      </c>
      <c r="AW189" s="104">
        <v>109.678765123071</v>
      </c>
      <c r="AX189" s="104">
        <v>119.557780559032</v>
      </c>
      <c r="AY189" s="104">
        <v>136.42469753859</v>
      </c>
      <c r="AZ189" s="104">
        <v>152.323738005841</v>
      </c>
      <c r="BA189" s="104">
        <v>162.770129328327</v>
      </c>
    </row>
    <row r="190" spans="1:53" ht="15">
      <c r="A190" s="104" t="s">
        <v>630</v>
      </c>
      <c r="B190" s="104" t="s">
        <v>631</v>
      </c>
      <c r="I190" s="104">
        <v>3.55384131592652</v>
      </c>
      <c r="J190" s="104">
        <v>3.60547604661243</v>
      </c>
      <c r="K190" s="104">
        <v>3.71947892677208</v>
      </c>
      <c r="L190" s="104">
        <v>3.7375161512653</v>
      </c>
      <c r="M190" s="104">
        <v>3.75676009150072</v>
      </c>
      <c r="N190" s="104">
        <v>3.77511487274414</v>
      </c>
      <c r="O190" s="104">
        <v>3.89184874111932</v>
      </c>
      <c r="P190" s="104">
        <v>4.2566579576302</v>
      </c>
      <c r="Q190" s="104">
        <v>5.57998052646147</v>
      </c>
      <c r="R190" s="104">
        <v>7.26658803926042</v>
      </c>
      <c r="S190" s="104">
        <v>7.7873016749345</v>
      </c>
      <c r="T190" s="104">
        <v>8.85066912756104</v>
      </c>
      <c r="U190" s="104">
        <v>10.025200165429</v>
      </c>
      <c r="V190" s="104">
        <v>11.596482814614</v>
      </c>
      <c r="W190" s="104">
        <v>12.4371574272404</v>
      </c>
      <c r="X190" s="104">
        <v>13.2394367227027</v>
      </c>
      <c r="Y190" s="104">
        <v>14.9029900231651</v>
      </c>
      <c r="Z190" s="104">
        <v>15.885544474774001</v>
      </c>
      <c r="AA190" s="104">
        <v>16.7385299669076</v>
      </c>
      <c r="AB190" s="104">
        <v>17.0330159556344</v>
      </c>
      <c r="AC190" s="104">
        <v>16.8427458280532</v>
      </c>
      <c r="AD190" s="104">
        <v>17.5388590240585</v>
      </c>
      <c r="AE190" s="104">
        <v>18.0612791182763</v>
      </c>
      <c r="AF190" s="104">
        <v>18.2437482925751</v>
      </c>
      <c r="AG190" s="104">
        <v>19.0073884909595</v>
      </c>
      <c r="AH190" s="104">
        <v>22.7399008859996</v>
      </c>
      <c r="AI190" s="104">
        <v>24.9139290708972</v>
      </c>
      <c r="AJ190" s="104">
        <v>27.9918927244651</v>
      </c>
      <c r="AK190" s="104">
        <v>0</v>
      </c>
      <c r="AL190" s="104">
        <v>55.6856427633358</v>
      </c>
      <c r="AM190" s="104">
        <v>59.8127127516991</v>
      </c>
      <c r="AN190" s="104">
        <v>66.9994629092317</v>
      </c>
      <c r="AO190" s="104">
        <v>71.1601745088885</v>
      </c>
      <c r="AP190" s="104">
        <v>69.4481090297973</v>
      </c>
      <c r="AQ190" s="104">
        <v>72.156258738928</v>
      </c>
      <c r="AR190" s="104">
        <v>74.5683378906964</v>
      </c>
      <c r="AS190" s="104">
        <v>76.0541757228281</v>
      </c>
      <c r="AT190" s="104">
        <v>81.7199837581834</v>
      </c>
      <c r="AU190" s="104">
        <v>91.7312622169753</v>
      </c>
      <c r="AV190" s="104">
        <v>100</v>
      </c>
      <c r="AW190" s="104">
        <v>108.882826547779</v>
      </c>
      <c r="AX190" s="104">
        <v>118.770173396274</v>
      </c>
      <c r="AY190" s="104">
        <v>137.114144935683</v>
      </c>
      <c r="AZ190" s="104">
        <v>151.325799200172</v>
      </c>
      <c r="BA190" s="104">
        <v>154.820133128617</v>
      </c>
    </row>
    <row r="191" spans="1:53" ht="15">
      <c r="A191" s="104" t="s">
        <v>632</v>
      </c>
      <c r="B191" s="104" t="s">
        <v>633</v>
      </c>
      <c r="D191" s="104">
        <v>4.74903199770465</v>
      </c>
      <c r="E191" s="104">
        <v>4.87511249321893</v>
      </c>
      <c r="F191" s="104">
        <v>4.9087339586894</v>
      </c>
      <c r="G191" s="104">
        <v>5.16930031608559</v>
      </c>
      <c r="H191" s="104">
        <v>5.27857007886463</v>
      </c>
      <c r="I191" s="104">
        <v>5.42986667348177</v>
      </c>
      <c r="J191" s="104">
        <v>5.40184878558972</v>
      </c>
      <c r="K191" s="104">
        <v>5.49430781563353</v>
      </c>
      <c r="L191" s="104">
        <v>5.72125270755924</v>
      </c>
      <c r="M191" s="104">
        <v>5.87815287975477</v>
      </c>
      <c r="N191" s="104">
        <v>6.15833175867542</v>
      </c>
      <c r="O191" s="104">
        <v>6.62062690889445</v>
      </c>
      <c r="P191" s="104">
        <v>7.39949354631448</v>
      </c>
      <c r="Q191" s="104">
        <v>9.24845521610252</v>
      </c>
      <c r="R191" s="104">
        <v>10.0611856204101</v>
      </c>
      <c r="S191" s="104">
        <v>10.5545546543092</v>
      </c>
      <c r="T191" s="104">
        <v>12.0966584983546</v>
      </c>
      <c r="U191" s="104">
        <v>12.3456874299346</v>
      </c>
      <c r="V191" s="104">
        <v>13.7184724397659</v>
      </c>
      <c r="W191" s="104">
        <v>18.2520493488992</v>
      </c>
      <c r="X191" s="104">
        <v>21.9949285627827</v>
      </c>
      <c r="Y191" s="104">
        <v>26.0191700908456</v>
      </c>
      <c r="Z191" s="104">
        <v>30.3019607721334</v>
      </c>
      <c r="AA191" s="104">
        <v>33.8957940036667</v>
      </c>
      <c r="AB191" s="104">
        <v>36.9770915605486</v>
      </c>
      <c r="AC191" s="104">
        <v>39.0971946180823</v>
      </c>
      <c r="AD191" s="104">
        <v>40.8827046535922</v>
      </c>
      <c r="AE191" s="104">
        <v>44.3609512047908</v>
      </c>
      <c r="AF191" s="104">
        <v>47.227805052193</v>
      </c>
      <c r="AG191" s="104">
        <v>54.424596779465</v>
      </c>
      <c r="AH191" s="104">
        <v>53.4345056098847</v>
      </c>
      <c r="AI191" s="104">
        <v>58.2602495132309</v>
      </c>
      <c r="AJ191" s="104">
        <v>59.259465947047</v>
      </c>
      <c r="AK191" s="104">
        <v>66.4182357400033</v>
      </c>
      <c r="AL191" s="104">
        <v>64.4897632315119</v>
      </c>
      <c r="AM191" s="104">
        <v>67.9558427637294</v>
      </c>
      <c r="AN191" s="104">
        <v>72.6188527882045</v>
      </c>
      <c r="AO191" s="104">
        <v>74.2301450841484</v>
      </c>
      <c r="AP191" s="104">
        <v>74.4269441431953</v>
      </c>
      <c r="AQ191" s="104">
        <v>75.1464907028345</v>
      </c>
      <c r="AR191" s="104">
        <v>78.0283669237485</v>
      </c>
      <c r="AS191" s="104">
        <v>84.3098958333333</v>
      </c>
      <c r="AT191" s="104">
        <v>84.4075520833333</v>
      </c>
      <c r="AU191" s="104">
        <v>98.1770833333333</v>
      </c>
      <c r="AV191" s="104">
        <v>100</v>
      </c>
      <c r="AW191" s="104">
        <v>103.700086805556</v>
      </c>
      <c r="AX191" s="104">
        <v>109.483506944444</v>
      </c>
      <c r="AY191" s="104">
        <v>122.146267361111</v>
      </c>
      <c r="AZ191" s="104">
        <v>129.871961805556</v>
      </c>
      <c r="BA191" s="104">
        <v>130.881076388889</v>
      </c>
    </row>
    <row r="192" spans="1:53" ht="15">
      <c r="A192" s="104" t="s">
        <v>634</v>
      </c>
      <c r="B192" s="104" t="s">
        <v>635</v>
      </c>
      <c r="AT192" s="104">
        <v>100</v>
      </c>
      <c r="AU192" s="104">
        <v>101.430838685273</v>
      </c>
      <c r="AV192" s="104">
        <v>103.14044421785</v>
      </c>
      <c r="AW192" s="104">
        <v>105.301504025262</v>
      </c>
      <c r="AX192" s="104">
        <v>107.93293149243</v>
      </c>
      <c r="AY192" s="104">
        <v>112.566710797898</v>
      </c>
      <c r="AZ192" s="104">
        <v>115.042719580287</v>
      </c>
      <c r="BA192" s="104">
        <v>118.017054939272</v>
      </c>
    </row>
    <row r="193" spans="1:53" ht="15">
      <c r="A193" s="104" t="s">
        <v>636</v>
      </c>
      <c r="B193" s="104" t="s">
        <v>637</v>
      </c>
      <c r="AM193" s="104">
        <v>20.965283657917</v>
      </c>
      <c r="AN193" s="104">
        <v>37.8323454699407</v>
      </c>
      <c r="AO193" s="104">
        <v>45.7239627434378</v>
      </c>
      <c r="AP193" s="104">
        <v>51.4817950889077</v>
      </c>
      <c r="AQ193" s="104">
        <v>56.4267569856054</v>
      </c>
      <c r="AR193" s="104">
        <v>61.7442845046571</v>
      </c>
      <c r="AS193" s="104">
        <v>67.31583403895</v>
      </c>
      <c r="AT193" s="104">
        <v>74.038950042337</v>
      </c>
      <c r="AU193" s="104">
        <v>85.3175275190517</v>
      </c>
      <c r="AV193" s="104">
        <v>100</v>
      </c>
      <c r="AW193" s="104">
        <v>124.555461473328</v>
      </c>
      <c r="AX193" s="104">
        <v>158.882303132938</v>
      </c>
      <c r="AY193" s="104">
        <v>198.340389500423</v>
      </c>
      <c r="AZ193" s="104">
        <v>230.245737171888</v>
      </c>
      <c r="BA193" s="104">
        <v>259.932260795936</v>
      </c>
    </row>
    <row r="194" spans="1:53" ht="15">
      <c r="A194" s="104" t="s">
        <v>638</v>
      </c>
      <c r="B194" s="104" t="s">
        <v>639</v>
      </c>
      <c r="F194" s="104">
        <v>25.8181867080536</v>
      </c>
      <c r="G194" s="104">
        <v>26.5410959356209</v>
      </c>
      <c r="H194" s="104">
        <v>26.6443686827113</v>
      </c>
      <c r="I194" s="104">
        <v>27.057459669782</v>
      </c>
      <c r="J194" s="104">
        <v>27.6254597776174</v>
      </c>
      <c r="K194" s="104">
        <v>28.0643689516543</v>
      </c>
      <c r="L194" s="104">
        <v>29.0454600465603</v>
      </c>
      <c r="M194" s="104">
        <v>29.0970964199764</v>
      </c>
      <c r="N194" s="104">
        <v>30.3991914846976</v>
      </c>
      <c r="O194" s="104">
        <v>31.7158350976288</v>
      </c>
      <c r="P194" s="104">
        <v>36.9533124532973</v>
      </c>
      <c r="Q194" s="104">
        <v>44.8749969534904</v>
      </c>
      <c r="R194" s="104">
        <v>60.3910236193701</v>
      </c>
      <c r="S194" s="104">
        <v>79.4496217746002</v>
      </c>
      <c r="T194" s="104">
        <v>88.5060930351723</v>
      </c>
      <c r="U194" s="104">
        <v>87.1045089083092</v>
      </c>
      <c r="V194" s="104">
        <v>88.0466024475806</v>
      </c>
      <c r="W194" s="104">
        <v>91.7174999950377</v>
      </c>
      <c r="X194" s="104">
        <v>94.2846564834481</v>
      </c>
      <c r="Y194" s="104">
        <v>95.2473401666021</v>
      </c>
      <c r="Z194" s="104">
        <v>95.4296666217455</v>
      </c>
      <c r="AA194" s="104">
        <v>93.9418827477802</v>
      </c>
      <c r="AB194" s="104">
        <v>91.068417814729</v>
      </c>
      <c r="AC194" s="104">
        <v>88.1511945324444</v>
      </c>
      <c r="AD194" s="104">
        <v>86.7873926479761</v>
      </c>
      <c r="AE194" s="104">
        <v>87.5750429341934</v>
      </c>
      <c r="AF194" s="104">
        <v>88.4793821517014</v>
      </c>
      <c r="AG194" s="104">
        <v>90.3172328195409</v>
      </c>
      <c r="AH194" s="104">
        <v>94.70765385938</v>
      </c>
      <c r="AI194" s="104">
        <v>94.6347232773223</v>
      </c>
      <c r="AJ194" s="104">
        <v>95.6338722515052</v>
      </c>
      <c r="AK194" s="104">
        <v>96.1735585587282</v>
      </c>
      <c r="AL194" s="104">
        <v>100.855701926795</v>
      </c>
      <c r="AM194" s="104">
        <v>102.088228763561</v>
      </c>
      <c r="AN194" s="104">
        <v>102.146573229207</v>
      </c>
      <c r="AO194" s="104">
        <v>101.781920318921</v>
      </c>
      <c r="AP194" s="104">
        <v>100.410007530751</v>
      </c>
      <c r="AQ194" s="104">
        <v>99.2803949460296</v>
      </c>
      <c r="AR194" s="104">
        <v>98.1758848631914</v>
      </c>
      <c r="AS194" s="104">
        <v>98.4018073801356</v>
      </c>
      <c r="AT194" s="104">
        <v>98.9791649234374</v>
      </c>
      <c r="AU194" s="104">
        <v>99.3054974479123</v>
      </c>
      <c r="AV194" s="104">
        <v>100</v>
      </c>
      <c r="AW194" s="104">
        <v>102.207346665551</v>
      </c>
      <c r="AX194" s="104">
        <v>106.468077985106</v>
      </c>
      <c r="AY194" s="104">
        <v>116.975148523136</v>
      </c>
      <c r="AZ194" s="104">
        <v>122.901849217639</v>
      </c>
      <c r="BA194" s="104">
        <v>129.46866371015</v>
      </c>
    </row>
    <row r="195" spans="1:53" ht="15">
      <c r="A195" s="104" t="s">
        <v>640</v>
      </c>
      <c r="B195" s="104" t="s">
        <v>641</v>
      </c>
      <c r="J195" s="104">
        <v>12.5763430336079</v>
      </c>
      <c r="K195" s="104">
        <v>12.5836792336479</v>
      </c>
      <c r="L195" s="104">
        <v>13.0898770407612</v>
      </c>
      <c r="M195" s="104">
        <v>13.4577350744942</v>
      </c>
      <c r="N195" s="104">
        <v>13.9796533103575</v>
      </c>
      <c r="O195" s="104">
        <v>14.8400847795525</v>
      </c>
      <c r="P195" s="104">
        <v>16.5148344602156</v>
      </c>
      <c r="Q195" s="104">
        <v>19.2564772415735</v>
      </c>
      <c r="R195" s="104">
        <v>25.3518114984764</v>
      </c>
      <c r="S195" s="104">
        <v>25.6263949881063</v>
      </c>
      <c r="T195" s="104">
        <v>28.532578257435</v>
      </c>
      <c r="U195" s="104">
        <v>29.5082928710838</v>
      </c>
      <c r="V195" s="104">
        <v>32.3568345682798</v>
      </c>
      <c r="W195" s="104">
        <v>35.1812716078795</v>
      </c>
      <c r="X195" s="104">
        <v>37.261608351324</v>
      </c>
      <c r="Y195" s="104">
        <v>43.7363289564598</v>
      </c>
      <c r="Z195" s="104">
        <v>48.8171715420059</v>
      </c>
      <c r="AA195" s="104">
        <v>54.5698004512954</v>
      </c>
      <c r="AB195" s="104">
        <v>61.6639059508888</v>
      </c>
      <c r="AC195" s="104">
        <v>65.4776819758827</v>
      </c>
      <c r="AD195" s="104">
        <v>62.7664320235645</v>
      </c>
      <c r="AE195" s="104">
        <v>61.619888750334</v>
      </c>
      <c r="AF195" s="104">
        <v>61.8955202684872</v>
      </c>
      <c r="AG195" s="104">
        <v>62.0967417570249</v>
      </c>
      <c r="AH195" s="104">
        <v>61.0078400560317</v>
      </c>
      <c r="AI195" s="104">
        <v>60.9407662265192</v>
      </c>
      <c r="AJ195" s="104">
        <v>60.5833884786475</v>
      </c>
      <c r="AK195" s="104">
        <v>80.1479861245968</v>
      </c>
      <c r="AL195" s="104">
        <v>86.4508300416065</v>
      </c>
      <c r="AM195" s="104">
        <v>88.8319509893031</v>
      </c>
      <c r="AN195" s="104">
        <v>90.3893214682981</v>
      </c>
      <c r="AO195" s="104">
        <v>91.4349276974416</v>
      </c>
      <c r="AP195" s="104">
        <v>92.1913236929922</v>
      </c>
      <c r="AQ195" s="104">
        <v>92.8661475713753</v>
      </c>
      <c r="AR195" s="104">
        <v>95.7211716722287</v>
      </c>
      <c r="AS195" s="104">
        <v>97.8568780126069</v>
      </c>
      <c r="AT195" s="104">
        <v>97.8272154245458</v>
      </c>
      <c r="AU195" s="104">
        <v>98.3240637745644</v>
      </c>
      <c r="AV195" s="104">
        <v>100</v>
      </c>
      <c r="AW195" s="104">
        <v>102.113459399333</v>
      </c>
      <c r="AX195" s="104">
        <v>108.090470893585</v>
      </c>
      <c r="AY195" s="104">
        <v>114.32703003337</v>
      </c>
      <c r="AZ195" s="104">
        <v>113.125695216908</v>
      </c>
      <c r="BA195" s="104">
        <v>114.541064574329</v>
      </c>
    </row>
    <row r="196" spans="1:53" ht="15">
      <c r="A196" s="104" t="s">
        <v>642</v>
      </c>
      <c r="B196" s="104" t="s">
        <v>643</v>
      </c>
      <c r="AK196" s="104">
        <v>2.16731939005083</v>
      </c>
      <c r="AL196" s="104">
        <v>3.95883676360303</v>
      </c>
      <c r="AM196" s="104">
        <v>7.7435213732189</v>
      </c>
      <c r="AN196" s="104">
        <v>9.54837096908591</v>
      </c>
      <c r="AO196" s="104">
        <v>12.4281309890842</v>
      </c>
      <c r="AP196" s="104">
        <v>17.7043579701692</v>
      </c>
      <c r="AQ196" s="104">
        <v>30.2958086826098</v>
      </c>
      <c r="AR196" s="104">
        <v>59.078410132489</v>
      </c>
      <c r="AS196" s="104">
        <v>70.5932838930089</v>
      </c>
      <c r="AT196" s="104">
        <v>77.5652028997584</v>
      </c>
      <c r="AU196" s="104">
        <v>86.1178235147071</v>
      </c>
      <c r="AV196" s="104">
        <v>100</v>
      </c>
      <c r="AW196" s="104">
        <v>111.724022998084</v>
      </c>
      <c r="AX196" s="104">
        <v>118.865094575452</v>
      </c>
      <c r="AY196" s="104">
        <v>133.617425743513</v>
      </c>
      <c r="AZ196" s="104">
        <v>144.463086614863</v>
      </c>
      <c r="BA196" s="104">
        <v>153.336809145968</v>
      </c>
    </row>
    <row r="197" spans="1:53" ht="15">
      <c r="A197" s="104" t="s">
        <v>644</v>
      </c>
      <c r="B197" s="104" t="s">
        <v>645</v>
      </c>
      <c r="M197" s="104">
        <v>11.3244610387573</v>
      </c>
      <c r="N197" s="104">
        <v>12.9777522717337</v>
      </c>
      <c r="O197" s="104">
        <v>15.6954227244032</v>
      </c>
      <c r="P197" s="104">
        <v>18.5582357979307</v>
      </c>
      <c r="Q197" s="104">
        <v>23.09102316427</v>
      </c>
      <c r="R197" s="104">
        <v>27.3885793863599</v>
      </c>
      <c r="S197" s="104">
        <v>31.4609143003719</v>
      </c>
      <c r="T197" s="104">
        <v>36.1672054893628</v>
      </c>
      <c r="U197" s="104">
        <v>40.4288781757292</v>
      </c>
      <c r="V197" s="104">
        <v>45.4744705867435</v>
      </c>
      <c r="W197" s="104">
        <v>51.6460567844992</v>
      </c>
      <c r="X197" s="104">
        <v>57.1085519584421</v>
      </c>
      <c r="Y197" s="104">
        <v>56.587352657648</v>
      </c>
      <c r="Z197" s="104">
        <v>60.0123766342951</v>
      </c>
      <c r="AA197" s="104">
        <v>62.4694590523246</v>
      </c>
      <c r="AB197" s="104">
        <v>62.9906583531187</v>
      </c>
      <c r="AC197" s="104">
        <v>63.1395724390599</v>
      </c>
      <c r="AD197" s="104">
        <v>64.7776273844129</v>
      </c>
      <c r="AE197" s="104">
        <v>65.9689400719423</v>
      </c>
      <c r="AF197" s="104">
        <v>67.0113386735305</v>
      </c>
      <c r="AG197" s="104">
        <v>69.6173351775012</v>
      </c>
      <c r="AH197" s="104">
        <v>71.0004610419548</v>
      </c>
      <c r="AI197" s="104">
        <v>73.3056708160443</v>
      </c>
      <c r="AJ197" s="104">
        <v>74.3199631166436</v>
      </c>
      <c r="AK197" s="104">
        <v>75.6108805901337</v>
      </c>
      <c r="AL197" s="104">
        <v>75.4264638082065</v>
      </c>
      <c r="AM197" s="104">
        <v>74.5965882895344</v>
      </c>
      <c r="AN197" s="104">
        <v>75.0576302443523</v>
      </c>
      <c r="AO197" s="104">
        <v>76.9940064545874</v>
      </c>
      <c r="AP197" s="104">
        <v>81.881051175657</v>
      </c>
      <c r="AQ197" s="104">
        <v>87.0139849392962</v>
      </c>
      <c r="AR197" s="104">
        <v>92.2083909635777</v>
      </c>
      <c r="AS197" s="104">
        <v>92.3697556477639</v>
      </c>
      <c r="AT197" s="104">
        <v>95.420316582142</v>
      </c>
      <c r="AU197" s="104">
        <v>99.1009681881051</v>
      </c>
      <c r="AV197" s="104">
        <v>100</v>
      </c>
      <c r="AW197" s="104">
        <v>99.6465345013063</v>
      </c>
      <c r="AX197" s="104">
        <v>104.94832828787</v>
      </c>
      <c r="AY197" s="104">
        <v>143.75168120972</v>
      </c>
      <c r="AZ197" s="104">
        <v>189.403184439216</v>
      </c>
      <c r="BA197" s="104">
        <v>184.843676203561</v>
      </c>
    </row>
    <row r="198" spans="1:53" ht="15">
      <c r="A198" s="104" t="s">
        <v>646</v>
      </c>
      <c r="B198" s="104" t="s">
        <v>647</v>
      </c>
      <c r="AW198" s="104">
        <v>100</v>
      </c>
      <c r="AX198" s="104">
        <v>111.64997445181</v>
      </c>
      <c r="AY198" s="104">
        <v>128.2125477795</v>
      </c>
      <c r="AZ198" s="104">
        <v>140.075131414185</v>
      </c>
      <c r="BA198" s="104">
        <v>163.376943060238</v>
      </c>
    </row>
    <row r="199" spans="1:53" ht="15">
      <c r="A199" s="104" t="s">
        <v>648</v>
      </c>
      <c r="B199" s="104" t="s">
        <v>649</v>
      </c>
      <c r="C199" s="104">
        <v>31.2889502606532</v>
      </c>
      <c r="D199" s="104">
        <v>31.4141060616959</v>
      </c>
      <c r="E199" s="104">
        <v>31.545913499717</v>
      </c>
      <c r="F199" s="104">
        <v>32.2415638670506</v>
      </c>
      <c r="G199" s="104">
        <v>32.7980841609174</v>
      </c>
      <c r="H199" s="104">
        <v>32.8566652444824</v>
      </c>
      <c r="I199" s="104">
        <v>33.5157024345879</v>
      </c>
      <c r="J199" s="104">
        <v>34.6360656577673</v>
      </c>
      <c r="K199" s="104">
        <v>34.8630673565814</v>
      </c>
      <c r="L199" s="104">
        <v>34.7678730957884</v>
      </c>
      <c r="M199" s="104">
        <v>34.9289710755919</v>
      </c>
      <c r="N199" s="104">
        <v>35.5440724530237</v>
      </c>
      <c r="O199" s="104">
        <v>36.283658633031</v>
      </c>
      <c r="P199" s="104">
        <v>43.4085829216161</v>
      </c>
      <c r="Q199" s="104">
        <v>53.1183975225039</v>
      </c>
      <c r="R199" s="104">
        <v>54.4657624444974</v>
      </c>
      <c r="S199" s="104">
        <v>53.4625613884479</v>
      </c>
      <c r="T199" s="104">
        <v>55.1540901763854</v>
      </c>
      <c r="U199" s="104">
        <v>57.8414973849267</v>
      </c>
      <c r="V199" s="104">
        <v>60.1993859984153</v>
      </c>
      <c r="W199" s="104">
        <v>65.3325534457927</v>
      </c>
      <c r="X199" s="104">
        <v>70.6780773210929</v>
      </c>
      <c r="Y199" s="104">
        <v>73.446033519536</v>
      </c>
      <c r="Z199" s="104">
        <v>74.32474977301</v>
      </c>
      <c r="AA199" s="104">
        <v>76.2579255306528</v>
      </c>
      <c r="AB199" s="104">
        <v>76.6240573029337</v>
      </c>
      <c r="AC199" s="104">
        <v>75.5622751633192</v>
      </c>
      <c r="AD199" s="104">
        <v>75.9576974773825</v>
      </c>
      <c r="AE199" s="104">
        <v>77.11467387779</v>
      </c>
      <c r="AF199" s="104">
        <v>78.9233648328573</v>
      </c>
      <c r="AG199" s="104">
        <v>81.6547078540724</v>
      </c>
      <c r="AH199" s="104">
        <v>84.451954594298</v>
      </c>
      <c r="AI199" s="104">
        <v>86.3631624456039</v>
      </c>
      <c r="AJ199" s="104">
        <v>88.3402740159202</v>
      </c>
      <c r="AK199" s="104">
        <v>91.0789396725812</v>
      </c>
      <c r="AL199" s="104">
        <v>92.6459836579429</v>
      </c>
      <c r="AM199" s="104">
        <v>93.9274448609264</v>
      </c>
      <c r="AN199" s="104">
        <v>95.8093621704493</v>
      </c>
      <c r="AO199" s="104">
        <v>95.5530699298533</v>
      </c>
      <c r="AP199" s="104">
        <v>95.5690366889693</v>
      </c>
      <c r="AQ199" s="104">
        <v>96.8703275569258</v>
      </c>
      <c r="AR199" s="104">
        <v>97.836316483445</v>
      </c>
      <c r="AS199" s="104">
        <v>97.4531142646604</v>
      </c>
      <c r="AT199" s="104">
        <v>97.9480837972571</v>
      </c>
      <c r="AU199" s="104">
        <v>99.5766932270917</v>
      </c>
      <c r="AV199" s="104">
        <v>100</v>
      </c>
      <c r="AW199" s="104">
        <v>101.020916334661</v>
      </c>
      <c r="AX199" s="104">
        <v>103.137450199203</v>
      </c>
      <c r="AY199" s="104">
        <v>109.860557768924</v>
      </c>
      <c r="AZ199" s="104">
        <v>110.523699968737</v>
      </c>
      <c r="BA199" s="104">
        <v>113.626652845359</v>
      </c>
    </row>
    <row r="200" spans="1:2" ht="15">
      <c r="A200" s="104" t="s">
        <v>650</v>
      </c>
      <c r="B200" s="104" t="s">
        <v>651</v>
      </c>
    </row>
    <row r="201" spans="1:53" ht="15">
      <c r="A201" s="104" t="s">
        <v>652</v>
      </c>
      <c r="B201" s="104" t="s">
        <v>653</v>
      </c>
      <c r="AJ201" s="104">
        <v>40.6623377424506</v>
      </c>
      <c r="AK201" s="104">
        <v>46.115211510003</v>
      </c>
      <c r="AL201" s="104">
        <v>50.6747003521618</v>
      </c>
      <c r="AM201" s="104">
        <v>53.6185228928235</v>
      </c>
      <c r="AN201" s="104">
        <v>56.894364494308</v>
      </c>
      <c r="AO201" s="104">
        <v>60.7053037279075</v>
      </c>
      <c r="AP201" s="104">
        <v>67.1221249260346</v>
      </c>
      <c r="AQ201" s="104">
        <v>75.2007940547952</v>
      </c>
      <c r="AR201" s="104">
        <v>80.7127347043048</v>
      </c>
      <c r="AS201" s="104">
        <v>83.3950696129777</v>
      </c>
      <c r="AT201" s="104">
        <v>90.5288031677098</v>
      </c>
      <c r="AU201" s="104">
        <v>97.3623706731383</v>
      </c>
      <c r="AV201" s="104">
        <v>100</v>
      </c>
      <c r="AW201" s="104">
        <v>104.483331204496</v>
      </c>
      <c r="AX201" s="104">
        <v>107.363647975476</v>
      </c>
      <c r="AY201" s="104">
        <v>112.300421509771</v>
      </c>
      <c r="AZ201" s="104">
        <v>114.114190828969</v>
      </c>
      <c r="BA201" s="104">
        <v>115.2062843275</v>
      </c>
    </row>
    <row r="202" spans="1:53" ht="15">
      <c r="A202" s="104" t="s">
        <v>654</v>
      </c>
      <c r="B202" s="104" t="s">
        <v>655</v>
      </c>
      <c r="AI202" s="104">
        <v>28.2933949601335</v>
      </c>
      <c r="AJ202" s="104">
        <v>37.5901329874505</v>
      </c>
      <c r="AK202" s="104">
        <v>45.4816323984145</v>
      </c>
      <c r="AL202" s="104">
        <v>51.6047946243702</v>
      </c>
      <c r="AM202" s="104">
        <v>56.6580831187447</v>
      </c>
      <c r="AN202" s="104">
        <v>61.3957015592057</v>
      </c>
      <c r="AO202" s="104">
        <v>66.2541563539089</v>
      </c>
      <c r="AP202" s="104">
        <v>70.3284248772886</v>
      </c>
      <c r="AQ202" s="104">
        <v>76.5727476520246</v>
      </c>
      <c r="AR202" s="104">
        <v>83.0220755518888</v>
      </c>
      <c r="AS202" s="104">
        <v>89.2238972640983</v>
      </c>
      <c r="AT202" s="104">
        <v>94.2015217047093</v>
      </c>
      <c r="AU202" s="104">
        <v>97.582439560989</v>
      </c>
      <c r="AV202" s="104">
        <v>100</v>
      </c>
      <c r="AW202" s="104">
        <v>102.462561564039</v>
      </c>
      <c r="AX202" s="104">
        <v>106.162654066352</v>
      </c>
      <c r="AY202" s="104">
        <v>112.162804070102</v>
      </c>
      <c r="AZ202" s="104">
        <v>113.122828070702</v>
      </c>
      <c r="BA202" s="104">
        <v>115.205380134503</v>
      </c>
    </row>
    <row r="203" spans="1:53" ht="15">
      <c r="A203" s="104" t="s">
        <v>656</v>
      </c>
      <c r="B203" s="104" t="s">
        <v>657</v>
      </c>
      <c r="N203" s="104">
        <v>3.73944772019156</v>
      </c>
      <c r="O203" s="104">
        <v>3.99662996216078</v>
      </c>
      <c r="P203" s="104">
        <v>4.12566913581828</v>
      </c>
      <c r="Q203" s="104">
        <v>4.90348859930782</v>
      </c>
      <c r="R203" s="104">
        <v>5.39724265966555</v>
      </c>
      <c r="S203" s="104">
        <v>5.62691256007685</v>
      </c>
      <c r="T203" s="104">
        <v>6.11177123872293</v>
      </c>
      <c r="U203" s="104">
        <v>6.4945544060751</v>
      </c>
      <c r="V203" s="104">
        <v>7.01769140145639</v>
      </c>
      <c r="W203" s="104">
        <v>7.93637100310159</v>
      </c>
      <c r="X203" s="104">
        <v>9.23783377209896</v>
      </c>
      <c r="Y203" s="104">
        <v>10.4372210298024</v>
      </c>
      <c r="Z203" s="104">
        <v>11.0879524143011</v>
      </c>
      <c r="AA203" s="104">
        <v>12.312858549828</v>
      </c>
      <c r="AB203" s="104">
        <v>13.4909800760119</v>
      </c>
      <c r="AC203" s="104">
        <v>15.3219595598464</v>
      </c>
      <c r="AD203" s="104">
        <v>17.0062054961959</v>
      </c>
      <c r="AE203" s="104">
        <v>19.8526236600898</v>
      </c>
      <c r="AF203" s="104">
        <v>22.8170666339171</v>
      </c>
      <c r="AG203" s="104">
        <v>24.8107289638763</v>
      </c>
      <c r="AH203" s="104">
        <v>28.544776119403</v>
      </c>
      <c r="AI203" s="104">
        <v>31.613670776552</v>
      </c>
      <c r="AJ203" s="104">
        <v>34.5122215011898</v>
      </c>
      <c r="AK203" s="104">
        <v>39.0871728314948</v>
      </c>
      <c r="AL203" s="104">
        <v>42.8509625784124</v>
      </c>
      <c r="AM203" s="104">
        <v>47.8963876270821</v>
      </c>
      <c r="AN203" s="104">
        <v>51.7683322517846</v>
      </c>
      <c r="AO203" s="104">
        <v>58.1873485831711</v>
      </c>
      <c r="AP203" s="104">
        <v>62.8541882976422</v>
      </c>
      <c r="AQ203" s="104">
        <v>67.8131083711875</v>
      </c>
      <c r="AR203" s="104">
        <v>72.5097339390006</v>
      </c>
      <c r="AS203" s="104">
        <v>80.4347826086956</v>
      </c>
      <c r="AT203" s="104">
        <v>87.0863075924724</v>
      </c>
      <c r="AU203" s="104">
        <v>93.170019467878</v>
      </c>
      <c r="AV203" s="104">
        <v>100</v>
      </c>
      <c r="AW203" s="104">
        <v>111.219987021415</v>
      </c>
      <c r="AX203" s="104">
        <v>119.746133620452</v>
      </c>
      <c r="AY203" s="104">
        <v>140.486242034254</v>
      </c>
      <c r="AZ203" s="104">
        <v>150.450533842767</v>
      </c>
      <c r="BA203" s="104">
        <v>152.032493573191</v>
      </c>
    </row>
    <row r="204" spans="1:2" ht="15">
      <c r="A204" s="104" t="s">
        <v>658</v>
      </c>
      <c r="B204" s="104" t="s">
        <v>659</v>
      </c>
    </row>
    <row r="205" spans="1:53" ht="15">
      <c r="A205" s="104" t="s">
        <v>660</v>
      </c>
      <c r="B205" s="104" t="s">
        <v>661</v>
      </c>
      <c r="C205" s="104">
        <v>2.35336241130135</v>
      </c>
      <c r="D205" s="104">
        <v>2.40283835687781</v>
      </c>
      <c r="E205" s="104">
        <v>2.43278432393724</v>
      </c>
      <c r="F205" s="104">
        <v>2.46533428813228</v>
      </c>
      <c r="G205" s="104">
        <v>2.52783021938676</v>
      </c>
      <c r="H205" s="104">
        <v>2.63068810624308</v>
      </c>
      <c r="I205" s="104">
        <v>2.72247900527309</v>
      </c>
      <c r="J205" s="104">
        <v>2.81882689929041</v>
      </c>
      <c r="K205" s="104">
        <v>2.87481283770588</v>
      </c>
      <c r="L205" s="104">
        <v>2.96790573530369</v>
      </c>
      <c r="M205" s="104">
        <v>3.08834060282534</v>
      </c>
      <c r="N205" s="104">
        <v>3.26476140876245</v>
      </c>
      <c r="O205" s="104">
        <v>3.47568517674631</v>
      </c>
      <c r="P205" s="104">
        <v>3.80899681010351</v>
      </c>
      <c r="Q205" s="104">
        <v>4.25232732243994</v>
      </c>
      <c r="R205" s="104">
        <v>4.78484473667079</v>
      </c>
      <c r="S205" s="104">
        <v>5.31215415663043</v>
      </c>
      <c r="T205" s="104">
        <v>5.90456350498014</v>
      </c>
      <c r="U205" s="104">
        <v>6.56207278171994</v>
      </c>
      <c r="V205" s="104">
        <v>7.43441182214699</v>
      </c>
      <c r="W205" s="104">
        <v>8.44997070503222</v>
      </c>
      <c r="X205" s="104">
        <v>9.73894928715579</v>
      </c>
      <c r="Y205" s="104">
        <v>11.1646377188985</v>
      </c>
      <c r="Z205" s="104">
        <v>12.5382462079292</v>
      </c>
      <c r="AA205" s="104">
        <v>13.9834646181889</v>
      </c>
      <c r="AB205" s="104">
        <v>16.2619621118417</v>
      </c>
      <c r="AC205" s="104">
        <v>19.2956187748193</v>
      </c>
      <c r="AD205" s="104">
        <v>22.4139053447041</v>
      </c>
      <c r="AE205" s="104">
        <v>25.2783021938676</v>
      </c>
      <c r="AF205" s="104">
        <v>29.0020180977801</v>
      </c>
      <c r="AG205" s="104">
        <v>33.1553935290671</v>
      </c>
      <c r="AH205" s="104">
        <v>38.2396979363323</v>
      </c>
      <c r="AI205" s="104">
        <v>43.5453421001237</v>
      </c>
      <c r="AJ205" s="104">
        <v>47.7768374454788</v>
      </c>
      <c r="AK205" s="104">
        <v>52.047392747868</v>
      </c>
      <c r="AL205" s="104">
        <v>56.5653277781394</v>
      </c>
      <c r="AM205" s="104">
        <v>60.7252132022655</v>
      </c>
      <c r="AN205" s="104">
        <v>65.9462274591498</v>
      </c>
      <c r="AO205" s="104">
        <v>70.4836924679383</v>
      </c>
      <c r="AP205" s="104">
        <v>74.1357984506217</v>
      </c>
      <c r="AQ205" s="104">
        <v>78.0938740967385</v>
      </c>
      <c r="AR205" s="104">
        <v>82.5467091986199</v>
      </c>
      <c r="AS205" s="104">
        <v>90.111320877547</v>
      </c>
      <c r="AT205" s="104">
        <v>95.3909250699824</v>
      </c>
      <c r="AU205" s="104">
        <v>96.712453616301</v>
      </c>
      <c r="AV205" s="104">
        <v>100</v>
      </c>
      <c r="AW205" s="104">
        <v>104.641624894213</v>
      </c>
      <c r="AX205" s="104">
        <v>112.069526723521</v>
      </c>
      <c r="AY205" s="104">
        <v>124.99837250179</v>
      </c>
      <c r="AZ205" s="104">
        <v>133.910756461168</v>
      </c>
      <c r="BA205" s="104">
        <v>139.6231820845</v>
      </c>
    </row>
    <row r="206" spans="1:2" ht="15">
      <c r="A206" s="104" t="s">
        <v>662</v>
      </c>
      <c r="B206" s="104" t="s">
        <v>663</v>
      </c>
    </row>
    <row r="207" spans="1:53" ht="15">
      <c r="A207" s="104" t="s">
        <v>664</v>
      </c>
      <c r="B207" s="104" t="s">
        <v>665</v>
      </c>
      <c r="C207" s="104">
        <v>3.17701145463538</v>
      </c>
      <c r="D207" s="104">
        <v>3.24073973438291</v>
      </c>
      <c r="E207" s="104">
        <v>3.42334760807862</v>
      </c>
      <c r="F207" s="104">
        <v>3.72476060441974</v>
      </c>
      <c r="G207" s="104">
        <v>3.98363843339398</v>
      </c>
      <c r="H207" s="104">
        <v>4.51092783575227</v>
      </c>
      <c r="I207" s="104">
        <v>4.79033988345535</v>
      </c>
      <c r="J207" s="104">
        <v>5.09761979943327</v>
      </c>
      <c r="K207" s="104">
        <v>5.3506307087707</v>
      </c>
      <c r="L207" s="104">
        <v>5.46430227673389</v>
      </c>
      <c r="M207" s="104">
        <v>5.77891584225782</v>
      </c>
      <c r="N207" s="104">
        <v>6.25486969779404</v>
      </c>
      <c r="O207" s="104">
        <v>6.77335872069712</v>
      </c>
      <c r="P207" s="104">
        <v>7.54485865293763</v>
      </c>
      <c r="Q207" s="104">
        <v>8.73070978452785</v>
      </c>
      <c r="R207" s="104">
        <v>10.2084401680494</v>
      </c>
      <c r="S207" s="104">
        <v>12.0081177666408</v>
      </c>
      <c r="T207" s="104">
        <v>14.9533114243195</v>
      </c>
      <c r="U207" s="104">
        <v>17.9117056511808</v>
      </c>
      <c r="V207" s="104">
        <v>20.7182933324398</v>
      </c>
      <c r="W207" s="104">
        <v>23.9399655780031</v>
      </c>
      <c r="X207" s="104">
        <v>27.4249158422682</v>
      </c>
      <c r="Y207" s="104">
        <v>31.3762862176597</v>
      </c>
      <c r="Z207" s="104">
        <v>35.1971176311323</v>
      </c>
      <c r="AA207" s="104">
        <v>39.1653554004796</v>
      </c>
      <c r="AB207" s="104">
        <v>42.6187709716969</v>
      </c>
      <c r="AC207" s="104">
        <v>46.3677326196184</v>
      </c>
      <c r="AD207" s="104">
        <v>48.8003041740308</v>
      </c>
      <c r="AE207" s="104">
        <v>51.1624726928015</v>
      </c>
      <c r="AF207" s="104">
        <v>54.6371558477021</v>
      </c>
      <c r="AG207" s="104">
        <v>58.3076474454814</v>
      </c>
      <c r="AH207" s="104">
        <v>61.7683966662446</v>
      </c>
      <c r="AI207" s="104">
        <v>65.4286211546595</v>
      </c>
      <c r="AJ207" s="104">
        <v>68.4178167096142</v>
      </c>
      <c r="AK207" s="104">
        <v>71.6460892397689</v>
      </c>
      <c r="AL207" s="104">
        <v>74.9953669874328</v>
      </c>
      <c r="AM207" s="104">
        <v>77.6640820572267</v>
      </c>
      <c r="AN207" s="104">
        <v>79.1946147174795</v>
      </c>
      <c r="AO207" s="104">
        <v>80.64667732759</v>
      </c>
      <c r="AP207" s="104">
        <v>82.5101576772318</v>
      </c>
      <c r="AQ207" s="104">
        <v>85.3424131319018</v>
      </c>
      <c r="AR207" s="104">
        <v>88.4071452771804</v>
      </c>
      <c r="AS207" s="104">
        <v>91.1183955143412</v>
      </c>
      <c r="AT207" s="104">
        <v>93.8882898425706</v>
      </c>
      <c r="AU207" s="104">
        <v>96.7401337071382</v>
      </c>
      <c r="AV207" s="104">
        <v>100</v>
      </c>
      <c r="AW207" s="104">
        <v>103.517791675652</v>
      </c>
      <c r="AX207" s="104">
        <v>106.407591114945</v>
      </c>
      <c r="AY207" s="104">
        <v>110.737114513694</v>
      </c>
      <c r="AZ207" s="104">
        <v>110.295449644166</v>
      </c>
      <c r="BA207" s="104">
        <v>112.417511321975</v>
      </c>
    </row>
    <row r="208" spans="1:53" ht="15">
      <c r="A208" s="104" t="s">
        <v>666</v>
      </c>
      <c r="B208" s="104" t="s">
        <v>667</v>
      </c>
      <c r="C208" s="104">
        <v>2.55387612189114</v>
      </c>
      <c r="D208" s="104">
        <v>2.5828484071243</v>
      </c>
      <c r="E208" s="104">
        <v>2.62168359797769</v>
      </c>
      <c r="F208" s="104">
        <v>2.68127198604604</v>
      </c>
      <c r="G208" s="104">
        <v>2.76695597855023</v>
      </c>
      <c r="H208" s="104">
        <v>2.77312029456184</v>
      </c>
      <c r="I208" s="104">
        <v>2.76880527335043</v>
      </c>
      <c r="J208" s="104">
        <v>2.82942104742208</v>
      </c>
      <c r="K208" s="104">
        <v>2.99524114802784</v>
      </c>
      <c r="L208" s="104">
        <v>3.21859486469738</v>
      </c>
      <c r="M208" s="104">
        <v>3.40742841172699</v>
      </c>
      <c r="N208" s="104">
        <v>3.49824933423538</v>
      </c>
      <c r="O208" s="104">
        <v>3.72037018771163</v>
      </c>
      <c r="P208" s="104">
        <v>4.07851694774509</v>
      </c>
      <c r="Q208" s="104">
        <v>4.58029227075113</v>
      </c>
      <c r="R208" s="104">
        <v>4.88378209552636</v>
      </c>
      <c r="S208" s="104">
        <v>4.94871289080531</v>
      </c>
      <c r="T208" s="104">
        <v>5.00932866487491</v>
      </c>
      <c r="U208" s="104">
        <v>5.6175411776186</v>
      </c>
      <c r="V208" s="104">
        <v>6.22041128314757</v>
      </c>
      <c r="W208" s="104">
        <v>7.84676332312316</v>
      </c>
      <c r="X208" s="104">
        <v>9.25674787123772</v>
      </c>
      <c r="Y208" s="104">
        <v>10.2588601768522</v>
      </c>
      <c r="Z208" s="104">
        <v>11.6914472169921</v>
      </c>
      <c r="AA208" s="104">
        <v>13.6366998717596</v>
      </c>
      <c r="AB208" s="104">
        <v>13.8386839596052</v>
      </c>
      <c r="AC208" s="104">
        <v>14.9425074793619</v>
      </c>
      <c r="AD208" s="104">
        <v>16.0956455271723</v>
      </c>
      <c r="AE208" s="104">
        <v>18.3476756419108</v>
      </c>
      <c r="AF208" s="104">
        <v>20.4700496432916</v>
      </c>
      <c r="AG208" s="104">
        <v>24.870138409442</v>
      </c>
      <c r="AH208" s="104">
        <v>27.9007216359274</v>
      </c>
      <c r="AI208" s="104">
        <v>31.0767827201894</v>
      </c>
      <c r="AJ208" s="104">
        <v>34.7272906598284</v>
      </c>
      <c r="AK208" s="104">
        <v>37.6612996021962</v>
      </c>
      <c r="AL208" s="104">
        <v>40.551747378111</v>
      </c>
      <c r="AM208" s="104">
        <v>47.014005325969</v>
      </c>
      <c r="AN208" s="104">
        <v>51.5149833974423</v>
      </c>
      <c r="AO208" s="104">
        <v>56.3389716277081</v>
      </c>
      <c r="AP208" s="104">
        <v>58.9822303317223</v>
      </c>
      <c r="AQ208" s="104">
        <v>62.6251356149522</v>
      </c>
      <c r="AR208" s="104">
        <v>71.4918877601341</v>
      </c>
      <c r="AS208" s="104">
        <v>78.3201006016372</v>
      </c>
      <c r="AT208" s="104">
        <v>83.2657313344511</v>
      </c>
      <c r="AU208" s="104">
        <v>89.5738813821218</v>
      </c>
      <c r="AV208" s="104">
        <v>100</v>
      </c>
      <c r="AW208" s="104">
        <v>110.020183605703</v>
      </c>
      <c r="AX208" s="104">
        <v>127.449703756755</v>
      </c>
      <c r="AY208" s="104">
        <v>156.208086463962</v>
      </c>
      <c r="AZ208" s="104">
        <v>161.546975714565</v>
      </c>
      <c r="BA208" s="104">
        <v>171.14395468455</v>
      </c>
    </row>
    <row r="209" spans="1:53" ht="15">
      <c r="A209" s="104" t="s">
        <v>668</v>
      </c>
      <c r="B209" s="104" t="s">
        <v>669</v>
      </c>
      <c r="V209" s="104">
        <v>38.8874545188809</v>
      </c>
      <c r="W209" s="104">
        <v>45.7847880892222</v>
      </c>
      <c r="X209" s="104">
        <v>50.5813687782836</v>
      </c>
      <c r="Y209" s="104">
        <v>53.5794392931303</v>
      </c>
      <c r="Z209" s="104">
        <v>54.8072310957659</v>
      </c>
      <c r="AA209" s="104">
        <v>56.2951951917327</v>
      </c>
      <c r="AB209" s="104">
        <v>57.7698738942061</v>
      </c>
      <c r="AC209" s="104">
        <v>57.7660116698044</v>
      </c>
      <c r="AD209" s="104">
        <v>58.3223056688061</v>
      </c>
      <c r="AE209" s="104">
        <v>58.4579196298909</v>
      </c>
      <c r="AF209" s="104">
        <v>61.4801735885441</v>
      </c>
      <c r="AG209" s="104">
        <v>63.9461335620345</v>
      </c>
      <c r="AH209" s="104">
        <v>66.7109977614841</v>
      </c>
      <c r="AI209" s="104">
        <v>68.6178960923084</v>
      </c>
      <c r="AJ209" s="104">
        <v>69.8494922669087</v>
      </c>
      <c r="AK209" s="104">
        <v>70.8569102512812</v>
      </c>
      <c r="AL209" s="104">
        <v>72.9520075513897</v>
      </c>
      <c r="AM209" s="104">
        <v>74.4742050652407</v>
      </c>
      <c r="AN209" s="104">
        <v>81.1062696054091</v>
      </c>
      <c r="AO209" s="104">
        <v>83.9014825513954</v>
      </c>
      <c r="AP209" s="104">
        <v>86.7231198688829</v>
      </c>
      <c r="AQ209" s="104">
        <v>88.586674250305</v>
      </c>
      <c r="AR209" s="104">
        <v>90.6272217690333</v>
      </c>
      <c r="AS209" s="104">
        <v>92.4770058598574</v>
      </c>
      <c r="AT209" s="104">
        <v>94.5442707358873</v>
      </c>
      <c r="AU209" s="104">
        <v>96.7325495244011</v>
      </c>
      <c r="AV209" s="104">
        <v>100</v>
      </c>
      <c r="AW209" s="104">
        <v>108.467980332433</v>
      </c>
      <c r="AX209" s="104">
        <v>113.363168962962</v>
      </c>
      <c r="AY209" s="104">
        <v>119.414612972512</v>
      </c>
      <c r="AZ209" s="104">
        <v>121.851355700077</v>
      </c>
      <c r="BA209" s="104">
        <v>122.45979299661</v>
      </c>
    </row>
    <row r="210" spans="1:53" ht="15">
      <c r="A210" s="104" t="s">
        <v>670</v>
      </c>
      <c r="B210" s="104" t="s">
        <v>671</v>
      </c>
      <c r="H210" s="104">
        <v>9.40163658214171</v>
      </c>
      <c r="I210" s="104">
        <v>9.63470394242868</v>
      </c>
      <c r="J210" s="104">
        <v>9.94370615238247</v>
      </c>
      <c r="K210" s="104">
        <v>10.3384170044716</v>
      </c>
      <c r="L210" s="104">
        <v>10.5714843647811</v>
      </c>
      <c r="M210" s="104">
        <v>11.9879324512235</v>
      </c>
      <c r="N210" s="104">
        <v>12.9938812514473</v>
      </c>
      <c r="O210" s="104">
        <v>14.0178739763766</v>
      </c>
      <c r="P210" s="104">
        <v>15.9019604437744</v>
      </c>
      <c r="Q210" s="104">
        <v>21.3437073915534</v>
      </c>
      <c r="R210" s="104">
        <v>25.1306760812717</v>
      </c>
      <c r="S210" s="104">
        <v>27.5605912698527</v>
      </c>
      <c r="T210" s="104">
        <v>30.0040394019648</v>
      </c>
      <c r="U210" s="104">
        <v>33.2677342762821</v>
      </c>
      <c r="V210" s="104">
        <v>36.3915887344303</v>
      </c>
      <c r="W210" s="104">
        <v>43.4798438081457</v>
      </c>
      <c r="X210" s="104">
        <v>50.0561025195054</v>
      </c>
      <c r="Y210" s="104">
        <v>52.3657248769893</v>
      </c>
      <c r="Z210" s="104">
        <v>53.137102656507</v>
      </c>
      <c r="AA210" s="104">
        <v>53.7776619821745</v>
      </c>
      <c r="AB210" s="104">
        <v>54.5430251202565</v>
      </c>
      <c r="AC210" s="104">
        <v>55.6386958845537</v>
      </c>
      <c r="AD210" s="104">
        <v>59.8476750400855</v>
      </c>
      <c r="AE210" s="104">
        <v>60.3153393907002</v>
      </c>
      <c r="AF210" s="104">
        <v>62.7605558524853</v>
      </c>
      <c r="AG210" s="104">
        <v>65.7268840192411</v>
      </c>
      <c r="AH210" s="104">
        <v>69.4681988241582</v>
      </c>
      <c r="AI210" s="104">
        <v>72.9912702654554</v>
      </c>
      <c r="AJ210" s="104">
        <v>73.8161411010155</v>
      </c>
      <c r="AK210" s="104">
        <v>75.6831754186708</v>
      </c>
      <c r="AL210" s="104">
        <v>79.9438802779262</v>
      </c>
      <c r="AM210" s="104">
        <v>80.6832353465168</v>
      </c>
      <c r="AN210" s="104">
        <v>80.6787814003207</v>
      </c>
      <c r="AO210" s="104">
        <v>83.2620703301155</v>
      </c>
      <c r="AP210" s="104">
        <v>86.1794049527883</v>
      </c>
      <c r="AQ210" s="104">
        <v>89.3773383217531</v>
      </c>
      <c r="AR210" s="104">
        <v>94.1207910208445</v>
      </c>
      <c r="AS210" s="104">
        <v>93.8802779262426</v>
      </c>
      <c r="AT210" s="104">
        <v>94.8512381970428</v>
      </c>
      <c r="AU210" s="104">
        <v>96.2364154641012</v>
      </c>
      <c r="AV210" s="104">
        <v>100</v>
      </c>
      <c r="AW210" s="104">
        <v>102.338321753073</v>
      </c>
      <c r="AX210" s="104">
        <v>105.482807767682</v>
      </c>
      <c r="AY210" s="104">
        <v>113.052213639471</v>
      </c>
      <c r="AZ210" s="104">
        <v>114.130453370759</v>
      </c>
      <c r="BA210" s="104">
        <v>116.235329420503</v>
      </c>
    </row>
    <row r="211" spans="1:2" ht="15">
      <c r="A211" s="104" t="s">
        <v>672</v>
      </c>
      <c r="B211" s="104" t="s">
        <v>673</v>
      </c>
    </row>
    <row r="212" spans="1:53" ht="15">
      <c r="A212" s="104" t="s">
        <v>674</v>
      </c>
      <c r="B212" s="104" t="s">
        <v>675</v>
      </c>
      <c r="Q212" s="104">
        <v>24.0760010913014</v>
      </c>
      <c r="R212" s="104">
        <v>25.7126170540268</v>
      </c>
      <c r="S212" s="104">
        <v>28.6153099237827</v>
      </c>
      <c r="T212" s="104">
        <v>31.5303267089212</v>
      </c>
      <c r="U212" s="104">
        <v>34.1881844597689</v>
      </c>
      <c r="V212" s="104">
        <v>39.5244398203941</v>
      </c>
      <c r="W212" s="104">
        <v>46.3255979228551</v>
      </c>
      <c r="X212" s="104">
        <v>52.2254670136329</v>
      </c>
      <c r="Y212" s="104">
        <v>56.0004577916458</v>
      </c>
      <c r="Z212" s="104">
        <v>59.0571800540353</v>
      </c>
      <c r="AA212" s="104">
        <v>60.6528788588757</v>
      </c>
      <c r="AB212" s="104">
        <v>61.9506594725362</v>
      </c>
      <c r="AC212" s="104">
        <v>62.5873065659298</v>
      </c>
      <c r="AD212" s="104">
        <v>64.6564096194592</v>
      </c>
      <c r="AE212" s="104">
        <v>64.8033281794731</v>
      </c>
      <c r="AF212" s="104">
        <v>66.6398101796471</v>
      </c>
      <c r="AG212" s="104">
        <v>71.7085005001274</v>
      </c>
      <c r="AH212" s="104">
        <v>75.6467341227229</v>
      </c>
      <c r="AI212" s="104">
        <v>78.2667817763045</v>
      </c>
      <c r="AJ212" s="104">
        <v>81.625503301067</v>
      </c>
      <c r="AK212" s="104">
        <v>82.4490634513674</v>
      </c>
      <c r="AL212" s="104">
        <v>83.882335625725</v>
      </c>
      <c r="AM212" s="104">
        <v>87.579786052742</v>
      </c>
      <c r="AN212" s="104">
        <v>87.968304022557</v>
      </c>
      <c r="AO212" s="104">
        <v>89.8529426618465</v>
      </c>
      <c r="AP212" s="104">
        <v>90.763647561492</v>
      </c>
      <c r="AQ212" s="104">
        <v>90.9158397166942</v>
      </c>
      <c r="AR212" s="104">
        <v>91.7348627737788</v>
      </c>
      <c r="AS212" s="104">
        <v>93.4370068131952</v>
      </c>
      <c r="AT212" s="104">
        <v>93.6294699565033</v>
      </c>
      <c r="AU212" s="104">
        <v>96.4009392201393</v>
      </c>
      <c r="AV212" s="104">
        <v>100</v>
      </c>
      <c r="AW212" s="104">
        <v>103.04861619</v>
      </c>
      <c r="AX212" s="104">
        <v>110.17514146041</v>
      </c>
      <c r="AY212" s="104">
        <v>121.265637630394</v>
      </c>
      <c r="AZ212" s="104">
        <v>121.77681973902</v>
      </c>
      <c r="BA212" s="104">
        <v>123.57981446553</v>
      </c>
    </row>
    <row r="213" spans="1:53" ht="15">
      <c r="A213" s="104" t="s">
        <v>676</v>
      </c>
      <c r="B213" s="104" t="s">
        <v>677</v>
      </c>
      <c r="C213" s="104">
        <v>0.00212615441108724</v>
      </c>
      <c r="D213" s="104">
        <v>0.00231241641196859</v>
      </c>
      <c r="E213" s="104">
        <v>0.0023508689223385</v>
      </c>
      <c r="F213" s="104">
        <v>0.00246108312404514</v>
      </c>
      <c r="G213" s="104">
        <v>0.00255831654199186</v>
      </c>
      <c r="H213" s="104">
        <v>0.00249573936747114</v>
      </c>
      <c r="I213" s="104">
        <v>0.00253847798568878</v>
      </c>
      <c r="J213" s="104">
        <v>0.00281805467734144</v>
      </c>
      <c r="K213" s="104">
        <v>0.00253529401985931</v>
      </c>
      <c r="L213" s="104">
        <v>0.00285491520479783</v>
      </c>
      <c r="M213" s="104">
        <v>0.00296990535524134</v>
      </c>
      <c r="N213" s="104">
        <v>0.00300862309094218</v>
      </c>
      <c r="O213" s="104">
        <v>0.00341643445080899</v>
      </c>
      <c r="P213" s="104">
        <v>0.00393877611867476</v>
      </c>
      <c r="Q213" s="104">
        <v>0.0049690852052216</v>
      </c>
      <c r="R213" s="104">
        <v>0.00615982946007563</v>
      </c>
      <c r="S213" s="104">
        <v>0.00626299947436594</v>
      </c>
      <c r="T213" s="104">
        <v>0.00733248998207808</v>
      </c>
      <c r="U213" s="104">
        <v>0.00874255745832026</v>
      </c>
      <c r="V213" s="104">
        <v>0.0114648547792686</v>
      </c>
      <c r="W213" s="104">
        <v>0.014371467069592</v>
      </c>
      <c r="X213" s="104">
        <v>0.0179033591993172</v>
      </c>
      <c r="Y213" s="104">
        <v>0.0225068284213156</v>
      </c>
      <c r="Z213" s="104">
        <v>0.0293911664087549</v>
      </c>
      <c r="AA213" s="104">
        <v>0.0394271744507527</v>
      </c>
      <c r="AB213" s="104">
        <v>0.0573300699646358</v>
      </c>
      <c r="AC213" s="104">
        <v>0.0713492729621693</v>
      </c>
      <c r="AD213" s="104">
        <v>0.0860167128430658</v>
      </c>
      <c r="AE213" s="104">
        <v>0.141670010069403</v>
      </c>
      <c r="AF213" s="104">
        <v>0.236192696868223</v>
      </c>
      <c r="AG213" s="104">
        <v>0.390091365754482</v>
      </c>
      <c r="AH213" s="104">
        <v>0.872158968763949</v>
      </c>
      <c r="AI213" s="104">
        <v>1.89803132370481</v>
      </c>
      <c r="AJ213" s="104">
        <v>3.82226352284665</v>
      </c>
      <c r="AK213" s="104">
        <v>8.23308469818992</v>
      </c>
      <c r="AL213" s="104">
        <v>13.8624722461942</v>
      </c>
      <c r="AM213" s="104">
        <v>32.2751315210308</v>
      </c>
      <c r="AN213" s="104">
        <v>47.3315845496075</v>
      </c>
      <c r="AO213" s="104">
        <v>55.4276788138486</v>
      </c>
      <c r="AP213" s="104">
        <v>64.2931951599405</v>
      </c>
      <c r="AQ213" s="104">
        <v>69.4579031745817</v>
      </c>
      <c r="AR213" s="104">
        <v>72.8415217601477</v>
      </c>
      <c r="AS213" s="104">
        <v>78.9120009273637</v>
      </c>
      <c r="AT213" s="104">
        <v>84.9966613481027</v>
      </c>
      <c r="AU213" s="104">
        <v>92.1516857282192</v>
      </c>
      <c r="AV213" s="104">
        <v>100</v>
      </c>
      <c r="AW213" s="104">
        <v>107.196736743913</v>
      </c>
      <c r="AX213" s="104">
        <v>115.746773646053</v>
      </c>
      <c r="AY213" s="104">
        <v>132.306100257886</v>
      </c>
      <c r="AZ213" s="104">
        <v>147.188613289832</v>
      </c>
      <c r="BA213" s="104">
        <v>166.305181963065</v>
      </c>
    </row>
    <row r="214" spans="1:53" ht="15">
      <c r="A214" s="104" t="s">
        <v>678</v>
      </c>
      <c r="B214" s="104" t="s">
        <v>679</v>
      </c>
      <c r="C214" s="104">
        <v>0.0118257253194253</v>
      </c>
      <c r="D214" s="104">
        <v>0.0120278744701847</v>
      </c>
      <c r="E214" s="104">
        <v>0.012280560908634</v>
      </c>
      <c r="F214" s="104">
        <v>0.0125332473470832</v>
      </c>
      <c r="G214" s="104">
        <v>0.0130638888678267</v>
      </c>
      <c r="H214" s="104">
        <v>0.0133165753062759</v>
      </c>
      <c r="I214" s="104">
        <v>0.0139482914023991</v>
      </c>
      <c r="J214" s="104">
        <v>0.0154391413892497</v>
      </c>
      <c r="K214" s="104">
        <v>0.0154644100330946</v>
      </c>
      <c r="L214" s="104">
        <v>0.0172079464583945</v>
      </c>
      <c r="M214" s="104">
        <v>0.0176532954412534</v>
      </c>
      <c r="N214" s="104">
        <v>0.0176913474113231</v>
      </c>
      <c r="O214" s="104">
        <v>0.0182635362944096</v>
      </c>
      <c r="P214" s="104">
        <v>0.0206269864344736</v>
      </c>
      <c r="Q214" s="104">
        <v>0.0241080370284775</v>
      </c>
      <c r="R214" s="104">
        <v>0.0261445220925504</v>
      </c>
      <c r="S214" s="104">
        <v>0.0287771546874945</v>
      </c>
      <c r="T214" s="104">
        <v>0.0315774978171421</v>
      </c>
      <c r="U214" s="104">
        <v>0.034363747624547</v>
      </c>
      <c r="V214" s="104">
        <v>0.0394641209442082</v>
      </c>
      <c r="W214" s="104">
        <v>0.0450323925623873</v>
      </c>
      <c r="X214" s="104">
        <v>0.0489925275867178</v>
      </c>
      <c r="Y214" s="104">
        <v>0.0525574240861152</v>
      </c>
      <c r="Z214" s="104">
        <v>0.0548761567657233</v>
      </c>
      <c r="AA214" s="104">
        <v>0.056900397995381</v>
      </c>
      <c r="AB214" s="104">
        <v>0.0630831684893359</v>
      </c>
      <c r="AC214" s="104">
        <v>0.0748721262173429</v>
      </c>
      <c r="AD214" s="104">
        <v>0.114848565570585</v>
      </c>
      <c r="AE214" s="104">
        <v>0.123247771714165</v>
      </c>
      <c r="AF214" s="104">
        <v>0.124196344174005</v>
      </c>
      <c r="AG214" s="104">
        <v>0.15119656026944</v>
      </c>
      <c r="AH214" s="104">
        <v>0.190458470367803</v>
      </c>
      <c r="AI214" s="104">
        <v>0.273624405788744</v>
      </c>
      <c r="AJ214" s="104">
        <v>0.666307054927361</v>
      </c>
      <c r="AK214" s="104">
        <v>3.1215024225773</v>
      </c>
      <c r="AL214" s="104">
        <v>10.4744765416943</v>
      </c>
      <c r="AM214" s="104">
        <v>10.4009575261917</v>
      </c>
      <c r="AN214" s="104">
        <v>11.1441175498261</v>
      </c>
      <c r="AO214" s="104">
        <v>13.258754998926</v>
      </c>
      <c r="AP214" s="104">
        <v>26.3548371940046</v>
      </c>
      <c r="AQ214" s="104">
        <v>42.0100549734531</v>
      </c>
      <c r="AR214" s="104">
        <v>58.2436686557347</v>
      </c>
      <c r="AS214" s="104">
        <v>67.2649532490722</v>
      </c>
      <c r="AT214" s="104">
        <v>82.7316146044038</v>
      </c>
      <c r="AU214" s="104">
        <v>90.9934626156171</v>
      </c>
      <c r="AV214" s="104">
        <v>100</v>
      </c>
      <c r="AW214" s="104">
        <v>111.281304327398</v>
      </c>
      <c r="AX214" s="104">
        <v>118.432551801908</v>
      </c>
      <c r="AY214" s="104">
        <v>135.803223229808</v>
      </c>
      <c r="AZ214" s="104">
        <v>135.652868486586</v>
      </c>
      <c r="BA214" s="104">
        <v>145.073671662976</v>
      </c>
    </row>
    <row r="215" spans="1:53" ht="15">
      <c r="A215" s="104" t="s">
        <v>680</v>
      </c>
      <c r="B215" s="104" t="s">
        <v>681</v>
      </c>
      <c r="H215" s="104">
        <v>2.24334324484891</v>
      </c>
      <c r="I215" s="104">
        <v>2.31462594774495</v>
      </c>
      <c r="J215" s="104">
        <v>2.35684573045788</v>
      </c>
      <c r="K215" s="104">
        <v>2.43814335854043</v>
      </c>
      <c r="L215" s="104">
        <v>2.51629904933276</v>
      </c>
      <c r="M215" s="104">
        <v>2.56283899584186</v>
      </c>
      <c r="N215" s="104">
        <v>2.62233943380033</v>
      </c>
      <c r="O215" s="104">
        <v>2.68439269581966</v>
      </c>
      <c r="P215" s="104">
        <v>2.99426626378883</v>
      </c>
      <c r="Q215" s="104">
        <v>3.57179361699464</v>
      </c>
      <c r="R215" s="104">
        <v>4.00204265844746</v>
      </c>
      <c r="S215" s="104">
        <v>4.2634125690663</v>
      </c>
      <c r="T215" s="104">
        <v>5.1504207480746</v>
      </c>
      <c r="U215" s="104">
        <v>5.5891137460649</v>
      </c>
      <c r="V215" s="104">
        <v>6.50871952475056</v>
      </c>
      <c r="W215" s="104">
        <v>7.72480707983746</v>
      </c>
      <c r="X215" s="104">
        <v>9.27407867954857</v>
      </c>
      <c r="Y215" s="104">
        <v>10.2763674380213</v>
      </c>
      <c r="Z215" s="104">
        <v>11.4650887471429</v>
      </c>
      <c r="AA215" s="104">
        <v>12.9486398902024</v>
      </c>
      <c r="AB215" s="104">
        <v>15.5982726079485</v>
      </c>
      <c r="AC215" s="104">
        <v>17.7410190666475</v>
      </c>
      <c r="AD215" s="104">
        <v>20.1141683703679</v>
      </c>
      <c r="AE215" s="104">
        <v>24.2163649653867</v>
      </c>
      <c r="AF215" s="104">
        <v>26.0437717676399</v>
      </c>
      <c r="AG215" s="104">
        <v>29.4534978716085</v>
      </c>
      <c r="AH215" s="104">
        <v>32.084963666853</v>
      </c>
      <c r="AI215" s="104">
        <v>34.5100399879606</v>
      </c>
      <c r="AJ215" s="104">
        <v>38.6593283742529</v>
      </c>
      <c r="AK215" s="104">
        <v>43.9824568946984</v>
      </c>
      <c r="AL215" s="104">
        <v>49.3872812486563</v>
      </c>
      <c r="AM215" s="104">
        <v>52.5605194135101</v>
      </c>
      <c r="AN215" s="104">
        <v>56.3056284129509</v>
      </c>
      <c r="AO215" s="104">
        <v>60.8719955282281</v>
      </c>
      <c r="AP215" s="104">
        <v>64.5784065012683</v>
      </c>
      <c r="AQ215" s="104">
        <v>72.4624844132947</v>
      </c>
      <c r="AR215" s="104">
        <v>76.7682848174741</v>
      </c>
      <c r="AS215" s="104">
        <v>85.9956142236746</v>
      </c>
      <c r="AT215" s="104">
        <v>92.2646945005805</v>
      </c>
      <c r="AU215" s="104">
        <v>95.4435223803586</v>
      </c>
      <c r="AV215" s="104">
        <v>100</v>
      </c>
      <c r="AW215" s="104">
        <v>105.304639463387</v>
      </c>
      <c r="AX215" s="104">
        <v>113.809135107928</v>
      </c>
      <c r="AY215" s="104">
        <v>128.214481072691</v>
      </c>
      <c r="AZ215" s="104">
        <v>137.764195945479</v>
      </c>
      <c r="BA215" s="104">
        <v>143.976309928486</v>
      </c>
    </row>
    <row r="216" spans="1:53" ht="15">
      <c r="A216" s="104" t="s">
        <v>682</v>
      </c>
      <c r="B216" s="104" t="s">
        <v>683</v>
      </c>
      <c r="C216" s="104">
        <v>9.9355602635315</v>
      </c>
      <c r="D216" s="104">
        <v>10.149966864668</v>
      </c>
      <c r="E216" s="104">
        <v>10.6337347685665</v>
      </c>
      <c r="F216" s="104">
        <v>10.9390039729622</v>
      </c>
      <c r="G216" s="104">
        <v>11.3096880068955</v>
      </c>
      <c r="H216" s="104">
        <v>11.8766165293633</v>
      </c>
      <c r="I216" s="104">
        <v>12.6372915994232</v>
      </c>
      <c r="J216" s="104">
        <v>13.1793447929208</v>
      </c>
      <c r="K216" s="104">
        <v>13.4354357842162</v>
      </c>
      <c r="L216" s="104">
        <v>13.7971168225199</v>
      </c>
      <c r="M216" s="104">
        <v>14.7651730346626</v>
      </c>
      <c r="N216" s="104">
        <v>15.8571375277009</v>
      </c>
      <c r="O216" s="104">
        <v>16.8097377300108</v>
      </c>
      <c r="P216" s="104">
        <v>17.9390152164914</v>
      </c>
      <c r="Q216" s="104">
        <v>19.7170808331112</v>
      </c>
      <c r="R216" s="104">
        <v>21.6453871918426</v>
      </c>
      <c r="S216" s="104">
        <v>23.8702199615312</v>
      </c>
      <c r="T216" s="104">
        <v>26.6124387575011</v>
      </c>
      <c r="U216" s="104">
        <v>29.2525021753364</v>
      </c>
      <c r="V216" s="104">
        <v>31.3615449723323</v>
      </c>
      <c r="W216" s="104">
        <v>35.6592003946613</v>
      </c>
      <c r="X216" s="104">
        <v>39.9802669312998</v>
      </c>
      <c r="Y216" s="104">
        <v>43.4068073141926</v>
      </c>
      <c r="Z216" s="104">
        <v>47.2583219164257</v>
      </c>
      <c r="AA216" s="104">
        <v>51.0682306510426</v>
      </c>
      <c r="AB216" s="104">
        <v>54.8276179748343</v>
      </c>
      <c r="AC216" s="104">
        <v>57.1516028660498</v>
      </c>
      <c r="AD216" s="104">
        <v>59.5409684062872</v>
      </c>
      <c r="AE216" s="104">
        <v>63.018030199916</v>
      </c>
      <c r="AF216" s="104">
        <v>67.0746022924832</v>
      </c>
      <c r="AG216" s="104">
        <v>74.097078376539</v>
      </c>
      <c r="AH216" s="104">
        <v>81.0155397915545</v>
      </c>
      <c r="AI216" s="104">
        <v>82.8640290527828</v>
      </c>
      <c r="AJ216" s="104">
        <v>86.7155436549564</v>
      </c>
      <c r="AK216" s="104">
        <v>88.623469869922</v>
      </c>
      <c r="AL216" s="104">
        <v>90.8642430258165</v>
      </c>
      <c r="AM216" s="104">
        <v>91.2921890927246</v>
      </c>
      <c r="AN216" s="104">
        <v>91.7647128749358</v>
      </c>
      <c r="AO216" s="104">
        <v>91.6398952720875</v>
      </c>
      <c r="AP216" s="104">
        <v>92.055953948248</v>
      </c>
      <c r="AQ216" s="104">
        <v>93.0108086100369</v>
      </c>
      <c r="AR216" s="104">
        <v>95.2486099182443</v>
      </c>
      <c r="AS216" s="104">
        <v>97.3045341480156</v>
      </c>
      <c r="AT216" s="104">
        <v>99.1782841145825</v>
      </c>
      <c r="AU216" s="104">
        <v>99.5488735211343</v>
      </c>
      <c r="AV216" s="104">
        <v>100</v>
      </c>
      <c r="AW216" s="104">
        <v>101.360214686277</v>
      </c>
      <c r="AX216" s="104">
        <v>103.602473766014</v>
      </c>
      <c r="AY216" s="104">
        <v>107.163341664413</v>
      </c>
      <c r="AZ216" s="104">
        <v>106.633461221845</v>
      </c>
      <c r="BA216" s="104">
        <v>107.868263935737</v>
      </c>
    </row>
    <row r="217" spans="1:53" ht="15">
      <c r="A217" s="104" t="s">
        <v>684</v>
      </c>
      <c r="B217" s="104" t="s">
        <v>685</v>
      </c>
      <c r="C217" s="104">
        <v>25.1058296019555</v>
      </c>
      <c r="D217" s="104">
        <v>25.5691252166171</v>
      </c>
      <c r="E217" s="104">
        <v>26.6725903875142</v>
      </c>
      <c r="F217" s="104">
        <v>27.5900526392768</v>
      </c>
      <c r="G217" s="104">
        <v>28.4401886809571</v>
      </c>
      <c r="H217" s="104">
        <v>29.4112836762446</v>
      </c>
      <c r="I217" s="104">
        <v>30.816005108911</v>
      </c>
      <c r="J217" s="104">
        <v>32.0552638220055</v>
      </c>
      <c r="K217" s="104">
        <v>32.8285493757457</v>
      </c>
      <c r="L217" s="104">
        <v>33.6456544440961</v>
      </c>
      <c r="M217" s="104">
        <v>34.8622903820466</v>
      </c>
      <c r="N217" s="104">
        <v>37.1537932397838</v>
      </c>
      <c r="O217" s="104">
        <v>39.6283070117829</v>
      </c>
      <c r="P217" s="104">
        <v>43.097781529705</v>
      </c>
      <c r="Q217" s="104">
        <v>47.3070325606525</v>
      </c>
      <c r="R217" s="104">
        <v>50.4749257126572</v>
      </c>
      <c r="S217" s="104">
        <v>51.341005532875</v>
      </c>
      <c r="T217" s="104">
        <v>52.0008758720888</v>
      </c>
      <c r="U217" s="104">
        <v>52.5499086152109</v>
      </c>
      <c r="V217" s="104">
        <v>54.4667415102048</v>
      </c>
      <c r="W217" s="104">
        <v>56.6574076758558</v>
      </c>
      <c r="X217" s="104">
        <v>60.3345973108094</v>
      </c>
      <c r="Y217" s="104">
        <v>63.746646794984</v>
      </c>
      <c r="Z217" s="104">
        <v>65.6384477922854</v>
      </c>
      <c r="AA217" s="104">
        <v>67.5493196348556</v>
      </c>
      <c r="AB217" s="104">
        <v>69.866251743972</v>
      </c>
      <c r="AC217" s="104">
        <v>70.3837795346681</v>
      </c>
      <c r="AD217" s="104">
        <v>71.4029111840388</v>
      </c>
      <c r="AE217" s="104">
        <v>72.7484834398487</v>
      </c>
      <c r="AF217" s="104">
        <v>75.0494916169435</v>
      </c>
      <c r="AG217" s="104">
        <v>79.0862083843731</v>
      </c>
      <c r="AH217" s="104">
        <v>83.7359965346271</v>
      </c>
      <c r="AI217" s="104">
        <v>87.1198320891784</v>
      </c>
      <c r="AJ217" s="104">
        <v>89.9702159210123</v>
      </c>
      <c r="AK217" s="104">
        <v>90.7425266240511</v>
      </c>
      <c r="AL217" s="104">
        <v>92.3747296562464</v>
      </c>
      <c r="AM217" s="104">
        <v>93.1311164272638</v>
      </c>
      <c r="AN217" s="104">
        <v>93.6167963539171</v>
      </c>
      <c r="AO217" s="104">
        <v>93.6327202859385</v>
      </c>
      <c r="AP217" s="104">
        <v>94.4050309889772</v>
      </c>
      <c r="AQ217" s="104">
        <v>95.862070768937</v>
      </c>
      <c r="AR217" s="104">
        <v>96.8101662042852</v>
      </c>
      <c r="AS217" s="104">
        <v>97.4323644192886</v>
      </c>
      <c r="AT217" s="104">
        <v>98.0543232158146</v>
      </c>
      <c r="AU217" s="104">
        <v>98.8416044007797</v>
      </c>
      <c r="AV217" s="104">
        <v>100</v>
      </c>
      <c r="AW217" s="104">
        <v>101.058777589986</v>
      </c>
      <c r="AX217" s="104">
        <v>101.79917100087</v>
      </c>
      <c r="AY217" s="104">
        <v>104.26946738405</v>
      </c>
      <c r="AZ217" s="104">
        <v>103.768369271043</v>
      </c>
      <c r="BA217" s="104">
        <v>104.49320182581</v>
      </c>
    </row>
    <row r="218" spans="1:53" ht="15">
      <c r="A218" s="104" t="s">
        <v>686</v>
      </c>
      <c r="B218" s="104" t="s">
        <v>687</v>
      </c>
      <c r="C218" s="104">
        <v>2.0664823472589</v>
      </c>
      <c r="D218" s="104">
        <v>2.10696248152718</v>
      </c>
      <c r="E218" s="104">
        <v>2.0259254630069</v>
      </c>
      <c r="F218" s="104">
        <v>2.06475570104788</v>
      </c>
      <c r="G218" s="104">
        <v>2.17618160151326</v>
      </c>
      <c r="H218" s="104">
        <v>2.09176804055463</v>
      </c>
      <c r="I218" s="104">
        <v>2.17111678785574</v>
      </c>
      <c r="J218" s="104">
        <v>2.31124329904704</v>
      </c>
      <c r="K218" s="104">
        <v>2.37708587659476</v>
      </c>
      <c r="L218" s="104">
        <v>2.32981428245794</v>
      </c>
      <c r="M218" s="104">
        <v>2.43786364048497</v>
      </c>
      <c r="N218" s="104">
        <v>2.57461360923793</v>
      </c>
      <c r="O218" s="104">
        <v>2.62863828825146</v>
      </c>
      <c r="P218" s="104">
        <v>3.16382026472912</v>
      </c>
      <c r="Q218" s="104">
        <v>3.65510718950829</v>
      </c>
      <c r="R218" s="104">
        <v>4.07416406473855</v>
      </c>
      <c r="S218" s="104">
        <v>4.53978281499438</v>
      </c>
      <c r="T218" s="104">
        <v>5.08300469029285</v>
      </c>
      <c r="U218" s="104">
        <v>5.32745453417716</v>
      </c>
      <c r="V218" s="104">
        <v>5.56996429993541</v>
      </c>
      <c r="W218" s="104">
        <v>6.64476758177597</v>
      </c>
      <c r="X218" s="104">
        <v>7.86701680119753</v>
      </c>
      <c r="Y218" s="104">
        <v>8.99226211431579</v>
      </c>
      <c r="Z218" s="104">
        <v>9.54324430211854</v>
      </c>
      <c r="AA218" s="104">
        <v>10.4240397713525</v>
      </c>
      <c r="AB218" s="104">
        <v>12.2224921942156</v>
      </c>
      <c r="AC218" s="104">
        <v>16.6303496966375</v>
      </c>
      <c r="AD218" s="104">
        <v>26.5228080614479</v>
      </c>
      <c r="AE218" s="104">
        <v>35.6896772071097</v>
      </c>
      <c r="AF218" s="104">
        <v>39.75802103747</v>
      </c>
      <c r="AG218" s="104">
        <v>47.4698315885823</v>
      </c>
      <c r="AH218" s="104">
        <v>51.7421164315546</v>
      </c>
      <c r="AI218" s="104">
        <v>57.4384962221845</v>
      </c>
      <c r="AJ218" s="104">
        <v>65.0336692763577</v>
      </c>
      <c r="AK218" s="104">
        <v>75.00233390996</v>
      </c>
      <c r="AL218" s="104">
        <v>80.9874885094202</v>
      </c>
      <c r="AM218" s="104">
        <v>87.6688673055132</v>
      </c>
      <c r="AN218" s="104">
        <v>89.3223997725158</v>
      </c>
      <c r="AO218" s="104">
        <v>88.610352298687</v>
      </c>
      <c r="AP218" s="104">
        <v>85.3284873987357</v>
      </c>
      <c r="AQ218" s="104">
        <v>82.0466224987843</v>
      </c>
      <c r="AR218" s="104">
        <v>84.5080211737478</v>
      </c>
      <c r="AS218" s="104">
        <v>84.3977337420497</v>
      </c>
      <c r="AT218" s="104">
        <v>89.2901264259467</v>
      </c>
      <c r="AU218" s="104">
        <v>93.2484839573591</v>
      </c>
      <c r="AV218" s="104">
        <v>100</v>
      </c>
      <c r="AW218" s="104">
        <v>110.024110537757</v>
      </c>
      <c r="AX218" s="104">
        <v>114.323533162412</v>
      </c>
      <c r="AY218" s="104">
        <v>132.324145264082</v>
      </c>
      <c r="AZ218" s="104">
        <v>136.18919740959</v>
      </c>
      <c r="BA218" s="104">
        <v>142.178000013489</v>
      </c>
    </row>
    <row r="219" spans="1:53" ht="15">
      <c r="A219" s="104" t="s">
        <v>688</v>
      </c>
      <c r="B219" s="104" t="s">
        <v>689</v>
      </c>
      <c r="AQ219" s="104">
        <v>100.024196031147</v>
      </c>
      <c r="AR219" s="104">
        <v>138.625423190433</v>
      </c>
      <c r="AS219" s="104">
        <v>155.607016435918</v>
      </c>
      <c r="AT219" s="104">
        <v>180.976392678706</v>
      </c>
      <c r="AU219" s="104">
        <v>193.901663453755</v>
      </c>
      <c r="AV219" s="104">
        <v>207.653038432257</v>
      </c>
      <c r="AW219" s="104">
        <v>228.440904164834</v>
      </c>
      <c r="AX219" s="104">
        <v>258.478883541456</v>
      </c>
      <c r="AY219" s="104">
        <v>311.390860024293</v>
      </c>
      <c r="AZ219" s="104">
        <v>331.470073860078</v>
      </c>
      <c r="BA219" s="104">
        <v>352.749011019913</v>
      </c>
    </row>
    <row r="220" spans="1:53" ht="15">
      <c r="A220" s="104" t="s">
        <v>690</v>
      </c>
      <c r="B220" s="104" t="s">
        <v>691</v>
      </c>
      <c r="H220" s="104">
        <v>0.147888563808627</v>
      </c>
      <c r="I220" s="104">
        <v>0.16234765152512</v>
      </c>
      <c r="J220" s="104">
        <v>0.182133771552207</v>
      </c>
      <c r="K220" s="104">
        <v>0.21054461057164</v>
      </c>
      <c r="L220" s="104">
        <v>0.245106903570836</v>
      </c>
      <c r="M220" s="104">
        <v>0.253668205506731</v>
      </c>
      <c r="N220" s="104">
        <v>0.265780862319738</v>
      </c>
      <c r="O220" s="104">
        <v>0.286074318759744</v>
      </c>
      <c r="P220" s="104">
        <v>0.315816915855557</v>
      </c>
      <c r="Q220" s="104">
        <v>0.377711957998875</v>
      </c>
      <c r="R220" s="104">
        <v>0.476135221736613</v>
      </c>
      <c r="S220" s="104">
        <v>0.508795003195134</v>
      </c>
      <c r="T220" s="104">
        <v>0.567836278027121</v>
      </c>
      <c r="U220" s="104">
        <v>0.605171513307404</v>
      </c>
      <c r="V220" s="104">
        <v>0.683532919675147</v>
      </c>
      <c r="W220" s="104">
        <v>0.889941406738005</v>
      </c>
      <c r="X220" s="104">
        <v>1.11821159050491</v>
      </c>
      <c r="Y220" s="104">
        <v>1.44173630991086</v>
      </c>
      <c r="Z220" s="104">
        <v>1.83181144110159</v>
      </c>
      <c r="AA220" s="104">
        <v>2.49393693309511</v>
      </c>
      <c r="AB220" s="104">
        <v>3.32397161250126</v>
      </c>
      <c r="AC220" s="104">
        <v>4.40200878633575</v>
      </c>
      <c r="AD220" s="104">
        <v>5.72038266484521</v>
      </c>
      <c r="AE220" s="104">
        <v>7.50438229133692</v>
      </c>
      <c r="AF220" s="104">
        <v>9.44425297614707</v>
      </c>
      <c r="AG220" s="104">
        <v>12.8278239242943</v>
      </c>
      <c r="AH220" s="104">
        <v>16.5088516590917</v>
      </c>
      <c r="AI220" s="104">
        <v>20.1155151972266</v>
      </c>
      <c r="AJ220" s="104">
        <v>25.2001671440302</v>
      </c>
      <c r="AK220" s="104">
        <v>33.7892318585577</v>
      </c>
      <c r="AL220" s="104">
        <v>43.0568698676311</v>
      </c>
      <c r="AM220" s="104">
        <v>52.0890212539399</v>
      </c>
      <c r="AN220" s="104">
        <v>60.4704859194508</v>
      </c>
      <c r="AO220" s="104">
        <v>68.2105593887473</v>
      </c>
      <c r="AP220" s="104">
        <v>73.5926681222012</v>
      </c>
      <c r="AQ220" s="104">
        <v>77.9522691515446</v>
      </c>
      <c r="AR220" s="104">
        <v>81.9648372631295</v>
      </c>
      <c r="AS220" s="104">
        <v>86.3235909694414</v>
      </c>
      <c r="AT220" s="104">
        <v>90.9018197757558</v>
      </c>
      <c r="AU220" s="104">
        <v>95.2067494652192</v>
      </c>
      <c r="AV220" s="104">
        <v>100</v>
      </c>
      <c r="AW220" s="104">
        <v>107.250972620825</v>
      </c>
      <c r="AX220" s="104">
        <v>114.785905113996</v>
      </c>
      <c r="AY220" s="104">
        <v>126.584052425018</v>
      </c>
      <c r="AZ220" s="104">
        <v>141.954176522986</v>
      </c>
      <c r="BA220" s="104">
        <v>150.755556854139</v>
      </c>
    </row>
    <row r="221" spans="1:53" ht="15">
      <c r="A221" s="104" t="s">
        <v>692</v>
      </c>
      <c r="B221" s="104" t="s">
        <v>693</v>
      </c>
      <c r="C221" s="104">
        <v>11.7977423523002</v>
      </c>
      <c r="D221" s="104">
        <v>12.6692404091956</v>
      </c>
      <c r="E221" s="104">
        <v>13.1375080218558</v>
      </c>
      <c r="F221" s="104">
        <v>13.1375080218558</v>
      </c>
      <c r="G221" s="104">
        <v>13.0334485523757</v>
      </c>
      <c r="H221" s="104">
        <v>13.0551276084849</v>
      </c>
      <c r="I221" s="104">
        <v>13.5819286726734</v>
      </c>
      <c r="J221" s="104">
        <v>14.1672631884879</v>
      </c>
      <c r="K221" s="104">
        <v>14.4209081453563</v>
      </c>
      <c r="L221" s="104">
        <v>14.7742767604547</v>
      </c>
      <c r="M221" s="104">
        <v>14.7612693268132</v>
      </c>
      <c r="N221" s="104">
        <v>14.8328102120482</v>
      </c>
      <c r="O221" s="104">
        <v>15.5503869703485</v>
      </c>
      <c r="P221" s="104">
        <v>17.9621819660991</v>
      </c>
      <c r="Q221" s="104">
        <v>22.329427825829</v>
      </c>
      <c r="R221" s="104">
        <v>23.5196080080286</v>
      </c>
      <c r="S221" s="104">
        <v>24.4955084096077</v>
      </c>
      <c r="T221" s="104">
        <v>26.357477376869</v>
      </c>
      <c r="U221" s="104">
        <v>28.4460675672062</v>
      </c>
      <c r="V221" s="104">
        <v>31.2614789771542</v>
      </c>
      <c r="W221" s="104">
        <v>37.4210846508459</v>
      </c>
      <c r="X221" s="104">
        <v>42.1597140072838</v>
      </c>
      <c r="Y221" s="104">
        <v>44.376927053874</v>
      </c>
      <c r="Z221" s="104">
        <v>46.0306494919179</v>
      </c>
      <c r="AA221" s="104">
        <v>46.4287678568209</v>
      </c>
      <c r="AB221" s="104">
        <v>47.557790706512</v>
      </c>
      <c r="AC221" s="104">
        <v>48.4336511088943</v>
      </c>
      <c r="AD221" s="104">
        <v>49.6444923866167</v>
      </c>
      <c r="AE221" s="104">
        <v>51.5334047798636</v>
      </c>
      <c r="AF221" s="104">
        <v>54.2941228930705</v>
      </c>
      <c r="AG221" s="104">
        <v>57.4779274056898</v>
      </c>
      <c r="AH221" s="104">
        <v>60.7598323374654</v>
      </c>
      <c r="AI221" s="104">
        <v>63.274770355837</v>
      </c>
      <c r="AJ221" s="104">
        <v>65.3705520378133</v>
      </c>
      <c r="AK221" s="104">
        <v>68.6702934094355</v>
      </c>
      <c r="AL221" s="104">
        <v>72.6656559350754</v>
      </c>
      <c r="AM221" s="104">
        <v>76.8839739587978</v>
      </c>
      <c r="AN221" s="104">
        <v>81.2093106215999</v>
      </c>
      <c r="AO221" s="104">
        <v>87.7017747257647</v>
      </c>
      <c r="AP221" s="104">
        <v>87.9514848836172</v>
      </c>
      <c r="AQ221" s="104">
        <v>89.3516454115758</v>
      </c>
      <c r="AR221" s="104">
        <v>90.8053152590743</v>
      </c>
      <c r="AS221" s="104">
        <v>91.4385088736288</v>
      </c>
      <c r="AT221" s="104">
        <v>93.0883795594399</v>
      </c>
      <c r="AU221" s="104">
        <v>95.6568268973513</v>
      </c>
      <c r="AV221" s="104">
        <v>100</v>
      </c>
      <c r="AW221" s="104">
        <v>104.637474360118</v>
      </c>
      <c r="AX221" s="104">
        <v>107.01863907964</v>
      </c>
      <c r="AY221" s="104">
        <v>112.79764558994</v>
      </c>
      <c r="AZ221" s="104">
        <v>111.834477838223</v>
      </c>
      <c r="BA221" s="104">
        <v>115.537322750379</v>
      </c>
    </row>
    <row r="222" spans="1:53" ht="15">
      <c r="A222" s="104" t="s">
        <v>694</v>
      </c>
      <c r="B222" s="104" t="s">
        <v>695</v>
      </c>
      <c r="AS222" s="104">
        <v>89.393830959708</v>
      </c>
      <c r="AT222" s="104">
        <v>95.7990410076576</v>
      </c>
      <c r="AU222" s="104">
        <v>98.9005483146986</v>
      </c>
      <c r="AV222" s="104">
        <v>100</v>
      </c>
      <c r="AW222" s="104">
        <v>103.936162599299</v>
      </c>
      <c r="AX222" s="104">
        <v>114.642524869391</v>
      </c>
      <c r="AY222" s="104">
        <v>125.033994131539</v>
      </c>
      <c r="AZ222" s="104">
        <v>125.8713232663</v>
      </c>
      <c r="BA222" s="104">
        <v>134.387747799327</v>
      </c>
    </row>
    <row r="223" spans="1:53" ht="15">
      <c r="A223" s="104" t="s">
        <v>696</v>
      </c>
      <c r="B223" s="104" t="s">
        <v>697</v>
      </c>
      <c r="I223" s="104">
        <v>11.3006227581713</v>
      </c>
      <c r="J223" s="104">
        <v>11.0385793317857</v>
      </c>
      <c r="K223" s="104">
        <v>11.0713347601794</v>
      </c>
      <c r="L223" s="104">
        <v>11.7373618019654</v>
      </c>
      <c r="M223" s="104">
        <v>12.2632684004885</v>
      </c>
      <c r="N223" s="104">
        <v>13.0594072823684</v>
      </c>
      <c r="O223" s="104">
        <v>14.0684564481798</v>
      </c>
      <c r="P223" s="104">
        <v>14.5770754595982</v>
      </c>
      <c r="Q223" s="104">
        <v>16.4475958250641</v>
      </c>
      <c r="R223" s="104">
        <v>19.4101695976447</v>
      </c>
      <c r="S223" s="104">
        <v>21.6696551904051</v>
      </c>
      <c r="T223" s="104">
        <v>26.5360125616823</v>
      </c>
      <c r="U223" s="104">
        <v>26.6535068855133</v>
      </c>
      <c r="V223" s="104">
        <v>28.6629817252817</v>
      </c>
      <c r="W223" s="104">
        <v>32.1904939590225</v>
      </c>
      <c r="X223" s="104">
        <v>38.5373334609474</v>
      </c>
      <c r="Y223" s="104">
        <v>42.8264127845432</v>
      </c>
      <c r="Z223" s="104">
        <v>46.8330228775586</v>
      </c>
      <c r="AA223" s="104">
        <v>45.1813960469014</v>
      </c>
      <c r="AB223" s="104">
        <v>44.3616182988928</v>
      </c>
      <c r="AC223" s="104">
        <v>46.191364378463</v>
      </c>
      <c r="AD223" s="104">
        <v>46.2163118033861</v>
      </c>
      <c r="AE223" s="104">
        <v>46.1465663143538</v>
      </c>
      <c r="AF223" s="104">
        <v>45.7592105983446</v>
      </c>
      <c r="AG223" s="104">
        <v>46.2238228560509</v>
      </c>
      <c r="AH223" s="104">
        <v>46.4027468606067</v>
      </c>
      <c r="AI223" s="104">
        <v>47.0495021454391</v>
      </c>
      <c r="AJ223" s="104">
        <v>46.5757693237826</v>
      </c>
      <c r="AK223" s="104">
        <v>64.8161295193517</v>
      </c>
      <c r="AL223" s="104">
        <v>75.467690401637</v>
      </c>
      <c r="AM223" s="104">
        <v>79.0052383892138</v>
      </c>
      <c r="AN223" s="104">
        <v>85.5238224147263</v>
      </c>
      <c r="AO223" s="104">
        <v>86.3562533838655</v>
      </c>
      <c r="AP223" s="104">
        <v>86.2953438007577</v>
      </c>
      <c r="AQ223" s="104">
        <v>87.9263670817545</v>
      </c>
      <c r="AR223" s="104">
        <v>91.3643746616134</v>
      </c>
      <c r="AS223" s="104">
        <v>94.172983216026</v>
      </c>
      <c r="AT223" s="104">
        <v>93.2661072008663</v>
      </c>
      <c r="AU223" s="104">
        <v>93.6315646995127</v>
      </c>
      <c r="AV223" s="104">
        <v>100</v>
      </c>
      <c r="AW223" s="104">
        <v>102.226583649161</v>
      </c>
      <c r="AX223" s="104">
        <v>103.207904710341</v>
      </c>
      <c r="AY223" s="104">
        <v>112.168381158636</v>
      </c>
      <c r="AZ223" s="104">
        <v>114.361126150515</v>
      </c>
      <c r="BA223" s="104">
        <v>116.458702852711</v>
      </c>
    </row>
    <row r="224" spans="1:53" ht="15">
      <c r="A224" s="104" t="s">
        <v>698</v>
      </c>
      <c r="B224" s="104" t="s">
        <v>699</v>
      </c>
      <c r="R224" s="104">
        <v>8.98984059985273</v>
      </c>
      <c r="S224" s="104">
        <v>9.62898013478763</v>
      </c>
      <c r="T224" s="104">
        <v>11.3177047440412</v>
      </c>
      <c r="U224" s="104">
        <v>12.4024364745183</v>
      </c>
      <c r="V224" s="104">
        <v>13.0796114318712</v>
      </c>
      <c r="W224" s="104">
        <v>16.0085796885766</v>
      </c>
      <c r="X224" s="104">
        <v>18.3937376969138</v>
      </c>
      <c r="Y224" s="104">
        <v>20.3872271465544</v>
      </c>
      <c r="Z224" s="104">
        <v>22.387938511844</v>
      </c>
      <c r="AA224" s="104">
        <v>22.4117708334857</v>
      </c>
      <c r="AB224" s="104">
        <v>26.1691042137196</v>
      </c>
      <c r="AC224" s="104">
        <v>31.8409631174039</v>
      </c>
      <c r="AD224" s="104">
        <v>33.3330267606433</v>
      </c>
      <c r="AE224" s="104">
        <v>36.6410041356657</v>
      </c>
      <c r="AF224" s="104">
        <v>38.1336280731759</v>
      </c>
      <c r="AG224" s="104">
        <v>41.8363514384788</v>
      </c>
      <c r="AH224" s="104">
        <v>46.2691008857312</v>
      </c>
      <c r="AI224" s="104">
        <v>49.9414702256267</v>
      </c>
      <c r="AJ224" s="104">
        <v>50.4213600406437</v>
      </c>
      <c r="AK224" s="104">
        <v>50.932104249359</v>
      </c>
      <c r="AL224" s="104">
        <v>51.6757161819098</v>
      </c>
      <c r="AM224" s="104">
        <v>53.2235486975393</v>
      </c>
      <c r="AN224" s="104">
        <v>54.3544061085031</v>
      </c>
      <c r="AO224" s="104">
        <v>56.1342115365322</v>
      </c>
      <c r="AP224" s="104">
        <v>58.6402418345252</v>
      </c>
      <c r="AQ224" s="104">
        <v>62.3385875857156</v>
      </c>
      <c r="AR224" s="104">
        <v>67.5154044988707</v>
      </c>
      <c r="AS224" s="104">
        <v>74.5131515863042</v>
      </c>
      <c r="AT224" s="104">
        <v>83.1844760007711</v>
      </c>
      <c r="AU224" s="104">
        <v>92.3151063419649</v>
      </c>
      <c r="AV224" s="104">
        <v>100</v>
      </c>
      <c r="AW224" s="104">
        <v>106.438347362334</v>
      </c>
      <c r="AX224" s="104">
        <v>112.703206322688</v>
      </c>
      <c r="AY224" s="104">
        <v>124.468290175416</v>
      </c>
      <c r="AZ224" s="104">
        <v>126.235301677055</v>
      </c>
      <c r="BA224" s="104">
        <v>130.721084859111</v>
      </c>
    </row>
    <row r="225" spans="1:53" ht="15">
      <c r="A225" s="104" t="s">
        <v>700</v>
      </c>
      <c r="B225" s="104" t="s">
        <v>701</v>
      </c>
      <c r="C225" s="104">
        <v>3.55693447386863</v>
      </c>
      <c r="D225" s="104">
        <v>3.61109796737836</v>
      </c>
      <c r="E225" s="104">
        <v>3.71882975115477</v>
      </c>
      <c r="F225" s="104">
        <v>3.85870250907214</v>
      </c>
      <c r="G225" s="104">
        <v>3.89203388967843</v>
      </c>
      <c r="H225" s="104">
        <v>3.96137506541933</v>
      </c>
      <c r="I225" s="104">
        <v>4.12356794429725</v>
      </c>
      <c r="J225" s="104">
        <v>4.21165802161467</v>
      </c>
      <c r="K225" s="104">
        <v>4.55836390030729</v>
      </c>
      <c r="L225" s="104">
        <v>4.66936930181345</v>
      </c>
      <c r="M225" s="104">
        <v>4.78721954040667</v>
      </c>
      <c r="N225" s="104">
        <v>4.95625725636272</v>
      </c>
      <c r="O225" s="104">
        <v>5.41724215430318</v>
      </c>
      <c r="P225" s="104">
        <v>6.21957610189741</v>
      </c>
      <c r="Q225" s="104">
        <v>7.58943632474023</v>
      </c>
      <c r="R225" s="104">
        <v>8.87805130732286</v>
      </c>
      <c r="S225" s="104">
        <v>9.82733377902315</v>
      </c>
      <c r="T225" s="104">
        <v>10.9815407209007</v>
      </c>
      <c r="U225" s="104">
        <v>12.1078719076099</v>
      </c>
      <c r="V225" s="104">
        <v>13.8904134379084</v>
      </c>
      <c r="W225" s="104">
        <v>16.3171109312024</v>
      </c>
      <c r="X225" s="104">
        <v>18.6556607664117</v>
      </c>
      <c r="Y225" s="104">
        <v>20.8262026720652</v>
      </c>
      <c r="Z225" s="104">
        <v>23.9865789274122</v>
      </c>
      <c r="AA225" s="104">
        <v>27.1851365544461</v>
      </c>
      <c r="AB225" s="104">
        <v>29.2573437203166</v>
      </c>
      <c r="AC225" s="104">
        <v>31.5083091259278</v>
      </c>
      <c r="AD225" s="104">
        <v>34.8960380939345</v>
      </c>
      <c r="AE225" s="104">
        <v>37.6034444413029</v>
      </c>
      <c r="AF225" s="104">
        <v>41.9023197761951</v>
      </c>
      <c r="AG225" s="104">
        <v>46.5385708438694</v>
      </c>
      <c r="AH225" s="104">
        <v>48.2991725151381</v>
      </c>
      <c r="AI225" s="104">
        <v>51.4095688010461</v>
      </c>
      <c r="AJ225" s="104">
        <v>56.9799168665323</v>
      </c>
      <c r="AK225" s="104">
        <v>62.002522189846204</v>
      </c>
      <c r="AL225" s="104">
        <v>65.2156202399115</v>
      </c>
      <c r="AM225" s="104">
        <v>67.4359345697891</v>
      </c>
      <c r="AN225" s="104">
        <v>69.8812146687736</v>
      </c>
      <c r="AO225" s="104">
        <v>73.8034439475442</v>
      </c>
      <c r="AP225" s="104">
        <v>76.3416446902899</v>
      </c>
      <c r="AQ225" s="104">
        <v>79.0559056001625</v>
      </c>
      <c r="AR225" s="104">
        <v>83.4329569773448</v>
      </c>
      <c r="AS225" s="104">
        <v>86.8865766364106</v>
      </c>
      <c r="AT225" s="104">
        <v>90.1999852409416</v>
      </c>
      <c r="AU225" s="104">
        <v>93.5576710205889</v>
      </c>
      <c r="AV225" s="104">
        <v>100</v>
      </c>
      <c r="AW225" s="104">
        <v>108.316729392665</v>
      </c>
      <c r="AX225" s="104">
        <v>116.862224190097</v>
      </c>
      <c r="AY225" s="104">
        <v>130.942365877057</v>
      </c>
      <c r="AZ225" s="104">
        <v>140.070843480186</v>
      </c>
      <c r="BA225" s="104">
        <v>154.844660910634</v>
      </c>
    </row>
    <row r="226" spans="1:53" ht="15">
      <c r="A226" s="104" t="s">
        <v>702</v>
      </c>
      <c r="B226" s="104" t="s">
        <v>703</v>
      </c>
      <c r="Z226" s="104">
        <v>34.2788897908687</v>
      </c>
      <c r="AA226" s="104">
        <v>37.329710982256</v>
      </c>
      <c r="AB226" s="104">
        <v>40.0377432757346</v>
      </c>
      <c r="AC226" s="104">
        <v>42.5058233406771</v>
      </c>
      <c r="AD226" s="104">
        <v>46.0022700993457</v>
      </c>
      <c r="AE226" s="104">
        <v>49.3130395383137</v>
      </c>
      <c r="AF226" s="104">
        <v>53.130305731644</v>
      </c>
      <c r="AG226" s="104">
        <v>56.6078399522676</v>
      </c>
      <c r="AH226" s="104">
        <v>61.2461250796396</v>
      </c>
      <c r="AI226" s="104">
        <v>64.8133107930608</v>
      </c>
      <c r="AJ226" s="104">
        <v>67.3896115860873</v>
      </c>
      <c r="AK226" s="104">
        <v>70.5793173298341</v>
      </c>
      <c r="AL226" s="104">
        <v>74.9863959757802</v>
      </c>
      <c r="AM226" s="104">
        <v>77.7797477513697</v>
      </c>
      <c r="AN226" s="104">
        <v>80.6202845231677</v>
      </c>
      <c r="AO226" s="104">
        <v>83.13996332074299</v>
      </c>
      <c r="AP226" s="104">
        <v>85.3765321410626</v>
      </c>
      <c r="AQ226" s="104">
        <v>87.90564793788</v>
      </c>
      <c r="AR226" s="104">
        <v>89.6491099553146</v>
      </c>
      <c r="AS226" s="104">
        <v>92.0884916855908</v>
      </c>
      <c r="AT226" s="104">
        <v>94.5864771811589</v>
      </c>
      <c r="AU226" s="104">
        <v>98.0221229213977</v>
      </c>
      <c r="AV226" s="104">
        <v>100</v>
      </c>
      <c r="AW226" s="104">
        <v>104.490513515493</v>
      </c>
      <c r="AX226" s="104">
        <v>108.060480651924</v>
      </c>
      <c r="AY226" s="104">
        <v>113.377808752088</v>
      </c>
      <c r="AZ226" s="104">
        <v>117.374165405986</v>
      </c>
      <c r="BA226" s="104">
        <v>122.557724245768</v>
      </c>
    </row>
    <row r="227" spans="1:53" ht="15">
      <c r="A227" s="104" t="s">
        <v>704</v>
      </c>
      <c r="B227" s="104" t="s">
        <v>705</v>
      </c>
      <c r="C227" s="104">
        <v>0.000107585775276395</v>
      </c>
      <c r="D227" s="104">
        <v>0.000108138915510569</v>
      </c>
      <c r="E227" s="104">
        <v>0.000111319471849115</v>
      </c>
      <c r="F227" s="104">
        <v>0.000114776598304056</v>
      </c>
      <c r="G227" s="104">
        <v>0.000116712589118824</v>
      </c>
      <c r="H227" s="104">
        <v>0.000123626842028707</v>
      </c>
      <c r="I227" s="104">
        <v>0.000129019959297032</v>
      </c>
      <c r="J227" s="104">
        <v>0.000137731917963485</v>
      </c>
      <c r="K227" s="104">
        <v>0.000138285058197658</v>
      </c>
      <c r="L227" s="104">
        <v>0.000149163482775067</v>
      </c>
      <c r="M227" s="104">
        <v>0.000159500290875573</v>
      </c>
      <c r="N227" s="104">
        <v>0.000184610552693297</v>
      </c>
      <c r="O227" s="104">
        <v>0.000206148450507583</v>
      </c>
      <c r="P227" s="104">
        <v>0.000237977061402859</v>
      </c>
      <c r="Q227" s="104">
        <v>0.000275613644741745</v>
      </c>
      <c r="R227" s="104">
        <v>0.000328530727012281</v>
      </c>
      <c r="S227" s="104">
        <v>0.000385573313519044</v>
      </c>
      <c r="T227" s="104">
        <v>0.00048999005621255</v>
      </c>
      <c r="U227" s="104">
        <v>0.000711879955845888</v>
      </c>
      <c r="V227" s="104">
        <v>0.00112969673543319</v>
      </c>
      <c r="W227" s="104">
        <v>0.00237431987798602</v>
      </c>
      <c r="X227" s="104">
        <v>0.00324273851971293</v>
      </c>
      <c r="Y227" s="104">
        <v>0.00424272387055624</v>
      </c>
      <c r="Z227" s="104">
        <v>0.00557512960807492</v>
      </c>
      <c r="AA227" s="104">
        <v>0.00827225592928454</v>
      </c>
      <c r="AB227" s="104">
        <v>0.0119914792917985</v>
      </c>
      <c r="AC227" s="104">
        <v>0.0161428598638375</v>
      </c>
      <c r="AD227" s="104">
        <v>0.0224137496533201</v>
      </c>
      <c r="AE227" s="104">
        <v>0.0389252118979326</v>
      </c>
      <c r="AF227" s="104">
        <v>0.0635541871419891</v>
      </c>
      <c r="AG227" s="104">
        <v>0.101885434674109</v>
      </c>
      <c r="AH227" s="104">
        <v>0.169098666447002</v>
      </c>
      <c r="AI227" s="104">
        <v>0.28759082180175</v>
      </c>
      <c r="AJ227" s="104">
        <v>0.477679964799087</v>
      </c>
      <c r="AK227" s="104">
        <v>0.985275729363582</v>
      </c>
      <c r="AL227" s="104">
        <v>1.85337953846124</v>
      </c>
      <c r="AM227" s="104">
        <v>3.34251259437982</v>
      </c>
      <c r="AN227" s="104">
        <v>6.20815699230374</v>
      </c>
      <c r="AO227" s="104">
        <v>11.4628239927617</v>
      </c>
      <c r="AP227" s="104">
        <v>18.8984689623361</v>
      </c>
      <c r="AQ227" s="104">
        <v>29.2766354624357</v>
      </c>
      <c r="AR227" s="104">
        <v>45.2031790337005</v>
      </c>
      <c r="AS227" s="104">
        <v>65.5283923020365</v>
      </c>
      <c r="AT227" s="104">
        <v>82.1046954844212</v>
      </c>
      <c r="AU227" s="104">
        <v>90.7948504148408</v>
      </c>
      <c r="AV227" s="104">
        <v>100</v>
      </c>
      <c r="AW227" s="104">
        <v>110.510976674689</v>
      </c>
      <c r="AX227" s="104">
        <v>120.187517717431</v>
      </c>
      <c r="AY227" s="104">
        <v>132.740056360354</v>
      </c>
      <c r="AZ227" s="104">
        <v>141.037606263291</v>
      </c>
      <c r="BA227" s="104">
        <v>153.119514112651</v>
      </c>
    </row>
    <row r="228" spans="1:2" ht="15">
      <c r="A228" s="104" t="s">
        <v>706</v>
      </c>
      <c r="B228" s="104" t="s">
        <v>707</v>
      </c>
    </row>
    <row r="229" spans="1:2" ht="15">
      <c r="A229" s="104" t="s">
        <v>708</v>
      </c>
      <c r="B229" s="104" t="s">
        <v>709</v>
      </c>
    </row>
    <row r="230" spans="1:2" ht="15">
      <c r="A230" s="104" t="s">
        <v>710</v>
      </c>
      <c r="B230" s="104" t="s">
        <v>711</v>
      </c>
    </row>
    <row r="231" spans="1:53" ht="15">
      <c r="A231" s="104" t="s">
        <v>712</v>
      </c>
      <c r="B231" s="104" t="s">
        <v>713</v>
      </c>
      <c r="W231" s="104">
        <v>0.0455358209560738</v>
      </c>
      <c r="X231" s="104">
        <v>0.0950513123925851</v>
      </c>
      <c r="Y231" s="104">
        <v>0.141886978341154</v>
      </c>
      <c r="Z231" s="104">
        <v>0.176015274792763</v>
      </c>
      <c r="AA231" s="104">
        <v>0.251218908703702</v>
      </c>
      <c r="AB231" s="104">
        <v>0.647278815513913</v>
      </c>
      <c r="AC231" s="104">
        <v>1.68929880340915</v>
      </c>
      <c r="AD231" s="104">
        <v>5.06833598837039</v>
      </c>
      <c r="AE231" s="104">
        <v>15.008296746135</v>
      </c>
      <c r="AF231" s="104">
        <v>24.229547240154</v>
      </c>
      <c r="AG231" s="104">
        <v>32.2540462399547</v>
      </c>
      <c r="AH231" s="104">
        <v>41.3071580942902</v>
      </c>
      <c r="AI231" s="104">
        <v>54.0378802506229</v>
      </c>
      <c r="AJ231" s="104">
        <v>54.1311008953822</v>
      </c>
      <c r="AK231" s="104">
        <v>59.5641095122286</v>
      </c>
      <c r="AL231" s="104">
        <v>63.4656421880281</v>
      </c>
      <c r="AM231" s="104">
        <v>68.0298668893619</v>
      </c>
      <c r="AN231" s="104">
        <v>73.5872413018851</v>
      </c>
      <c r="AO231" s="104">
        <v>73.6378723939593</v>
      </c>
      <c r="AP231" s="104">
        <v>77.8922039962453</v>
      </c>
      <c r="AQ231" s="104">
        <v>80.5343243689314</v>
      </c>
      <c r="AR231" s="104">
        <v>82.0363903802825</v>
      </c>
      <c r="AS231" s="104">
        <v>81.8005287751943</v>
      </c>
      <c r="AT231" s="104">
        <v>88.901204465218</v>
      </c>
      <c r="AU231" s="104">
        <v>92.2094738207972</v>
      </c>
      <c r="AV231" s="104">
        <v>100</v>
      </c>
      <c r="AW231" s="104">
        <v>107.310676135619</v>
      </c>
      <c r="AX231" s="104">
        <v>113.897953615009</v>
      </c>
      <c r="AY231" s="104">
        <v>127.62363147761</v>
      </c>
      <c r="AZ231" s="104">
        <v>144.236726544652</v>
      </c>
      <c r="BA231" s="104">
        <v>149.972376254978</v>
      </c>
    </row>
    <row r="232" spans="1:53" ht="15">
      <c r="A232" s="104" t="s">
        <v>714</v>
      </c>
      <c r="B232" s="104" t="s">
        <v>715</v>
      </c>
      <c r="AI232" s="104">
        <v>0.00819176596887743</v>
      </c>
      <c r="AJ232" s="104">
        <v>0.396064868138441</v>
      </c>
      <c r="AK232" s="104">
        <v>3.92574644765014</v>
      </c>
      <c r="AL232" s="104">
        <v>18.7158460202709</v>
      </c>
      <c r="AM232" s="104">
        <v>33.7494431876318</v>
      </c>
      <c r="AN232" s="104">
        <v>39.129306730946</v>
      </c>
      <c r="AO232" s="104">
        <v>43.2680765600718</v>
      </c>
      <c r="AP232" s="104">
        <v>53.0828650437854</v>
      </c>
      <c r="AQ232" s="104">
        <v>68.0538770892545</v>
      </c>
      <c r="AR232" s="104">
        <v>76.192309953756</v>
      </c>
      <c r="AS232" s="104">
        <v>76.7694063926941</v>
      </c>
      <c r="AT232" s="104">
        <v>80.7458143074581</v>
      </c>
      <c r="AU232" s="104">
        <v>88.0517503805175</v>
      </c>
      <c r="AV232" s="104">
        <v>100</v>
      </c>
      <c r="AW232" s="104">
        <v>109.056316590563</v>
      </c>
      <c r="AX232" s="104">
        <v>123.059360730594</v>
      </c>
      <c r="AY232" s="104">
        <v>154.109589041096</v>
      </c>
      <c r="AZ232" s="104">
        <v>178.604643529257</v>
      </c>
      <c r="BA232" s="104">
        <v>195.355239835441</v>
      </c>
    </row>
    <row r="233" spans="1:2" ht="15">
      <c r="A233" s="104" t="s">
        <v>716</v>
      </c>
      <c r="B233" s="104" t="s">
        <v>717</v>
      </c>
    </row>
    <row r="234" spans="1:53" ht="15">
      <c r="A234" s="104" t="s">
        <v>718</v>
      </c>
      <c r="B234" s="104" t="s">
        <v>719</v>
      </c>
      <c r="AE234" s="104">
        <v>63.4886240520043</v>
      </c>
      <c r="AF234" s="104">
        <v>66.8139011584298</v>
      </c>
      <c r="AG234" s="104">
        <v>71.4726227185599</v>
      </c>
      <c r="AH234" s="104">
        <v>76.8564047003917</v>
      </c>
      <c r="AI234" s="104">
        <v>80.1316776398033</v>
      </c>
      <c r="AJ234" s="104">
        <v>82.1401783481956</v>
      </c>
      <c r="AK234" s="104">
        <v>83.7653137761479</v>
      </c>
      <c r="AL234" s="104">
        <v>85.9904992082673</v>
      </c>
      <c r="AM234" s="104">
        <v>88.1240103341945</v>
      </c>
      <c r="AN234" s="104">
        <v>89.6908075672972</v>
      </c>
      <c r="AO234" s="104">
        <v>91.1159263271939</v>
      </c>
      <c r="AP234" s="104">
        <v>92.3326943911992</v>
      </c>
      <c r="AQ234" s="104">
        <v>93.057754812901</v>
      </c>
      <c r="AR234" s="104">
        <v>94.2078506542212</v>
      </c>
      <c r="AS234" s="104">
        <v>95.3912826068838</v>
      </c>
      <c r="AT234" s="104">
        <v>96.6913909492457</v>
      </c>
      <c r="AU234" s="104">
        <v>97.9914992916076</v>
      </c>
      <c r="AV234" s="104">
        <v>100</v>
      </c>
      <c r="AW234" s="104">
        <v>102.333527793983</v>
      </c>
      <c r="AX234" s="104">
        <v>104.708725727144</v>
      </c>
      <c r="AY234" s="104">
        <v>108.49237436453</v>
      </c>
      <c r="AZ234" s="104">
        <v>110.842570214184</v>
      </c>
      <c r="BA234" s="104">
        <v>114.484540378365</v>
      </c>
    </row>
    <row r="235" spans="1:53" ht="15">
      <c r="A235" s="104" t="s">
        <v>720</v>
      </c>
      <c r="B235" s="104" t="s">
        <v>721</v>
      </c>
      <c r="C235" s="104">
        <v>15.1541818774488</v>
      </c>
      <c r="D235" s="104">
        <v>15.3171168967782</v>
      </c>
      <c r="E235" s="104">
        <v>15.4880668621459</v>
      </c>
      <c r="F235" s="104">
        <v>15.6761118242214</v>
      </c>
      <c r="G235" s="104">
        <v>15.8812517826626</v>
      </c>
      <c r="H235" s="104">
        <v>16.1462242288972</v>
      </c>
      <c r="I235" s="104">
        <v>16.6291578810753</v>
      </c>
      <c r="J235" s="104">
        <v>17.0907227875824</v>
      </c>
      <c r="K235" s="104">
        <v>17.8115618081452</v>
      </c>
      <c r="L235" s="104">
        <v>18.7760045295135</v>
      </c>
      <c r="M235" s="104">
        <v>19.8829055552269</v>
      </c>
      <c r="N235" s="104">
        <v>20.7291078837688</v>
      </c>
      <c r="O235" s="104">
        <v>21.4143323283271</v>
      </c>
      <c r="P235" s="104">
        <v>22.7463174751364</v>
      </c>
      <c r="Q235" s="104">
        <v>25.2564327999528</v>
      </c>
      <c r="R235" s="104">
        <v>27.5628327493013</v>
      </c>
      <c r="S235" s="104">
        <v>29.1441199289956</v>
      </c>
      <c r="T235" s="104">
        <v>31.0345416293395</v>
      </c>
      <c r="U235" s="104">
        <v>33.4078969818757</v>
      </c>
      <c r="V235" s="104">
        <v>37.1716453860412</v>
      </c>
      <c r="W235" s="104">
        <v>42.1933006187327</v>
      </c>
      <c r="X235" s="104">
        <v>46.5457648815874</v>
      </c>
      <c r="Y235" s="104">
        <v>49.4132707488799</v>
      </c>
      <c r="Z235" s="104">
        <v>51.0006400682739</v>
      </c>
      <c r="AA235" s="104">
        <v>53.2024749306593</v>
      </c>
      <c r="AB235" s="104">
        <v>55.097077021549</v>
      </c>
      <c r="AC235" s="104">
        <v>56.1211862598677</v>
      </c>
      <c r="AD235" s="104">
        <v>58.2206101984212</v>
      </c>
      <c r="AE235" s="104">
        <v>60.5547258374225</v>
      </c>
      <c r="AF235" s="104">
        <v>63.4777042884576</v>
      </c>
      <c r="AG235" s="104">
        <v>66.9042031149988</v>
      </c>
      <c r="AH235" s="104">
        <v>69.737572007681</v>
      </c>
      <c r="AI235" s="104">
        <v>71.8497973117134</v>
      </c>
      <c r="AJ235" s="104">
        <v>73.9705568593982</v>
      </c>
      <c r="AK235" s="104">
        <v>75.8992959248987</v>
      </c>
      <c r="AL235" s="104">
        <v>78.0285897162362</v>
      </c>
      <c r="AM235" s="104">
        <v>80.3157670151483</v>
      </c>
      <c r="AN235" s="104">
        <v>82.1933006187328</v>
      </c>
      <c r="AO235" s="104">
        <v>83.4691700448046</v>
      </c>
      <c r="AP235" s="104">
        <v>85.2954981864732</v>
      </c>
      <c r="AQ235" s="104">
        <v>88.1758054192447</v>
      </c>
      <c r="AR235" s="104">
        <v>90.6678045658205</v>
      </c>
      <c r="AS235" s="104">
        <v>92.1058246212929</v>
      </c>
      <c r="AT235" s="104">
        <v>94.1967143161937</v>
      </c>
      <c r="AU235" s="104">
        <v>96.7185833155537</v>
      </c>
      <c r="AV235" s="104">
        <v>100</v>
      </c>
      <c r="AW235" s="104">
        <v>103.225944100704</v>
      </c>
      <c r="AX235" s="104">
        <v>106.170642201835</v>
      </c>
      <c r="AY235" s="104">
        <v>110.246639641562</v>
      </c>
      <c r="AZ235" s="104">
        <v>109.854661830595</v>
      </c>
      <c r="BA235" s="104">
        <v>111.656326008108</v>
      </c>
    </row>
    <row r="236" spans="1:53" ht="15">
      <c r="A236" s="104" t="s">
        <v>722</v>
      </c>
      <c r="B236" s="104" t="s">
        <v>723</v>
      </c>
      <c r="C236" s="104">
        <v>5.31608177906387E-06</v>
      </c>
      <c r="D236" s="104">
        <v>6.52534493510149E-06</v>
      </c>
      <c r="E236" s="104">
        <v>7.23709199950949E-06</v>
      </c>
      <c r="F236" s="104">
        <v>8.775313882805E-06</v>
      </c>
      <c r="G236" s="104">
        <v>1.24933631009237E-05</v>
      </c>
      <c r="H236" s="104">
        <v>1.95591790689266E-05</v>
      </c>
      <c r="I236" s="104">
        <v>3.39278787819656E-05</v>
      </c>
      <c r="J236" s="104">
        <v>6.42170934270727E-05</v>
      </c>
      <c r="K236" s="104">
        <v>0.000144704866117453</v>
      </c>
      <c r="L236" s="104">
        <v>0.000175044653045781</v>
      </c>
      <c r="M236" s="104">
        <v>0.000203587687887449</v>
      </c>
      <c r="N236" s="104">
        <v>0.00025235322776915</v>
      </c>
      <c r="O236" s="104">
        <v>0.000445365401692026</v>
      </c>
      <c r="P236" s="104">
        <v>0.000877357662008961</v>
      </c>
      <c r="Q236" s="104">
        <v>0.00155479546389946</v>
      </c>
      <c r="R236" s="104">
        <v>0.00282048268180623</v>
      </c>
      <c r="S236" s="104">
        <v>0.00424829702766124</v>
      </c>
      <c r="T236" s="104">
        <v>0.00672064340131527</v>
      </c>
      <c r="U236" s="104">
        <v>0.00971457872038285</v>
      </c>
      <c r="V236" s="104">
        <v>0.0162082195219069</v>
      </c>
      <c r="W236" s="104">
        <v>0.0264965214615925</v>
      </c>
      <c r="X236" s="104">
        <v>0.0355173511846596</v>
      </c>
      <c r="Y236" s="104">
        <v>0.0422629845684333</v>
      </c>
      <c r="Z236" s="104">
        <v>0.0630552655382248</v>
      </c>
      <c r="AA236" s="104">
        <v>0.0979276166569394</v>
      </c>
      <c r="AB236" s="104">
        <v>0.168653452690562</v>
      </c>
      <c r="AC236" s="104">
        <v>0.297472033186348</v>
      </c>
      <c r="AD236" s="104">
        <v>0.48656507635352</v>
      </c>
      <c r="AE236" s="104">
        <v>0.789169416786922</v>
      </c>
      <c r="AF236" s="104">
        <v>1.42403598403389</v>
      </c>
      <c r="AG236" s="104">
        <v>3.02644537075373</v>
      </c>
      <c r="AH236" s="104">
        <v>6.11256265651566</v>
      </c>
      <c r="AI236" s="104">
        <v>10.2971737741029</v>
      </c>
      <c r="AJ236" s="104">
        <v>15.8680263850758</v>
      </c>
      <c r="AK236" s="104">
        <v>22.9667533574245</v>
      </c>
      <c r="AL236" s="104">
        <v>32.6698207631735</v>
      </c>
      <c r="AM236" s="104">
        <v>41.9291172415456</v>
      </c>
      <c r="AN236" s="104">
        <v>50.2389690365267</v>
      </c>
      <c r="AO236" s="104">
        <v>55.6703392998549</v>
      </c>
      <c r="AP236" s="104">
        <v>58.8205501312419</v>
      </c>
      <c r="AQ236" s="104">
        <v>61.6226580431471</v>
      </c>
      <c r="AR236" s="104">
        <v>64.3089996261714</v>
      </c>
      <c r="AS236" s="104">
        <v>73.2945569727105</v>
      </c>
      <c r="AT236" s="104">
        <v>87.4988443465433</v>
      </c>
      <c r="AU236" s="104">
        <v>95.5116429573473</v>
      </c>
      <c r="AV236" s="104">
        <v>100</v>
      </c>
      <c r="AW236" s="104">
        <v>106.398903435607</v>
      </c>
      <c r="AX236" s="104">
        <v>115.032338198467</v>
      </c>
      <c r="AY236" s="104">
        <v>124.074974776607</v>
      </c>
      <c r="AZ236" s="104">
        <v>132.883264932047</v>
      </c>
      <c r="BA236" s="104">
        <v>141.755065781804</v>
      </c>
    </row>
    <row r="237" spans="1:2" ht="15">
      <c r="A237" s="104" t="s">
        <v>724</v>
      </c>
      <c r="B237" s="104" t="s">
        <v>725</v>
      </c>
    </row>
    <row r="238" spans="1:53" ht="15">
      <c r="A238" s="104" t="s">
        <v>726</v>
      </c>
      <c r="B238" s="104" t="s">
        <v>727</v>
      </c>
      <c r="S238" s="104">
        <v>23.3271256299813</v>
      </c>
      <c r="T238" s="104">
        <v>24.6652884031158</v>
      </c>
      <c r="U238" s="104">
        <v>26.2472689696605</v>
      </c>
      <c r="V238" s="104">
        <v>27.3416139493849</v>
      </c>
      <c r="W238" s="104">
        <v>30.4148521826008</v>
      </c>
      <c r="X238" s="104">
        <v>38.5799131712184</v>
      </c>
      <c r="Y238" s="104">
        <v>41.1541754551298</v>
      </c>
      <c r="Z238" s="104">
        <v>41.8345972041813</v>
      </c>
      <c r="AA238" s="104">
        <v>44.1423609697142</v>
      </c>
      <c r="AB238" s="104">
        <v>44.6129860128081</v>
      </c>
      <c r="AC238" s="104">
        <v>46.739303978594</v>
      </c>
      <c r="AD238" s="104">
        <v>54.2360055664374</v>
      </c>
      <c r="AE238" s="104">
        <v>58.9872045990838</v>
      </c>
      <c r="AF238" s="104">
        <v>63.5575621460585</v>
      </c>
      <c r="AG238" s="104">
        <v>66.5825469972935</v>
      </c>
      <c r="AH238" s="104">
        <v>70.8898623832913</v>
      </c>
      <c r="AI238" s="104">
        <v>73.7668860189768</v>
      </c>
      <c r="AJ238" s="104">
        <v>76.3973076287464</v>
      </c>
      <c r="AK238" s="104">
        <v>78.1564020802799</v>
      </c>
      <c r="AL238" s="104">
        <v>79.8990563967523</v>
      </c>
      <c r="AM238" s="104">
        <v>80.623217028747</v>
      </c>
      <c r="AN238" s="104">
        <v>82.9054202326092</v>
      </c>
      <c r="AO238" s="104">
        <v>85.6265086679833</v>
      </c>
      <c r="AP238" s="104">
        <v>87.33816107088</v>
      </c>
      <c r="AQ238" s="104">
        <v>89.4886987052886</v>
      </c>
      <c r="AR238" s="104">
        <v>92.7583936800527</v>
      </c>
      <c r="AS238" s="104">
        <v>94.5797673908273</v>
      </c>
      <c r="AT238" s="104">
        <v>97.432521395655</v>
      </c>
      <c r="AU238" s="104">
        <v>98.8150098749177</v>
      </c>
      <c r="AV238" s="104">
        <v>100</v>
      </c>
      <c r="AW238" s="104">
        <v>102.040816326531</v>
      </c>
      <c r="AX238" s="104">
        <v>106.078560456441</v>
      </c>
      <c r="AY238" s="104">
        <v>111.199275839368</v>
      </c>
      <c r="AZ238" s="104">
        <v>115.925802128593</v>
      </c>
      <c r="BA238" s="104">
        <v>119.182497873184</v>
      </c>
    </row>
    <row r="239" spans="1:53" ht="15">
      <c r="A239" s="104" t="s">
        <v>728</v>
      </c>
      <c r="B239" s="104" t="s">
        <v>729</v>
      </c>
      <c r="C239" s="104">
        <v>0.053057936236658</v>
      </c>
      <c r="D239" s="104">
        <v>0.0515716401010003</v>
      </c>
      <c r="E239" s="104">
        <v>0.0520770808744058</v>
      </c>
      <c r="F239" s="104">
        <v>0.0526759364442163</v>
      </c>
      <c r="G239" s="104">
        <v>0.0537802327874322</v>
      </c>
      <c r="H239" s="104">
        <v>0.0547043720232955</v>
      </c>
      <c r="I239" s="104">
        <v>0.0556718824146328</v>
      </c>
      <c r="J239" s="104">
        <v>0.0556852273855477</v>
      </c>
      <c r="K239" s="104">
        <v>0.0564025195722289</v>
      </c>
      <c r="L239" s="104">
        <v>0.0577787196978378</v>
      </c>
      <c r="M239" s="104">
        <v>0.0592183084352928</v>
      </c>
      <c r="N239" s="104">
        <v>0.0611383161256878</v>
      </c>
      <c r="O239" s="104">
        <v>0.0628631536164511</v>
      </c>
      <c r="P239" s="104">
        <v>0.0654570823380533</v>
      </c>
      <c r="Q239" s="104">
        <v>0.070881813014999</v>
      </c>
      <c r="R239" s="104">
        <v>0.0781431453141209</v>
      </c>
      <c r="S239" s="104">
        <v>0.0840833254926584</v>
      </c>
      <c r="T239" s="104">
        <v>0.0906440468187431</v>
      </c>
      <c r="U239" s="104">
        <v>0.0970930040134147</v>
      </c>
      <c r="V239" s="104">
        <v>0.109088464744631</v>
      </c>
      <c r="W239" s="104">
        <v>0.132587290404574</v>
      </c>
      <c r="X239" s="104">
        <v>0.153867514649899</v>
      </c>
      <c r="Y239" s="104">
        <v>0.16873214412784</v>
      </c>
      <c r="Z239" s="104">
        <v>0.179426470194844</v>
      </c>
      <c r="AA239" s="104">
        <v>0.200191244938577</v>
      </c>
      <c r="AB239" s="104">
        <v>0.222977782775933</v>
      </c>
      <c r="AC239" s="104">
        <v>0.24871689542823</v>
      </c>
      <c r="AD239" s="104">
        <v>0.318694586663737</v>
      </c>
      <c r="AE239" s="104">
        <v>0.412609819478019</v>
      </c>
      <c r="AF239" s="104">
        <v>0.761113734923129</v>
      </c>
      <c r="AG239" s="104">
        <v>1.07055024801459</v>
      </c>
      <c r="AH239" s="104">
        <v>1.43673624992207</v>
      </c>
      <c r="AI239" s="104">
        <v>1.88819661597637</v>
      </c>
      <c r="AJ239" s="104">
        <v>2.60800766591759</v>
      </c>
      <c r="AK239" s="104">
        <v>4.19422427130124</v>
      </c>
      <c r="AL239" s="104">
        <v>6.70736587522685</v>
      </c>
      <c r="AM239" s="104">
        <v>13.4064912309137</v>
      </c>
      <c r="AN239" s="104">
        <v>20.1149747474548</v>
      </c>
      <c r="AO239" s="104">
        <v>27.312518085603</v>
      </c>
      <c r="AP239" s="104">
        <v>33.7500486489286</v>
      </c>
      <c r="AQ239" s="104">
        <v>39.2191789996166</v>
      </c>
      <c r="AR239" s="104">
        <v>44.1351947270354</v>
      </c>
      <c r="AS239" s="104">
        <v>54.0359464835522</v>
      </c>
      <c r="AT239" s="104">
        <v>70.8355460866616</v>
      </c>
      <c r="AU239" s="104">
        <v>86.2406263971653</v>
      </c>
      <c r="AV239" s="104">
        <v>100</v>
      </c>
      <c r="AW239" s="104">
        <v>113.662645636302</v>
      </c>
      <c r="AX239" s="104">
        <v>134.916020636472</v>
      </c>
      <c r="AY239" s="104">
        <v>177.334425253795</v>
      </c>
      <c r="AZ239" s="104">
        <v>228.032054336743</v>
      </c>
      <c r="BA239" s="104">
        <v>294.303712368746</v>
      </c>
    </row>
    <row r="240" spans="1:53" ht="15">
      <c r="A240" s="104" t="s">
        <v>730</v>
      </c>
      <c r="B240" s="104" t="s">
        <v>731</v>
      </c>
      <c r="AL240" s="104">
        <v>67.0803997619992</v>
      </c>
      <c r="AM240" s="104">
        <v>70.8872124484926</v>
      </c>
      <c r="AN240" s="104">
        <v>73.1623560070873</v>
      </c>
      <c r="AO240" s="104">
        <v>78.4784776882258</v>
      </c>
      <c r="AP240" s="104">
        <v>81.7095169434283</v>
      </c>
      <c r="AQ240" s="104">
        <v>80.3120086150535</v>
      </c>
      <c r="AR240" s="104">
        <v>79.9654265496166</v>
      </c>
      <c r="AS240" s="104">
        <v>83.0287648054145</v>
      </c>
      <c r="AT240" s="104">
        <v>85.7021996615905</v>
      </c>
      <c r="AU240" s="104">
        <v>92.3519458544839</v>
      </c>
      <c r="AV240" s="104">
        <v>100</v>
      </c>
      <c r="AW240" s="104">
        <v>107.38578680203</v>
      </c>
      <c r="AX240" s="104">
        <v>116.302876480541</v>
      </c>
      <c r="AY240" s="104">
        <v>143.187817258883</v>
      </c>
      <c r="AZ240" s="104">
        <v>153.289085590983</v>
      </c>
      <c r="BA240" s="104">
        <v>166.872951753016</v>
      </c>
    </row>
    <row r="241" spans="1:2" ht="15">
      <c r="A241" s="104" t="s">
        <v>732</v>
      </c>
      <c r="B241" s="104" t="s">
        <v>733</v>
      </c>
    </row>
    <row r="242" spans="1:2" ht="15">
      <c r="A242" s="104" t="s">
        <v>734</v>
      </c>
      <c r="B242" s="104" t="s">
        <v>735</v>
      </c>
    </row>
    <row r="243" spans="1:53" ht="15">
      <c r="A243" s="104" t="s">
        <v>736</v>
      </c>
      <c r="B243" s="104" t="s">
        <v>737</v>
      </c>
      <c r="AG243" s="104">
        <v>6.41147062861983</v>
      </c>
      <c r="AH243" s="104">
        <v>8.71960005492297</v>
      </c>
      <c r="AI243" s="104">
        <v>11.2841883063709</v>
      </c>
      <c r="AJ243" s="104">
        <v>15.3185449384019</v>
      </c>
      <c r="AK243" s="104">
        <v>22.8850108274344</v>
      </c>
      <c r="AL243" s="104">
        <v>35.490328098557</v>
      </c>
      <c r="AM243" s="104">
        <v>46.3978308736557</v>
      </c>
      <c r="AN243" s="104">
        <v>47.407784834313</v>
      </c>
      <c r="AO243" s="104">
        <v>50.2411151347515</v>
      </c>
      <c r="AP243" s="104">
        <v>54.5921059814751</v>
      </c>
      <c r="AQ243" s="104">
        <v>57.0978836460248</v>
      </c>
      <c r="AR243" s="104">
        <v>63.8991501828836</v>
      </c>
      <c r="AS243" s="104">
        <v>71.7194693647299</v>
      </c>
      <c r="AT243" s="104">
        <v>79.4883809801103</v>
      </c>
      <c r="AU243" s="104">
        <v>89.4364274925846</v>
      </c>
      <c r="AV243" s="104">
        <v>100</v>
      </c>
      <c r="AW243" s="104">
        <v>110.844798691426</v>
      </c>
      <c r="AX243" s="104">
        <v>119.607210591946</v>
      </c>
      <c r="AY243" s="104">
        <v>142.304182780879</v>
      </c>
      <c r="AZ243" s="104">
        <v>149.999652851314</v>
      </c>
      <c r="BA243" s="104">
        <v>166.761864848781</v>
      </c>
    </row>
    <row r="244" spans="1:53" ht="15">
      <c r="A244" s="104" t="s">
        <v>738</v>
      </c>
      <c r="B244" s="104" t="s">
        <v>739</v>
      </c>
      <c r="AB244" s="104">
        <v>0.0226183125073718</v>
      </c>
      <c r="AC244" s="104">
        <v>0.0352457139685425</v>
      </c>
      <c r="AD244" s="104">
        <v>0.0518278510521678</v>
      </c>
      <c r="AE244" s="104">
        <v>0.0782621365285747</v>
      </c>
      <c r="AF244" s="104">
        <v>0.174840943308518</v>
      </c>
      <c r="AG244" s="104">
        <v>0.361962381444658</v>
      </c>
      <c r="AH244" s="104">
        <v>0.715390859704019</v>
      </c>
      <c r="AI244" s="104">
        <v>1.90084020786645</v>
      </c>
      <c r="AJ244" s="104">
        <v>5.38530919788248</v>
      </c>
      <c r="AK244" s="104">
        <v>8.32575920516752</v>
      </c>
      <c r="AL244" s="104">
        <v>11.2339125448377</v>
      </c>
      <c r="AM244" s="104">
        <v>16.0727067043176</v>
      </c>
      <c r="AN244" s="104">
        <v>19.9974562030375</v>
      </c>
      <c r="AO244" s="104">
        <v>24.8885252999008</v>
      </c>
      <c r="AP244" s="104">
        <v>31.5555879651151</v>
      </c>
      <c r="AQ244" s="104">
        <v>39.7696374548154</v>
      </c>
      <c r="AR244" s="104">
        <v>48.277867065378</v>
      </c>
      <c r="AS244" s="104">
        <v>59.0116516363586</v>
      </c>
      <c r="AT244" s="104">
        <v>71.6410765206652</v>
      </c>
      <c r="AU244" s="104">
        <v>84.5133940651213</v>
      </c>
      <c r="AV244" s="104">
        <v>100</v>
      </c>
      <c r="AW244" s="104">
        <v>109.019572472265</v>
      </c>
      <c r="AX244" s="104">
        <v>120.638169443076</v>
      </c>
      <c r="AY244" s="104">
        <v>135.652288543062</v>
      </c>
      <c r="AZ244" s="104">
        <v>153.823258008339</v>
      </c>
      <c r="BA244" s="104">
        <v>166.900944279857</v>
      </c>
    </row>
    <row r="245" spans="1:50" ht="15">
      <c r="A245" s="104" t="s">
        <v>740</v>
      </c>
      <c r="B245" s="104" t="s">
        <v>741</v>
      </c>
      <c r="G245" s="104">
        <v>0.00214923243751764</v>
      </c>
      <c r="H245" s="104">
        <v>0.00220296324845559</v>
      </c>
      <c r="I245" s="104">
        <v>0.00227173868645615</v>
      </c>
      <c r="J245" s="104">
        <v>0.00232546949739409</v>
      </c>
      <c r="K245" s="104">
        <v>0.00235770798395686</v>
      </c>
      <c r="L245" s="104">
        <v>0.00236630491368543</v>
      </c>
      <c r="M245" s="104">
        <v>0.00241573725974834</v>
      </c>
      <c r="N245" s="104">
        <v>0.00248881116262394</v>
      </c>
      <c r="O245" s="104">
        <v>0.00255973583306202</v>
      </c>
      <c r="P245" s="104">
        <v>0.00263925743325017</v>
      </c>
      <c r="Q245" s="104">
        <v>0.0028133452606891</v>
      </c>
      <c r="R245" s="104">
        <v>0.00309489471002541</v>
      </c>
      <c r="S245" s="104">
        <v>0.00343378817263689</v>
      </c>
      <c r="T245" s="104">
        <v>0.0037876328174224</v>
      </c>
      <c r="U245" s="104">
        <v>0.00400193309525025</v>
      </c>
      <c r="V245" s="104">
        <v>0.00472831136253882</v>
      </c>
      <c r="W245" s="104">
        <v>0.00498372739134526</v>
      </c>
      <c r="X245" s="104">
        <v>0.00563908754330717</v>
      </c>
      <c r="Y245" s="104">
        <v>0.00623879607270331</v>
      </c>
      <c r="Z245" s="104">
        <v>0.00768116984187351</v>
      </c>
      <c r="AA245" s="104">
        <v>0.00922903250750633</v>
      </c>
      <c r="AB245" s="104">
        <v>0.0100127236397995</v>
      </c>
      <c r="AC245" s="104">
        <v>0.0114476218179117</v>
      </c>
      <c r="AD245" s="104">
        <v>0.0128750444049246</v>
      </c>
      <c r="AE245" s="104">
        <v>0.013830674132215</v>
      </c>
      <c r="AF245" s="104">
        <v>0.0156123566746209</v>
      </c>
      <c r="AG245" s="104">
        <v>0.0183230890648968</v>
      </c>
      <c r="AH245" s="104">
        <v>0.0226000034374615</v>
      </c>
      <c r="AI245" s="104">
        <v>0.0321066328139654</v>
      </c>
      <c r="AJ245" s="104">
        <v>0.0409643194527543</v>
      </c>
      <c r="AK245" s="104">
        <v>0.0500846370348067</v>
      </c>
      <c r="AL245" s="104">
        <v>0.0614006714564691</v>
      </c>
      <c r="AM245" s="104">
        <v>0.0745612301773313</v>
      </c>
      <c r="AN245" s="104">
        <v>0.0885310586652264</v>
      </c>
      <c r="AO245" s="104">
        <v>0.116701281178416</v>
      </c>
      <c r="AP245" s="104">
        <v>0.184994487971464</v>
      </c>
      <c r="AQ245" s="104">
        <v>0.288344344917926</v>
      </c>
      <c r="AR245" s="104">
        <v>0.509525406868472</v>
      </c>
      <c r="AS245" s="104">
        <v>1.2231666752042</v>
      </c>
      <c r="AT245" s="104">
        <v>6.50357502259692</v>
      </c>
      <c r="AU245" s="104">
        <v>24.8683843079064</v>
      </c>
      <c r="AV245" s="104">
        <v>100</v>
      </c>
      <c r="AW245" s="104">
        <v>1196.67763326399</v>
      </c>
      <c r="AX245" s="104">
        <v>293318.023376864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 Edition</dc:creator>
  <cp:keywords/>
  <dc:description/>
  <cp:lastModifiedBy>Somchai Jitsuchon</cp:lastModifiedBy>
  <dcterms:created xsi:type="dcterms:W3CDTF">2010-07-10T16:40:21Z</dcterms:created>
  <dcterms:modified xsi:type="dcterms:W3CDTF">2012-05-15T17:01:52Z</dcterms:modified>
  <cp:category/>
  <cp:version/>
  <cp:contentType/>
  <cp:contentStatus/>
</cp:coreProperties>
</file>