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FLAGSHIP PROGRAMME - SPFs for All\02 - Fund raising and partnerships\01 - Donor countries\18- EC\01 GLO1919EUR\Approach 2\1st call\10 country PRODOC\"/>
    </mc:Choice>
  </mc:AlternateContent>
  <xr:revisionPtr revIDLastSave="0" documentId="8_{B6A091D4-BAC1-4414-A641-38FC629BFB36}" xr6:coauthVersionLast="47" xr6:coauthVersionMax="47" xr10:uidLastSave="{00000000-0000-0000-0000-000000000000}"/>
  <bookViews>
    <workbookView xWindow="-120" yWindow="-120" windowWidth="29040" windowHeight="15840" activeTab="6" xr2:uid="{00000000-000D-0000-FFFF-FFFF00000000}"/>
  </bookViews>
  <sheets>
    <sheet name="Togo" sheetId="4" r:id="rId1"/>
    <sheet name="Nigeria" sheetId="11" r:id="rId2"/>
    <sheet name="Malawi" sheetId="8" r:id="rId3"/>
    <sheet name="Ecuador" sheetId="1" r:id="rId4"/>
    <sheet name="Peru" sheetId="18" r:id="rId5"/>
    <sheet name="Cabo Verde" sheetId="9" r:id="rId6"/>
    <sheet name="Myanmar" sheetId="13" r:id="rId7"/>
    <sheet name="Bangladesh" sheetId="15" r:id="rId8"/>
    <sheet name="Cote d'Ivoire" sheetId="17" r:id="rId9"/>
    <sheet name="Sri Lanka" sheetId="16" r:id="rId10"/>
  </sheets>
  <definedNames>
    <definedName name="_xlnm._FilterDatabase" localSheetId="4" hidden="1">Peru!$B$3:$J$74</definedName>
    <definedName name="_xlnm.Print_Area" localSheetId="7">Bangladesh!$A$1:$E$67</definedName>
    <definedName name="_xlnm.Print_Area" localSheetId="5">'Cabo Verde'!$A$1:$G$58</definedName>
    <definedName name="_xlnm.Print_Area" localSheetId="3">Ecuador!$A$1:$G$66</definedName>
    <definedName name="_xlnm.Print_Area" localSheetId="2">Malawi!$A$1:$F$52</definedName>
    <definedName name="_xlnm.Print_Area" localSheetId="6">Myanmar!$A$2:$G$71</definedName>
    <definedName name="_xlnm.Print_Area" localSheetId="9">'Sri Lanka'!$B$2:$G$76</definedName>
    <definedName name="_xlnm.Print_Area" localSheetId="0">Togo!$A$1:$F$96</definedName>
    <definedName name="_xlnm.Print_Titles" localSheetId="7">Bangladesh!$1:$3</definedName>
    <definedName name="_xlnm.Print_Titles" localSheetId="5">'Cabo Verde'!$1:$2</definedName>
    <definedName name="_xlnm.Print_Titles" localSheetId="3">Ecuador!$1:$2</definedName>
    <definedName name="_xlnm.Print_Titles" localSheetId="2">Malawi!$1:$2</definedName>
    <definedName name="_xlnm.Print_Titles" localSheetId="6">Myanmar!$2:$3</definedName>
    <definedName name="_xlnm.Print_Titles" localSheetId="9">'Sri Lanka'!$2:$3</definedName>
    <definedName name="_xlnm.Print_Titles" localSheetId="0">Togo!$1:$2</definedName>
    <definedName name="Z_913EDF2B_D796_4451_9DB9_A902841B443B_.wvu.PrintArea" localSheetId="7" hidden="1">Bangladesh!$A$1:$E$49</definedName>
    <definedName name="Z_913EDF2B_D796_4451_9DB9_A902841B443B_.wvu.PrintArea" localSheetId="5" hidden="1">'Cabo Verde'!$A$1:$G$42</definedName>
    <definedName name="Z_913EDF2B_D796_4451_9DB9_A902841B443B_.wvu.PrintArea" localSheetId="3" hidden="1">Ecuador!$A$1:$G$48</definedName>
    <definedName name="Z_913EDF2B_D796_4451_9DB9_A902841B443B_.wvu.PrintArea" localSheetId="2" hidden="1">Malawi!$A$1:$F$36</definedName>
    <definedName name="Z_913EDF2B_D796_4451_9DB9_A902841B443B_.wvu.PrintArea" localSheetId="6" hidden="1">Myanmar!$A$2:$F$55</definedName>
    <definedName name="Z_913EDF2B_D796_4451_9DB9_A902841B443B_.wvu.PrintArea" localSheetId="9" hidden="1">'Sri Lanka'!$B$2:$G$58</definedName>
    <definedName name="Z_913EDF2B_D796_4451_9DB9_A902841B443B_.wvu.PrintArea" localSheetId="0" hidden="1">Togo!$A$1:$F$80</definedName>
    <definedName name="Z_F1BDF3DC_3A5A_4306_8C8E_CE2E405ED839_.wvu.PrintArea" localSheetId="7" hidden="1">Bangladesh!$A$1:$E$49</definedName>
    <definedName name="Z_F1BDF3DC_3A5A_4306_8C8E_CE2E405ED839_.wvu.PrintArea" localSheetId="5" hidden="1">'Cabo Verde'!$A$1:$G$42</definedName>
    <definedName name="Z_F1BDF3DC_3A5A_4306_8C8E_CE2E405ED839_.wvu.PrintArea" localSheetId="3" hidden="1">Ecuador!$A$1:$G$48</definedName>
    <definedName name="Z_F1BDF3DC_3A5A_4306_8C8E_CE2E405ED839_.wvu.PrintArea" localSheetId="2" hidden="1">Malawi!$A$1:$F$36</definedName>
    <definedName name="Z_F1BDF3DC_3A5A_4306_8C8E_CE2E405ED839_.wvu.PrintArea" localSheetId="6" hidden="1">Myanmar!$A$2:$F$55</definedName>
    <definedName name="Z_F1BDF3DC_3A5A_4306_8C8E_CE2E405ED839_.wvu.PrintArea" localSheetId="9" hidden="1">'Sri Lanka'!$B$2:$G$58</definedName>
    <definedName name="Z_F1BDF3DC_3A5A_4306_8C8E_CE2E405ED839_.wvu.PrintArea" localSheetId="0" hidden="1">Togo!$A$1:$F$80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6" l="1"/>
  <c r="E6" i="18"/>
  <c r="F6" i="18"/>
  <c r="H9" i="18"/>
  <c r="H10" i="18"/>
  <c r="H11" i="18"/>
  <c r="G13" i="18"/>
  <c r="H13" i="18" s="1"/>
  <c r="F14" i="18"/>
  <c r="G14" i="18"/>
  <c r="F17" i="18"/>
  <c r="G17" i="18"/>
  <c r="H17" i="18"/>
  <c r="F19" i="18"/>
  <c r="G19" i="18"/>
  <c r="H19" i="18"/>
  <c r="F21" i="18"/>
  <c r="G21" i="18"/>
  <c r="H21" i="18"/>
  <c r="H25" i="18"/>
  <c r="K25" i="18"/>
  <c r="H26" i="18"/>
  <c r="K26" i="18"/>
  <c r="H27" i="18"/>
  <c r="K27" i="18"/>
  <c r="K28" i="18"/>
  <c r="K29" i="18"/>
  <c r="K30" i="18"/>
  <c r="K31" i="18"/>
  <c r="F32" i="18"/>
  <c r="H32" i="18" s="1"/>
  <c r="F33" i="18"/>
  <c r="H33" i="18" s="1"/>
  <c r="F34" i="18"/>
  <c r="H34" i="18" s="1"/>
  <c r="F35" i="18"/>
  <c r="H35" i="18" s="1"/>
  <c r="K36" i="18"/>
  <c r="F37" i="18"/>
  <c r="H37" i="18"/>
  <c r="K37" i="18"/>
  <c r="K38" i="18"/>
  <c r="K39" i="18"/>
  <c r="K40" i="18"/>
  <c r="K41" i="18"/>
  <c r="K42" i="18"/>
  <c r="K43" i="18"/>
  <c r="K44" i="18"/>
  <c r="K45" i="18"/>
  <c r="K46" i="18"/>
  <c r="K47" i="18"/>
  <c r="K48" i="18"/>
  <c r="G49" i="18"/>
  <c r="K50" i="18"/>
  <c r="K51" i="18"/>
  <c r="G52" i="18"/>
  <c r="G53" i="18" s="1"/>
  <c r="H52" i="18"/>
  <c r="H53" i="18" s="1"/>
  <c r="K52" i="18"/>
  <c r="F53" i="18"/>
  <c r="K53" i="18" s="1"/>
  <c r="K57" i="18"/>
  <c r="K32" i="18" l="1"/>
  <c r="K35" i="18"/>
  <c r="H14" i="18"/>
  <c r="G54" i="18"/>
  <c r="G58" i="18" s="1"/>
  <c r="H49" i="18"/>
  <c r="F49" i="18"/>
  <c r="F54" i="18" s="1"/>
  <c r="K54" i="18" s="1"/>
  <c r="H54" i="18"/>
  <c r="F55" i="18"/>
  <c r="K55" i="18" s="1"/>
  <c r="K34" i="18"/>
  <c r="K33" i="18"/>
  <c r="F50" i="17"/>
  <c r="F39" i="17"/>
  <c r="F49" i="17"/>
  <c r="G30" i="17"/>
  <c r="F46" i="17"/>
  <c r="G46" i="17" s="1"/>
  <c r="F45" i="17"/>
  <c r="G45" i="17" s="1"/>
  <c r="F43" i="17"/>
  <c r="G43" i="17" s="1"/>
  <c r="F42" i="17"/>
  <c r="G42" i="17" s="1"/>
  <c r="F38" i="17"/>
  <c r="G38" i="17" s="1"/>
  <c r="F37" i="17"/>
  <c r="G37" i="17" s="1"/>
  <c r="F35" i="17"/>
  <c r="G35" i="17" s="1"/>
  <c r="F34" i="17"/>
  <c r="G34" i="17" s="1"/>
  <c r="F33" i="17"/>
  <c r="G33" i="17" s="1"/>
  <c r="E28" i="17"/>
  <c r="F27" i="17"/>
  <c r="G27" i="17" s="1"/>
  <c r="F26" i="17"/>
  <c r="G26" i="17" s="1"/>
  <c r="F25" i="17"/>
  <c r="G25" i="17" s="1"/>
  <c r="F24" i="17"/>
  <c r="G24" i="17" s="1"/>
  <c r="E21" i="17"/>
  <c r="E22" i="17" s="1"/>
  <c r="F20" i="17"/>
  <c r="G20" i="17" s="1"/>
  <c r="F19" i="17"/>
  <c r="G19" i="17" s="1"/>
  <c r="F18" i="17"/>
  <c r="G18" i="17" s="1"/>
  <c r="F17" i="17"/>
  <c r="E15" i="17"/>
  <c r="F14" i="17"/>
  <c r="F15" i="17" s="1"/>
  <c r="E11" i="17"/>
  <c r="G11" i="17" s="1"/>
  <c r="E10" i="17"/>
  <c r="G9" i="17"/>
  <c r="F8" i="17"/>
  <c r="G8" i="17" s="1"/>
  <c r="E6" i="17"/>
  <c r="G6" i="17" s="1"/>
  <c r="D5" i="17"/>
  <c r="F5" i="17" s="1"/>
  <c r="G5" i="17" s="1"/>
  <c r="F41" i="17" l="1"/>
  <c r="F56" i="18"/>
  <c r="F44" i="17"/>
  <c r="F32" i="17"/>
  <c r="F36" i="17"/>
  <c r="F31" i="17"/>
  <c r="F47" i="17" s="1"/>
  <c r="F22" i="17"/>
  <c r="E12" i="17"/>
  <c r="E51" i="17" s="1"/>
  <c r="E53" i="17" s="1"/>
  <c r="E55" i="17" s="1"/>
  <c r="G40" i="17"/>
  <c r="G10" i="17"/>
  <c r="G12" i="17" s="1"/>
  <c r="G31" i="17"/>
  <c r="G28" i="17"/>
  <c r="F12" i="17"/>
  <c r="F51" i="17" s="1"/>
  <c r="G17" i="17"/>
  <c r="G21" i="17"/>
  <c r="G49" i="17"/>
  <c r="G50" i="17" s="1"/>
  <c r="F40" i="17"/>
  <c r="G14" i="17"/>
  <c r="G15" i="17" s="1"/>
  <c r="F28" i="17"/>
  <c r="K56" i="18" l="1"/>
  <c r="F58" i="18"/>
  <c r="G47" i="17"/>
  <c r="G22" i="17"/>
  <c r="K58" i="18" l="1"/>
  <c r="F59" i="18"/>
  <c r="K59" i="18" s="1"/>
  <c r="H58" i="18"/>
  <c r="G59" i="18"/>
  <c r="G51" i="17"/>
  <c r="F52" i="17"/>
  <c r="G52" i="17" s="1"/>
  <c r="G53" i="17" l="1"/>
  <c r="G55" i="17" s="1"/>
  <c r="F53" i="17"/>
  <c r="F55" i="17" s="1"/>
  <c r="G45" i="16" l="1"/>
  <c r="G39" i="16"/>
  <c r="G38" i="16" s="1"/>
  <c r="G33" i="16"/>
  <c r="G25" i="16"/>
  <c r="G24" i="16" s="1"/>
  <c r="G54" i="16"/>
  <c r="G21" i="16"/>
  <c r="G14" i="16"/>
  <c r="G13" i="16"/>
  <c r="F13" i="16"/>
  <c r="G11" i="16"/>
  <c r="F10" i="16"/>
  <c r="G7" i="16"/>
  <c r="F7" i="16"/>
  <c r="G6" i="16"/>
  <c r="F6" i="16"/>
  <c r="E48" i="15"/>
  <c r="E21" i="15"/>
  <c r="D43" i="15"/>
  <c r="D44" i="15" s="1"/>
  <c r="E42" i="15"/>
  <c r="D40" i="15"/>
  <c r="E40" i="15" s="1"/>
  <c r="D39" i="15"/>
  <c r="E39" i="15" s="1"/>
  <c r="E38" i="15"/>
  <c r="D36" i="15"/>
  <c r="E36" i="15" s="1"/>
  <c r="D35" i="15"/>
  <c r="E35" i="15" s="1"/>
  <c r="D34" i="15"/>
  <c r="E34" i="15" s="1"/>
  <c r="D33" i="15"/>
  <c r="E33" i="15" s="1"/>
  <c r="E31" i="15"/>
  <c r="E29" i="15"/>
  <c r="D29" i="15"/>
  <c r="D27" i="15"/>
  <c r="E27" i="15" s="1"/>
  <c r="D26" i="15"/>
  <c r="E26" i="15" s="1"/>
  <c r="D24" i="15"/>
  <c r="E24" i="15" s="1"/>
  <c r="D23" i="15"/>
  <c r="F19" i="15"/>
  <c r="D18" i="15"/>
  <c r="D19" i="15" s="1"/>
  <c r="E19" i="15" s="1"/>
  <c r="F16" i="15"/>
  <c r="D15" i="15"/>
  <c r="E15" i="15" s="1"/>
  <c r="D14" i="15"/>
  <c r="E14" i="15" s="1"/>
  <c r="D13" i="15"/>
  <c r="E13" i="15" s="1"/>
  <c r="D12" i="15"/>
  <c r="E11" i="15"/>
  <c r="F10" i="15"/>
  <c r="D10" i="15"/>
  <c r="E10" i="15" s="1"/>
  <c r="E9" i="15"/>
  <c r="F8" i="15"/>
  <c r="D7" i="15"/>
  <c r="E7" i="15" s="1"/>
  <c r="D6" i="15"/>
  <c r="E6" i="15" s="1"/>
  <c r="D5" i="15"/>
  <c r="G8" i="16" l="1"/>
  <c r="G15" i="16"/>
  <c r="F45" i="15"/>
  <c r="D8" i="15"/>
  <c r="E8" i="15" s="1"/>
  <c r="D16" i="15"/>
  <c r="E12" i="15"/>
  <c r="E16" i="15" s="1"/>
  <c r="D41" i="15"/>
  <c r="D45" i="15" s="1"/>
  <c r="E23" i="15"/>
  <c r="E41" i="15" s="1"/>
  <c r="E44" i="15"/>
  <c r="E18" i="15"/>
  <c r="E43" i="15"/>
  <c r="E5" i="15"/>
  <c r="G56" i="16" l="1"/>
  <c r="G57" i="16" s="1"/>
  <c r="G58" i="16" s="1"/>
  <c r="E45" i="15"/>
  <c r="D46" i="15"/>
  <c r="E46" i="15" s="1"/>
  <c r="D47" i="15" l="1"/>
  <c r="E47" i="15" s="1"/>
  <c r="D49" i="15" l="1"/>
  <c r="E49" i="15" s="1"/>
  <c r="E6" i="13"/>
  <c r="G6" i="13"/>
  <c r="L6" i="13"/>
  <c r="M6" i="13"/>
  <c r="F7" i="13"/>
  <c r="G7" i="13" s="1"/>
  <c r="E9" i="13"/>
  <c r="L9" i="13" s="1"/>
  <c r="G9" i="13"/>
  <c r="F10" i="13"/>
  <c r="G10" i="13"/>
  <c r="E13" i="13"/>
  <c r="G13" i="13" s="1"/>
  <c r="D14" i="13"/>
  <c r="E14" i="13" s="1"/>
  <c r="F15" i="13"/>
  <c r="I15" i="13"/>
  <c r="G17" i="13"/>
  <c r="L17" i="13"/>
  <c r="M17" i="13"/>
  <c r="E18" i="13"/>
  <c r="F18" i="13"/>
  <c r="G18" i="13"/>
  <c r="E20" i="13"/>
  <c r="L19" i="13" s="1"/>
  <c r="E22" i="13"/>
  <c r="G22" i="13" s="1"/>
  <c r="F22" i="13"/>
  <c r="E27" i="13"/>
  <c r="G27" i="13" s="1"/>
  <c r="E29" i="13"/>
  <c r="G29" i="13"/>
  <c r="E30" i="13"/>
  <c r="G30" i="13" s="1"/>
  <c r="E31" i="13"/>
  <c r="G31" i="13" s="1"/>
  <c r="E32" i="13"/>
  <c r="G32" i="13"/>
  <c r="E34" i="13"/>
  <c r="G34" i="13"/>
  <c r="G38" i="13"/>
  <c r="G39" i="13"/>
  <c r="E40" i="13"/>
  <c r="G40" i="13"/>
  <c r="E41" i="13"/>
  <c r="G41" i="13" s="1"/>
  <c r="E42" i="13"/>
  <c r="G42" i="13" s="1"/>
  <c r="E44" i="13"/>
  <c r="G44" i="13"/>
  <c r="E45" i="13"/>
  <c r="G45" i="13"/>
  <c r="G48" i="13"/>
  <c r="L48" i="13"/>
  <c r="M48" i="13"/>
  <c r="E49" i="13"/>
  <c r="G49" i="13"/>
  <c r="L49" i="13"/>
  <c r="M49" i="13"/>
  <c r="E50" i="13"/>
  <c r="F53" i="13"/>
  <c r="G28" i="13" l="1"/>
  <c r="G46" i="13" s="1"/>
  <c r="E11" i="13"/>
  <c r="G37" i="13"/>
  <c r="M25" i="13" s="1"/>
  <c r="G50" i="13"/>
  <c r="M9" i="13"/>
  <c r="M19" i="13"/>
  <c r="G20" i="13"/>
  <c r="E15" i="13"/>
  <c r="L15" i="13" s="1"/>
  <c r="G14" i="13"/>
  <c r="E37" i="13"/>
  <c r="E46" i="13" s="1"/>
  <c r="F11" i="13"/>
  <c r="F55" i="13" s="1"/>
  <c r="E28" i="13"/>
  <c r="L25" i="13" s="1"/>
  <c r="E23" i="9"/>
  <c r="L51" i="13" l="1"/>
  <c r="E51" i="13"/>
  <c r="E52" i="13" s="1"/>
  <c r="E53" i="13" s="1"/>
  <c r="G11" i="13"/>
  <c r="M15" i="13"/>
  <c r="M51" i="13" s="1"/>
  <c r="G15" i="13"/>
  <c r="G51" i="13" s="1"/>
  <c r="G53" i="13" s="1"/>
  <c r="L52" i="13"/>
  <c r="L54" i="13" s="1"/>
  <c r="F23" i="11"/>
  <c r="E18" i="11"/>
  <c r="F18" i="11" s="1"/>
  <c r="F20" i="11" s="1"/>
  <c r="F14" i="11"/>
  <c r="E11" i="11"/>
  <c r="F11" i="11" s="1"/>
  <c r="F12" i="11" s="1"/>
  <c r="E5" i="11"/>
  <c r="F5" i="11" s="1"/>
  <c r="F6" i="11" s="1"/>
  <c r="E4" i="11"/>
  <c r="M52" i="13" l="1"/>
  <c r="M54" i="13" s="1"/>
  <c r="M56" i="13" s="1"/>
  <c r="E54" i="13"/>
  <c r="G54" i="13" s="1"/>
  <c r="G55" i="13" s="1"/>
  <c r="F24" i="11"/>
  <c r="E55" i="13" l="1"/>
  <c r="F25" i="11"/>
  <c r="F26" i="11" s="1"/>
  <c r="F28" i="11" s="1"/>
  <c r="E5" i="9" l="1"/>
  <c r="E6" i="9"/>
  <c r="G6" i="9" s="1"/>
  <c r="F10" i="9"/>
  <c r="F11" i="9"/>
  <c r="E15" i="9"/>
  <c r="F15" i="9"/>
  <c r="G15" i="9"/>
  <c r="E17" i="9"/>
  <c r="F17" i="9"/>
  <c r="G17" i="9"/>
  <c r="F19" i="9"/>
  <c r="G19" i="9" s="1"/>
  <c r="G20" i="9" s="1"/>
  <c r="E20" i="9"/>
  <c r="E24" i="9"/>
  <c r="G24" i="9"/>
  <c r="E25" i="9"/>
  <c r="G25" i="9" s="1"/>
  <c r="E26" i="9"/>
  <c r="G26" i="9" s="1"/>
  <c r="E27" i="9"/>
  <c r="G27" i="9" s="1"/>
  <c r="E28" i="9"/>
  <c r="G28" i="9"/>
  <c r="G30" i="9"/>
  <c r="F33" i="9"/>
  <c r="E35" i="9"/>
  <c r="E36" i="9"/>
  <c r="G36" i="9" s="1"/>
  <c r="F37" i="9"/>
  <c r="E39" i="9"/>
  <c r="E40" i="9" s="1"/>
  <c r="G40" i="9" s="1"/>
  <c r="E37" i="9" l="1"/>
  <c r="G39" i="9"/>
  <c r="G5" i="9"/>
  <c r="E12" i="9"/>
  <c r="G8" i="9"/>
  <c r="G12" i="9" s="1"/>
  <c r="G10" i="9"/>
  <c r="F12" i="9"/>
  <c r="E33" i="9"/>
  <c r="E38" i="9" s="1"/>
  <c r="E42" i="9" s="1"/>
  <c r="G35" i="9"/>
  <c r="G37" i="9" s="1"/>
  <c r="G23" i="9"/>
  <c r="G33" i="9" s="1"/>
  <c r="G11" i="9"/>
  <c r="F20" i="9"/>
  <c r="G38" i="9" l="1"/>
  <c r="F38" i="9"/>
  <c r="F42" i="9" s="1"/>
  <c r="G42" i="9" s="1"/>
  <c r="E5" i="8" l="1"/>
  <c r="F5" i="8" s="1"/>
  <c r="E7" i="8"/>
  <c r="F7" i="8" s="1"/>
  <c r="H7" i="8" s="1"/>
  <c r="E8" i="8"/>
  <c r="F8" i="8"/>
  <c r="H8" i="8" s="1"/>
  <c r="E9" i="8"/>
  <c r="F9" i="8" s="1"/>
  <c r="H9" i="8" s="1"/>
  <c r="E12" i="8"/>
  <c r="F12" i="8" s="1"/>
  <c r="E17" i="8"/>
  <c r="F17" i="8" s="1"/>
  <c r="E20" i="8"/>
  <c r="F20" i="8" s="1"/>
  <c r="E21" i="8"/>
  <c r="F21" i="8"/>
  <c r="H21" i="8" s="1"/>
  <c r="E22" i="8"/>
  <c r="F22" i="8" s="1"/>
  <c r="H22" i="8" s="1"/>
  <c r="E23" i="8"/>
  <c r="F23" i="8"/>
  <c r="H23" i="8" s="1"/>
  <c r="E24" i="8"/>
  <c r="F24" i="8"/>
  <c r="H24" i="8" s="1"/>
  <c r="E25" i="8"/>
  <c r="F25" i="8" s="1"/>
  <c r="H25" i="8" s="1"/>
  <c r="E28" i="8"/>
  <c r="F28" i="8"/>
  <c r="H28" i="8" s="1"/>
  <c r="E29" i="8"/>
  <c r="F29" i="8"/>
  <c r="H29" i="8" s="1"/>
  <c r="E30" i="8"/>
  <c r="F30" i="8" s="1"/>
  <c r="H30" i="8" s="1"/>
  <c r="H35" i="8"/>
  <c r="F10" i="8" l="1"/>
  <c r="H10" i="8" s="1"/>
  <c r="H5" i="8"/>
  <c r="H20" i="8"/>
  <c r="F26" i="8"/>
  <c r="H26" i="8" s="1"/>
  <c r="F13" i="8"/>
  <c r="H13" i="8" s="1"/>
  <c r="H12" i="8"/>
  <c r="F18" i="8"/>
  <c r="H18" i="8" s="1"/>
  <c r="H17" i="8"/>
  <c r="F31" i="8"/>
  <c r="H31" i="8" l="1"/>
  <c r="F32" i="8"/>
  <c r="H32" i="8" l="1"/>
  <c r="F33" i="8"/>
  <c r="F34" i="8" l="1"/>
  <c r="H33" i="8"/>
  <c r="F6" i="4"/>
  <c r="F7" i="4"/>
  <c r="F9" i="4"/>
  <c r="F10" i="4"/>
  <c r="E11" i="4"/>
  <c r="E14" i="4"/>
  <c r="F18" i="4"/>
  <c r="D19" i="4"/>
  <c r="F19" i="4" s="1"/>
  <c r="F20" i="4"/>
  <c r="D21" i="4"/>
  <c r="F21" i="4"/>
  <c r="D22" i="4"/>
  <c r="F22" i="4" s="1"/>
  <c r="F25" i="4"/>
  <c r="F26" i="4"/>
  <c r="F27" i="4"/>
  <c r="F30" i="4"/>
  <c r="D31" i="4"/>
  <c r="F31" i="4" s="1"/>
  <c r="F32" i="4"/>
  <c r="F37" i="4"/>
  <c r="F38" i="4"/>
  <c r="F39" i="4"/>
  <c r="F40" i="4"/>
  <c r="F41" i="4"/>
  <c r="F43" i="4"/>
  <c r="F45" i="4"/>
  <c r="F46" i="4"/>
  <c r="F47" i="4"/>
  <c r="F48" i="4"/>
  <c r="F51" i="4"/>
  <c r="F52" i="4"/>
  <c r="F54" i="4"/>
  <c r="F56" i="4"/>
  <c r="F62" i="4"/>
  <c r="F63" i="4"/>
  <c r="F64" i="4"/>
  <c r="F66" i="4"/>
  <c r="F67" i="4"/>
  <c r="C68" i="4"/>
  <c r="D68" i="4"/>
  <c r="E68" i="4"/>
  <c r="F70" i="4"/>
  <c r="F71" i="4"/>
  <c r="F72" i="4"/>
  <c r="F73" i="4"/>
  <c r="F74" i="4"/>
  <c r="E75" i="4"/>
  <c r="C77" i="4"/>
  <c r="C78" i="4" s="1"/>
  <c r="D77" i="4"/>
  <c r="D78" i="4" s="1"/>
  <c r="E15" i="4" l="1"/>
  <c r="E76" i="4" s="1"/>
  <c r="E77" i="4" s="1"/>
  <c r="F35" i="4"/>
  <c r="D79" i="4"/>
  <c r="F75" i="4"/>
  <c r="F28" i="4"/>
  <c r="F49" i="4"/>
  <c r="D80" i="4"/>
  <c r="F42" i="4"/>
  <c r="F68" i="4" s="1"/>
  <c r="F15" i="4"/>
  <c r="H34" i="8"/>
  <c r="F36" i="8"/>
  <c r="H36" i="8" s="1"/>
  <c r="F23" i="4"/>
  <c r="F33" i="4"/>
  <c r="C79" i="4"/>
  <c r="C80" i="4" s="1"/>
  <c r="G42" i="1"/>
  <c r="G41" i="1"/>
  <c r="G43" i="1" s="1"/>
  <c r="F39" i="1"/>
  <c r="G17" i="1"/>
  <c r="F15" i="1"/>
  <c r="E14" i="1"/>
  <c r="E15" i="1" s="1"/>
  <c r="G12" i="1"/>
  <c r="F9" i="1"/>
  <c r="G9" i="1" s="1"/>
  <c r="E5" i="1"/>
  <c r="F10" i="1" l="1"/>
  <c r="E78" i="4"/>
  <c r="E80" i="4" s="1"/>
  <c r="F76" i="4"/>
  <c r="F77" i="4" s="1"/>
  <c r="E10" i="1"/>
  <c r="G5" i="1"/>
  <c r="G14" i="1"/>
  <c r="F42" i="1"/>
  <c r="F43" i="1" s="1"/>
  <c r="F44" i="1" s="1"/>
  <c r="F48" i="1" s="1"/>
  <c r="E41" i="1"/>
  <c r="E43" i="1" s="1"/>
  <c r="F78" i="4" l="1"/>
  <c r="F80" i="4" s="1"/>
  <c r="E30" i="1"/>
  <c r="G30" i="1" s="1"/>
  <c r="E25" i="1"/>
  <c r="G25" i="1" s="1"/>
  <c r="E33" i="1"/>
  <c r="G33" i="1" s="1"/>
  <c r="E26" i="1"/>
  <c r="G26" i="1" s="1"/>
  <c r="E21" i="1"/>
  <c r="E34" i="1"/>
  <c r="G34" i="1" s="1"/>
  <c r="E27" i="1"/>
  <c r="G27" i="1" s="1"/>
  <c r="E22" i="1"/>
  <c r="G22" i="1" s="1"/>
  <c r="G10" i="1"/>
  <c r="E37" i="1"/>
  <c r="G37" i="1" s="1"/>
  <c r="E28" i="1"/>
  <c r="G28" i="1" s="1"/>
  <c r="E23" i="1"/>
  <c r="G23" i="1" s="1"/>
  <c r="E38" i="1"/>
  <c r="G38" i="1" s="1"/>
  <c r="G15" i="1"/>
  <c r="E39" i="1" l="1"/>
  <c r="E44" i="1" s="1"/>
  <c r="G21" i="1"/>
  <c r="G39" i="1" s="1"/>
  <c r="G44" i="1" s="1"/>
  <c r="E45" i="1" l="1"/>
  <c r="E46" i="1" s="1"/>
  <c r="E48" i="1" l="1"/>
  <c r="E49" i="1" s="1"/>
  <c r="F49" i="1" l="1"/>
  <c r="G48" i="1"/>
  <c r="F46" i="13"/>
  <c r="F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Peyron Bista, Celine</author>
  </authors>
  <commentList>
    <comment ref="F2" authorId="0" shapeId="0" xr:uid="{00000000-0006-0000-0300-000001000000}">
      <text>
        <r>
          <rPr>
            <b/>
            <sz val="9"/>
            <color indexed="81"/>
            <rFont val="Tahoma"/>
            <family val="2"/>
          </rPr>
          <t xml:space="preserve">Peyron Bista, Celine
</t>
        </r>
        <r>
          <rPr>
            <sz val="9"/>
            <color indexed="81"/>
            <rFont val="Tahoma"/>
            <family val="2"/>
          </rPr>
          <t xml:space="preserve">It will be good to reach a 15% ILO in-kind contribution.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Gómez Narváez</author>
  </authors>
  <commentList>
    <comment ref="E25" authorId="0" shapeId="0" xr:uid="{00000000-0006-0000-0400-000001000000}">
      <text>
        <r>
          <rPr>
            <b/>
            <sz val="10"/>
            <color rgb="FF000000"/>
            <rFont val="Tahoma"/>
            <family val="2"/>
          </rPr>
          <t>Ana Gómez Narváez:</t>
        </r>
        <r>
          <rPr>
            <sz val="10"/>
            <color rgb="FF000000"/>
            <rFont val="Tahoma"/>
            <family val="2"/>
          </rPr>
          <t xml:space="preserve">
</t>
        </r>
        <r>
          <rPr>
            <sz val="10"/>
            <color rgb="FF000000"/>
            <rFont val="Tahoma"/>
            <family val="2"/>
          </rPr>
          <t>Se justiificará con el pptx y el taller donde se explicó la expinternacional</t>
        </r>
      </text>
    </comment>
    <comment ref="F25" authorId="0" shapeId="0" xr:uid="{00000000-0006-0000-0400-000002000000}">
      <text>
        <r>
          <rPr>
            <b/>
            <sz val="10"/>
            <color rgb="FF000000"/>
            <rFont val="Tahoma"/>
            <family val="2"/>
          </rPr>
          <t>Ana Gómez Narváez:</t>
        </r>
        <r>
          <rPr>
            <sz val="10"/>
            <color rgb="FF000000"/>
            <rFont val="Tahoma"/>
            <family val="2"/>
          </rPr>
          <t xml:space="preserve">
</t>
        </r>
        <r>
          <rPr>
            <sz val="10"/>
            <color rgb="FF000000"/>
            <rFont val="Tahoma"/>
            <family val="2"/>
          </rPr>
          <t>Se justiificará con el pptx y el taller donde se explicó la expinternacional</t>
        </r>
      </text>
    </comment>
    <comment ref="E26" authorId="0" shapeId="0" xr:uid="{00000000-0006-0000-0400-000003000000}">
      <text>
        <r>
          <rPr>
            <b/>
            <sz val="10"/>
            <color rgb="FF000000"/>
            <rFont val="Tahoma"/>
            <family val="2"/>
          </rPr>
          <t>Ana Gómez Narváez:</t>
        </r>
        <r>
          <rPr>
            <sz val="10"/>
            <color rgb="FF000000"/>
            <rFont val="Tahoma"/>
            <family val="2"/>
          </rPr>
          <t xml:space="preserve">
</t>
        </r>
        <r>
          <rPr>
            <sz val="10"/>
            <color rgb="FF000000"/>
            <rFont val="Tahoma"/>
            <family val="2"/>
          </rPr>
          <t>Parte del TDR de Álvaro</t>
        </r>
      </text>
    </comment>
    <comment ref="F26" authorId="0" shapeId="0" xr:uid="{00000000-0006-0000-0400-000004000000}">
      <text>
        <r>
          <rPr>
            <b/>
            <sz val="10"/>
            <color rgb="FF000000"/>
            <rFont val="Tahoma"/>
            <family val="2"/>
          </rPr>
          <t>Ana Gómez Narváez:</t>
        </r>
        <r>
          <rPr>
            <sz val="10"/>
            <color rgb="FF000000"/>
            <rFont val="Tahoma"/>
            <family val="2"/>
          </rPr>
          <t xml:space="preserve">
</t>
        </r>
        <r>
          <rPr>
            <sz val="10"/>
            <color rgb="FF000000"/>
            <rFont val="Tahoma"/>
            <family val="2"/>
          </rPr>
          <t>Parte del TDR de Álvaro</t>
        </r>
      </text>
    </comment>
    <comment ref="E27" authorId="0" shapeId="0" xr:uid="{00000000-0006-0000-0400-000005000000}">
      <text>
        <r>
          <rPr>
            <b/>
            <sz val="10"/>
            <color rgb="FF000000"/>
            <rFont val="Tahoma"/>
            <family val="2"/>
          </rPr>
          <t>Ana Gómez Narváez:</t>
        </r>
        <r>
          <rPr>
            <sz val="10"/>
            <color rgb="FF000000"/>
            <rFont val="Tahoma"/>
            <family val="2"/>
          </rPr>
          <t xml:space="preserve">
</t>
        </r>
        <r>
          <rPr>
            <sz val="10"/>
            <color rgb="FF000000"/>
            <rFont val="Tahoma"/>
            <family val="2"/>
          </rPr>
          <t>No se tiene claro lo sacaría</t>
        </r>
      </text>
    </comment>
    <comment ref="F27" authorId="0" shapeId="0" xr:uid="{00000000-0006-0000-0400-000006000000}">
      <text>
        <r>
          <rPr>
            <b/>
            <sz val="10"/>
            <color rgb="FF000000"/>
            <rFont val="Tahoma"/>
            <family val="2"/>
          </rPr>
          <t>Ana Gómez Narváez:</t>
        </r>
        <r>
          <rPr>
            <sz val="10"/>
            <color rgb="FF000000"/>
            <rFont val="Tahoma"/>
            <family val="2"/>
          </rPr>
          <t xml:space="preserve">
</t>
        </r>
        <r>
          <rPr>
            <sz val="10"/>
            <color rgb="FF000000"/>
            <rFont val="Tahoma"/>
            <family val="2"/>
          </rPr>
          <t>No se tiene claro lo sacaría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Peyron Bista, Celine</author>
  </authors>
  <commentList>
    <comment ref="F2" authorId="0" shapeId="0" xr:uid="{00000000-0006-0000-0500-000001000000}">
      <text>
        <r>
          <rPr>
            <b/>
            <sz val="9"/>
            <color indexed="81"/>
            <rFont val="Tahoma"/>
            <family val="2"/>
          </rPr>
          <t xml:space="preserve">Peyron Bista, Celine
</t>
        </r>
        <r>
          <rPr>
            <sz val="9"/>
            <color indexed="81"/>
            <rFont val="Tahoma"/>
            <family val="2"/>
          </rPr>
          <t xml:space="preserve">It will be good to reach a 15% ILO in-kind contribution.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ILO</author>
  </authors>
  <commentList>
    <comment ref="E4" authorId="0" shapeId="0" xr:uid="{00000000-0006-0000-0700-000001000000}">
      <text>
        <r>
          <rPr>
            <b/>
            <sz val="9"/>
            <color indexed="81"/>
            <rFont val="Tahoma"/>
            <family val="2"/>
          </rPr>
          <t>ILO:</t>
        </r>
        <r>
          <rPr>
            <sz val="9"/>
            <color indexed="81"/>
            <rFont val="Tahoma"/>
            <family val="2"/>
          </rPr>
          <t xml:space="preserve">
Source: IRIS (official UN Operational exchange rates as uploaded into the IRIS system)</t>
        </r>
      </text>
    </comment>
    <comment ref="F5" authorId="0" shapeId="0" xr:uid="{00000000-0006-0000-0700-000002000000}">
      <text>
        <r>
          <rPr>
            <b/>
            <sz val="9"/>
            <color indexed="81"/>
            <rFont val="Tahoma"/>
            <family val="2"/>
          </rPr>
          <t>ILO:</t>
        </r>
        <r>
          <rPr>
            <sz val="9"/>
            <color indexed="81"/>
            <rFont val="Tahoma"/>
            <family val="2"/>
          </rPr>
          <t xml:space="preserve">
50% 4 months </t>
        </r>
      </text>
    </comment>
    <comment ref="F6" authorId="0" shapeId="0" xr:uid="{00000000-0006-0000-0700-000003000000}">
      <text>
        <r>
          <rPr>
            <b/>
            <sz val="9"/>
            <color indexed="81"/>
            <rFont val="Tahoma"/>
            <family val="2"/>
          </rPr>
          <t>ILO:</t>
        </r>
        <r>
          <rPr>
            <sz val="9"/>
            <color indexed="81"/>
            <rFont val="Tahoma"/>
            <family val="2"/>
          </rPr>
          <t xml:space="preserve">
50% 4 months </t>
        </r>
      </text>
    </comment>
    <comment ref="A7" authorId="0" shapeId="0" xr:uid="{00000000-0006-0000-0700-000004000000}">
      <text>
        <r>
          <rPr>
            <b/>
            <sz val="9"/>
            <color indexed="81"/>
            <rFont val="Tahoma"/>
            <family val="2"/>
          </rPr>
          <t>ILO:</t>
        </r>
        <r>
          <rPr>
            <sz val="9"/>
            <color indexed="81"/>
            <rFont val="Tahoma"/>
            <family val="2"/>
          </rPr>
          <t xml:space="preserve">
Time division in sheet 3</t>
        </r>
      </text>
    </comment>
    <comment ref="F7" authorId="0" shapeId="0" xr:uid="{00000000-0006-0000-0700-000005000000}">
      <text>
        <r>
          <rPr>
            <b/>
            <sz val="9"/>
            <color indexed="81"/>
            <rFont val="Tahoma"/>
            <family val="2"/>
          </rPr>
          <t>ILO:</t>
        </r>
        <r>
          <rPr>
            <sz val="9"/>
            <color indexed="81"/>
            <rFont val="Tahoma"/>
            <family val="2"/>
          </rPr>
          <t xml:space="preserve">
ILO CO Dhaka SP &amp; RMG expert staff time</t>
        </r>
      </text>
    </comment>
    <comment ref="F11" authorId="0" shapeId="0" xr:uid="{00000000-0006-0000-0700-000006000000}">
      <text>
        <r>
          <rPr>
            <b/>
            <sz val="9"/>
            <color indexed="81"/>
            <rFont val="Tahoma"/>
            <family val="2"/>
          </rPr>
          <t>ILO:</t>
        </r>
        <r>
          <rPr>
            <sz val="9"/>
            <color indexed="81"/>
            <rFont val="Tahoma"/>
            <family val="2"/>
          </rPr>
          <t xml:space="preserve">
Allocation for office space,utility, other common services</t>
        </r>
      </text>
    </comment>
    <comment ref="F14" authorId="0" shapeId="0" xr:uid="{00000000-0006-0000-0700-000007000000}">
      <text>
        <r>
          <rPr>
            <b/>
            <sz val="9"/>
            <color indexed="81"/>
            <rFont val="Tahoma"/>
            <family val="2"/>
          </rPr>
          <t>ILO:</t>
        </r>
        <r>
          <rPr>
            <sz val="9"/>
            <color indexed="81"/>
            <rFont val="Tahoma"/>
            <family val="2"/>
          </rPr>
          <t xml:space="preserve">
Use of ILO office vehicle for attending meetings </t>
        </r>
      </text>
    </comment>
    <comment ref="F18" authorId="0" shapeId="0" xr:uid="{00000000-0006-0000-0700-000008000000}">
      <text>
        <r>
          <rPr>
            <b/>
            <sz val="9"/>
            <color indexed="81"/>
            <rFont val="Tahoma"/>
            <family val="2"/>
          </rPr>
          <t>ILO:</t>
        </r>
        <r>
          <rPr>
            <sz val="9"/>
            <color indexed="81"/>
            <rFont val="Tahoma"/>
            <family val="2"/>
          </rPr>
          <t xml:space="preserve">
apportionment cost apporx. 900 per person including UN charges </t>
        </r>
      </text>
    </comment>
    <comment ref="F44" authorId="0" shapeId="0" xr:uid="{00000000-0006-0000-0700-000009000000}">
      <text>
        <r>
          <rPr>
            <b/>
            <sz val="9"/>
            <color indexed="81"/>
            <rFont val="Tahoma"/>
            <family val="2"/>
          </rPr>
          <t>ILO:</t>
        </r>
        <r>
          <rPr>
            <sz val="9"/>
            <color indexed="81"/>
            <rFont val="Tahoma"/>
            <family val="2"/>
          </rPr>
          <t xml:space="preserve">
ILO Indonesia study on UI legal provision in Bangladesh </t>
        </r>
      </text>
    </comment>
  </commentList>
</comments>
</file>

<file path=xl/sharedStrings.xml><?xml version="1.0" encoding="utf-8"?>
<sst xmlns="http://schemas.openxmlformats.org/spreadsheetml/2006/main" count="946" uniqueCount="430">
  <si>
    <r>
      <t xml:space="preserve"> 1. Budget for the Action</t>
    </r>
    <r>
      <rPr>
        <b/>
        <vertAlign val="superscript"/>
        <sz val="12"/>
        <rFont val="Arial"/>
        <family val="2"/>
      </rPr>
      <t>1</t>
    </r>
  </si>
  <si>
    <t>Year 1</t>
  </si>
  <si>
    <t>Costs</t>
  </si>
  <si>
    <t>Unit</t>
  </si>
  <si>
    <t># of units</t>
  </si>
  <si>
    <t>Unit value
(in EUR)</t>
  </si>
  <si>
    <t>ILO Costs (covered by the project) (EUR)</t>
  </si>
  <si>
    <t>ILO in-kind contribution
 (in EUR)</t>
  </si>
  <si>
    <t>Total Cost
 (in EUR)</t>
  </si>
  <si>
    <r>
      <t>1. Human Resources</t>
    </r>
    <r>
      <rPr>
        <b/>
        <vertAlign val="superscript"/>
        <sz val="10"/>
        <color indexed="8"/>
        <rFont val="Arial"/>
        <family val="2"/>
      </rPr>
      <t>14</t>
    </r>
  </si>
  <si>
    <r>
      <t>1.1 Salaries (gross salaries including social security charges and other related costs, local staff)</t>
    </r>
    <r>
      <rPr>
        <vertAlign val="superscript"/>
        <sz val="10"/>
        <rFont val="Arial"/>
        <family val="2"/>
      </rPr>
      <t>4</t>
    </r>
  </si>
  <si>
    <t xml:space="preserve">National Officer </t>
  </si>
  <si>
    <t>Per month</t>
  </si>
  <si>
    <t>Programme Officer (of the Country Office)</t>
  </si>
  <si>
    <t>1.2 Salaries (gross salaries including social security
charges and other related costs, expat/int. staff)</t>
  </si>
  <si>
    <t>Backstopping Actuarial Unit</t>
  </si>
  <si>
    <t>Social Protection Specialist (DWT team)</t>
  </si>
  <si>
    <t>Subtotal Human Resources</t>
  </si>
  <si>
    <r>
      <t>2. Travel</t>
    </r>
    <r>
      <rPr>
        <b/>
        <vertAlign val="superscript"/>
        <sz val="10"/>
        <rFont val="Arial"/>
        <family val="2"/>
      </rPr>
      <t>6</t>
    </r>
  </si>
  <si>
    <t>Subtotal Travel</t>
  </si>
  <si>
    <r>
      <t>3. Equipment and supplies</t>
    </r>
    <r>
      <rPr>
        <b/>
        <vertAlign val="superscript"/>
        <sz val="10"/>
        <rFont val="Arial"/>
        <family val="2"/>
      </rPr>
      <t>7</t>
    </r>
  </si>
  <si>
    <t>Office general supplies</t>
  </si>
  <si>
    <t>Per kit</t>
  </si>
  <si>
    <t>Subtotal Equipment and supplies</t>
  </si>
  <si>
    <r>
      <t>4. Local office</t>
    </r>
    <r>
      <rPr>
        <b/>
        <vertAlign val="superscript"/>
        <sz val="10"/>
        <color indexed="8"/>
        <rFont val="Arial"/>
        <family val="2"/>
      </rPr>
      <t>14</t>
    </r>
  </si>
  <si>
    <t>Subtotal Local office</t>
  </si>
  <si>
    <r>
      <t>5. Other costs, services</t>
    </r>
    <r>
      <rPr>
        <b/>
        <vertAlign val="superscript"/>
        <sz val="10"/>
        <rFont val="Arial"/>
        <family val="2"/>
      </rPr>
      <t>8</t>
    </r>
  </si>
  <si>
    <t>OUTCOME 11. Population has adequate institutions and mechanisms that provide income protection against job loss</t>
  </si>
  <si>
    <t>Output 1 Protection mechanism for unemployment for formal and informal workers</t>
  </si>
  <si>
    <t>Activity 1.1 Review of international experience and identification of best practices.</t>
  </si>
  <si>
    <t>Lump Sum</t>
  </si>
  <si>
    <t>Activity 1.2  Identification and analysis of the contracting modalities of the labour code. </t>
  </si>
  <si>
    <t>Activity 1.3 Economic and legal evaluation for the inclusion of new protected subjects.</t>
  </si>
  <si>
    <t>Output 2 Definition of scope of application, defined benefits (sufficient) and eligibility conditions</t>
  </si>
  <si>
    <t xml:space="preserve">Activity 2.1 Analyse the sufficiency and establish the structure of benefits (replacement rates), considering the ILO Conventions and other national sufficiency parameters. </t>
  </si>
  <si>
    <t>Activity 2.2 Analyse the activation of additional benefits in situations of prolonged crisis with high unemployment.</t>
  </si>
  <si>
    <t xml:space="preserve">Activity 2.3 Establish the number of sufficient prior contributions, continuous or discontinuous, in defined terms, to access the benefits. </t>
  </si>
  <si>
    <t>Activity 2.4 Define the appropriate grace periods with respect to the duration of unemployment.</t>
  </si>
  <si>
    <t>Output 3 Sustainable financing of the defined monetary benefits</t>
  </si>
  <si>
    <t>Activity 3.1 Analyse and determine the sources of financing to ensure the sustainability of the system in the long term, both in its contributory and non-contributory scope.</t>
  </si>
  <si>
    <t>OUTCOME 2 The population has mechanisms that promote rapid and better reintegration into the labour market, that guarantees quality employment and fosters better coordination between contributory and non-contributory schemes.</t>
  </si>
  <si>
    <t>Output 1 All protected workers have access to job training programs and employment services, considering gender gaps.</t>
  </si>
  <si>
    <t>Activity 1.1 Review of international experience and identification of good practices.</t>
  </si>
  <si>
    <t>Activity 1.2 Establish procedures for the beneficiaries’ access to job training programs and employment services, considering gender gaps.</t>
  </si>
  <si>
    <t xml:space="preserve">OUTCOME 3 Social actors are part of the generation of the strategy and their needs and demands are considered </t>
  </si>
  <si>
    <t xml:space="preserve">Output 1 An instance of consultative participation of social actors is created. </t>
  </si>
  <si>
    <t xml:space="preserve">Activity 1.1 Review of participation schemes of social actors: international and local experience. </t>
  </si>
  <si>
    <t xml:space="preserve">Activity 1.2 Design of the unemployment insurance users committee and operating rules. </t>
  </si>
  <si>
    <t>Subtotal Other costs, services</t>
  </si>
  <si>
    <t>6. Other</t>
  </si>
  <si>
    <t>Dissemination and Communication products (Printed and digital reports and other printouts)</t>
  </si>
  <si>
    <t>Per unit</t>
  </si>
  <si>
    <t>ILO contribution of current Technical Assistance Program for Social Security (PATSS</t>
  </si>
  <si>
    <t>Subtotal Other</t>
  </si>
  <si>
    <t>7.  Subtotal direct eligible costs of the Action (1-6)</t>
  </si>
  <si>
    <t>8. Indirect costs (maximum 7% of  7, subtotal of direct eligible costs of the Action)</t>
  </si>
  <si>
    <t>9. Total eligible costs of the Action, excluding reserve (7+ 8)</t>
  </si>
  <si>
    <t xml:space="preserve">10.  Provision for contingency reserve (maximum 5% of  7, subtotal of direct eligible costs of the Action) </t>
  </si>
  <si>
    <r>
      <t xml:space="preserve">11. Total </t>
    </r>
    <r>
      <rPr>
        <b/>
        <sz val="10"/>
        <rFont val="Arial"/>
        <family val="2"/>
      </rPr>
      <t xml:space="preserve">eligible costs (9+10) </t>
    </r>
  </si>
  <si>
    <t>Total costs withouth ILO contribution</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</si>
  <si>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</si>
  <si>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This section must be completed if the Action is to be implemented over more than one reporting period (usually 12 months).</t>
  </si>
  <si>
    <t>3. The budget may be established in euro or in the currency of the country of the Contracting Authority. Costs and unit values are rounded to the nearest euro.</t>
  </si>
  <si>
    <t>4. If staff are not working full time on the Action, the percentage should be indicated alongside the description of the item and reflected in the number of units (not the unit value).</t>
  </si>
  <si>
    <r>
      <t>5. Indicate the country where the per diems are incurred</t>
    </r>
    <r>
      <rPr>
        <strike/>
        <sz val="10"/>
        <color indexed="8"/>
        <rFont val="Arial"/>
        <family val="2"/>
      </rPr>
      <t>.</t>
    </r>
    <r>
      <rPr>
        <sz val="10"/>
        <color indexed="8"/>
        <rFont val="Arial"/>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</si>
  <si>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</si>
  <si>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7. Please separate cost for purchase or rental.</t>
  </si>
  <si>
    <t>8. Specify the typology of costs or services. Global amounts will not be accepted.</t>
  </si>
  <si>
    <t>9. Only indicate here when fully subcontracted.</t>
  </si>
  <si>
    <t xml:space="preserve">10. Communication and visibility activities should be properly planned and budgeted at each stage of the project implementation. </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</si>
  <si>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</si>
  <si>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r>
      <t xml:space="preserve">12. Only to be filled in when contributions in kind as may be accepted as co-financing. The amount indicated must be identical to the one indicated in worksheet 3 "expected sources of funding".  </t>
    </r>
    <r>
      <rPr>
        <sz val="10"/>
        <color indexed="10"/>
        <rFont val="Arial"/>
        <family val="2"/>
      </rPr>
      <t>The value of the work provided by volunteers can be recognised as in kind contribution. Volunteers' work may comprise up to 50 % of the co-financing and shall be declared as unit cost (the unit costs defined in the budget and accepted by the contracting authority).</t>
    </r>
  </si>
  <si>
    <t>13.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</si>
  <si>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t>14. Costs related to category 1 and 4 of the budget, when they relate to a Field office, can be declared on the basis of a simplified method of allocation. A description of the allocation method used to determine field office costs in accordance with the entity's usual accounting and management practices has to be prepared by the entity and annexed to the Budget on a separate sheet. The method will be assessed and approved by the Evaluation Committee and the Contracting Authority  during the contracting phase. The Beneficiary proposing and using them must be univocally identified. When costs are declared on the basis of such allocation method the amount charged to the Project is to be indicated in the column "TOTAL COSTS" and the mention "APPORTIONMENT" is to be indicated in the column "units".</t>
  </si>
  <si>
    <t>NB: The Beneficiary(ies) alone are responsible for the correctness of the financial information provided in these tables.</t>
  </si>
  <si>
    <r>
      <t xml:space="preserve"> 1. Budget for the Action</t>
    </r>
    <r>
      <rPr>
        <b/>
        <vertAlign val="superscript"/>
        <sz val="10"/>
        <rFont val="Arial"/>
        <family val="2"/>
      </rPr>
      <t>1</t>
    </r>
  </si>
  <si>
    <t>ILO in-kind contribution
(in EUR)</t>
  </si>
  <si>
    <t>Total Cost
(in EUR)</t>
  </si>
  <si>
    <t>Missions</t>
  </si>
  <si>
    <t>Outcome 1. The population has adequate institutions and mechanisms that provide income protection in the face of job loss</t>
  </si>
  <si>
    <t>Output 1. The population has adequate institutions and mechanisms that provide income protection in the face of job loss</t>
  </si>
  <si>
    <t>Activity 1.1. Review of international experience and identification of best practices.</t>
  </si>
  <si>
    <t xml:space="preserve">Lump Sum </t>
  </si>
  <si>
    <t xml:space="preserve">Activity 1.2. Identification and analysis of the hiring modalities in the labour legislation. </t>
  </si>
  <si>
    <t>Activity 1.3. Economic and legal evaluation for the inclusion of new protected subjects.</t>
  </si>
  <si>
    <t>Output 2. Definition of scope of application, defined benefits (sufficient) and eligibility conditions</t>
  </si>
  <si>
    <t xml:space="preserve">Activity 2.1. Analyse the sufficiency and establish the structure of the benefits (replacement rates) considering the ILO Conventions and other national sufficiency parameters. </t>
  </si>
  <si>
    <t>Activity 2.2. Analyse the activation of additional benefits in situations of prolonged crisis with high unemployment.</t>
  </si>
  <si>
    <t>Activity 2.3. Establish the number of sufficient prior contribution, continues or discontinuous, in defined terms, to access the benefits.</t>
  </si>
  <si>
    <t>Activity 2.4. Define the appropriate grace periods regarding the duration of unemployment</t>
  </si>
  <si>
    <t>Output 3. Sustainable financing of the defined monetary benefits</t>
  </si>
  <si>
    <t xml:space="preserve">Activity 3.1. Analyse and determine the sources of financing to ensure the sustainability of the system in the long-term, both in its contributory and non-contributory scope. </t>
  </si>
  <si>
    <t>Outcome 2. The population has mechanisms that promote quick and better reintegration into the labour market, that guarantees quality employment and fosters better coordination between contributory and non-contributory schemes.</t>
  </si>
  <si>
    <t>Output 1 Active and passive policies formally linked</t>
  </si>
  <si>
    <t>Activity 1.1. Analysis of international experience and identification of good practices.</t>
  </si>
  <si>
    <t>Outcome 3. Social actors are part of the generation of the strategy and their needs and demands are considered</t>
  </si>
  <si>
    <t xml:space="preserve">Output 1. The participation of social actors in institutionalized </t>
  </si>
  <si>
    <t>Activity 1.2. Design of the Unemployment Insurance users Committee and operating rules.</t>
  </si>
  <si>
    <t xml:space="preserve">                                                                                                                                  </t>
  </si>
  <si>
    <t>ILO contribution of current Technical Assistance Program for Social Security (PATSS)</t>
  </si>
  <si>
    <t xml:space="preserve">11. Total eligible costs (9+10) </t>
  </si>
  <si>
    <t>Total costs without ILO contribution</t>
  </si>
  <si>
    <r>
      <t xml:space="preserve">12. Only to be filled in when contributions in kind as may be accepted as co-financing. The amount indicated must be identical to the one indicated in worksheet 3 "expected sources of funding".  </t>
    </r>
    <r>
      <rPr>
        <sz val="9"/>
        <color indexed="10"/>
        <rFont val="Calibri"/>
        <family val="2"/>
      </rPr>
      <t>The value of the work provided by volunteers can be recognised as in kind contribution. Volunteers' work may comprise up to 50 % of the co-financing and shall be declared as unit cost (the unit costs defined in the budget and accepted by the contracting authority).</t>
    </r>
  </si>
  <si>
    <r>
      <t>5. Indicate the country where the per diems are incurred</t>
    </r>
    <r>
      <rPr>
        <strike/>
        <sz val="9"/>
        <color indexed="8"/>
        <rFont val="Calibri"/>
        <family val="2"/>
      </rPr>
      <t>.</t>
    </r>
    <r>
      <rPr>
        <sz val="9"/>
        <color indexed="8"/>
        <rFont val="Calibri"/>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</si>
  <si>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t>Per mouth</t>
  </si>
  <si>
    <t>5.2. Internet connection 46 euro/month x 12 months)</t>
  </si>
  <si>
    <t>5.1. Telephone communication (121 euros/month x 12 months)</t>
  </si>
  <si>
    <t>By event</t>
  </si>
  <si>
    <t xml:space="preserve">6.3.Costs for visibility </t>
  </si>
  <si>
    <t>6.2 Project evaluation (Mid and final evaluation)</t>
  </si>
  <si>
    <t>6.1 Cost for Security (MOSS)</t>
  </si>
  <si>
    <t>5.3.4.4 : Organize training sessions for technical service managers, workers' and employers' organizations in the design, planning, implementation and monitoring-evaluation of social protection.</t>
  </si>
  <si>
    <t>per working day / consultant</t>
  </si>
  <si>
    <t>5.3.4.3 :  Provide technical support for the development of regulatory texts and technical architecture for the extension of social security and health insurance schemes to the informal economy: 45 days of international consultancy work</t>
  </si>
  <si>
    <t>5.3.4.2 : Make recommendations for the development of the legal framework for the extension of benefits to the informal economy by linking to existing and emerging systems of social protection, in line with international labour standards on social security.</t>
  </si>
  <si>
    <t>Per working day / expert</t>
  </si>
  <si>
    <t xml:space="preserve">5.3.4.1 : Conduct a legal and institutional analysis of existing and emerging social protection systems, in relation to the social protection needs of the informal economy. </t>
  </si>
  <si>
    <t>5.3.4 : Technical recommendations for developing the legal framework for extending benefits to the informal economy by linking to existing and emerging social protection systems, in line with international labour standards on social security.</t>
  </si>
  <si>
    <t>5.3.3.5 : Provide technical support to strengthen the technical capacities of organizations representing the informal economy (mutuals, cooperatives, federations, etc.) in the various areas of the services delegated to them (awareness raising, identification, collection of social contributions, quality control of services, etc.).</t>
  </si>
  <si>
    <t xml:space="preserve">5.3.3.4 : Prepare a skills development plan for staff at management and operational levels for the implementation of future schemes to expand into the informal economy </t>
  </si>
  <si>
    <t xml:space="preserve">5.3.3.3 : Provide technical support to CNSS, INAM and organizations representing the informal economy (mutuals, cooperatives, federations, etc.) for the establishment and application of service delegation agreements, procedures and mechanisms for affiliation, payment of benefits, etc. </t>
  </si>
  <si>
    <t xml:space="preserve">5.3.3.2 : PPrepare an institutional architecture document and terms of reference for the operational modalities of coverage extension schemes, based on the lessons learned from the Universal Solidarity Income and other social protection measures. </t>
  </si>
  <si>
    <t xml:space="preserve">5.3.3.1 :  Conduct an assessment of the existing institutional and operational frameworks for social protection and identify opportunities and achievements for building the regime of extension to the informal economy </t>
  </si>
  <si>
    <t>5.3.3 : Technical report on the institutional architecture and operational modalities for extending benefits to the informal economy by linking to existing and emerging social protection systems.</t>
  </si>
  <si>
    <t xml:space="preserve">5.3.2.3 :  Based on the experience of the response to COVID-19, develop a financial estimate of the extension of benefits to the informal economy liked to existing and emerging social protection systems. </t>
  </si>
  <si>
    <t>PM</t>
  </si>
  <si>
    <t xml:space="preserve">5.3.2.2 :  Support decision making through an actuarial evaluation. </t>
  </si>
  <si>
    <t>5.3.2.1 : Reinforce capacities, share the ILO approach as well as international experiences on social insurance schemes for the self-employed and those in the informal economy.</t>
  </si>
  <si>
    <t xml:space="preserve">5.3.2 : Technical report of the financial assessment of the sustainability and scaling up of the extension of benefits to the informal economy linked to existing and emerging social protection systems </t>
  </si>
  <si>
    <t>5.3.1.2 : Based on the recommendations resulting from the technical evaluation, support CNSS and INAM to adopt a technical protocol and operational modalities for registering informal economy actors.</t>
  </si>
  <si>
    <t xml:space="preserve">5.3.1.1 : Elaborate a technical evaluation report on the information systems of the CNSS and INAM in relation to the needs for extending social protection to the private sector, particularly the informal economy. </t>
  </si>
  <si>
    <t>5.3.1 : CNSS and INAM information systems strengthened and adapted for the extension of the general social security scheme managed by the National Social Security Fund (CNSS) and the compulsory health insurance managed by INAM to informal economy actors</t>
  </si>
  <si>
    <r>
      <t>5.3 :</t>
    </r>
    <r>
      <rPr>
        <b/>
        <sz val="9"/>
        <rFont val="Calibri"/>
        <family val="2"/>
      </rPr>
      <t xml:space="preserve"> An information system, technical and financial parameters and an institutional coordination architecture for the extension of the general social security system managed by the National Social Security Fund (CNSS) and the compulsory health insurance managed by INAM, to the actors of the informal economy are adopted.</t>
    </r>
  </si>
  <si>
    <t>5.2.1.2 : Provide technical support to capitalize lessons learned from the Universal Solidarity Income experience and formulate recommendations for scaling up and sustaining the social protection system based on the results of the evaluation.</t>
  </si>
  <si>
    <t>5.2.1.1 : Organize sharing sessions (possibly virtual by videoconference) to discuss the results of the Universal Solidarity Income Program implementation evaluation.</t>
  </si>
  <si>
    <t>5.2.2 : A report containing the lessons learned from the social protection measures implemented in the response to COVID-19 and recommendations for the scaling up and sustainability of the social protection system based on existing social protection schemes, mechanisms and organizations (CNSS, INAM, professional organizations, mutual insurance companies, etc.) elaborated</t>
  </si>
  <si>
    <t>5.2.1.2 :  Examine the implementation modalities of the Universal Solidarity Income and analyze the forces and weaknesses of the program (beneficiary selection criteria, registration and selection mechanisms, database and beneficiary management system, payment mechanisms, complaint and satisfaction feedback mechanisms, total cost, including administrative costs).</t>
  </si>
  <si>
    <t>5.2.1.1 : Organize workshops with the main actors of the NOVISSI program, the members of the National Committee for the Promotion of Social Protection and the group of TFPs working on social protection (possibly virtual by videoconference), to share ILO tools for analysing the implementation of the minimum income program</t>
  </si>
  <si>
    <t>5.2.1 : The modalities of implementation of social protection measures as a response to COVID-19, including the opportunities, strengths and shortcomings of the programs are analysed (the criteria for selecting beneficiaries, registration mechanisms, database, beneficiary management system, payment mechanisms, complaint and satisfaction feedback mechanisms, total cost, including administrative costs, are taken into account).</t>
  </si>
  <si>
    <t>5.2 : Experiences, knowledge and evidence generated from the implementation of social protection measures benefiting actors in the informal economy as a response to COVID-19 are capitalized and recommendations are formulated to accelerate the sustainable extension of social coverage</t>
  </si>
  <si>
    <t>5.1.2.2: Provide technical support and build the capacity of the Government, social partners and informal economy actors for the implementation of the options adopted for the extension of social protection in response to the COVID-19</t>
  </si>
  <si>
    <t>5.1.2.1: Organize consensus among tripartite constituents and other stakeholders on recommendations to improve and expand social protection measures, implemented as part of the response to COVID-19</t>
  </si>
  <si>
    <t>5.1.2 : Technical services are provided to the government, social partners and informal economy actors for the extension of social protection measures initiated during the COVID-19 period.</t>
  </si>
  <si>
    <t xml:space="preserve">5.1.1.2: Develop recommendations to improve and expand social protection measures initiated to address the VIDOC crisis-19 including the relevant actor’s capacities building. </t>
  </si>
  <si>
    <t>5.1.1.1: Analyse the results of the COVID-19 impact study on the informal economy from a social protection perspective, taking into account the following aspects: vulnerable people, geographical areas, sectors of the economy, type and level of benefits, roles of trade union organizations and other informal economy, actors and formulate response options through social protection measures</t>
  </si>
  <si>
    <t>5.1.1 : Output 1.1: A report on the impact of COVID-19 through the social protection dimension is prepared.</t>
  </si>
  <si>
    <t>5.1 : Based on the results of the rapid socio-economic impact assessment on the informal sector, recommendations are made and national capacities are strengthened to improve and extend the social protection measures initiated as part of the response to the COVID-19.</t>
  </si>
  <si>
    <r>
      <t>5. Other costs, services</t>
    </r>
    <r>
      <rPr>
        <b/>
        <vertAlign val="superscript"/>
        <sz val="9"/>
        <rFont val="Calibri"/>
        <family val="2"/>
      </rPr>
      <t>8</t>
    </r>
  </si>
  <si>
    <t>by quarter</t>
  </si>
  <si>
    <t>4.3. Anchor cartridges for printing (182 euros x 6)</t>
  </si>
  <si>
    <t>per mouth</t>
  </si>
  <si>
    <t>4.2 Office supplies: paper, pens, envelopes and other miscellaneous (76 euro/month x 12 months)</t>
  </si>
  <si>
    <t>4.1. Office rental (381 euros/monthx12 months)</t>
  </si>
  <si>
    <r>
      <t>4. Local office</t>
    </r>
    <r>
      <rPr>
        <b/>
        <vertAlign val="superscript"/>
        <sz val="9"/>
        <color indexed="8"/>
        <rFont val="Calibri"/>
        <family val="2"/>
      </rPr>
      <t>14</t>
    </r>
  </si>
  <si>
    <t>per item</t>
  </si>
  <si>
    <t>3.3. 01 printer for the national staff</t>
  </si>
  <si>
    <t>3.2. 01 laptop for national staff</t>
  </si>
  <si>
    <t>3.1. 01 Furniture for the national staff</t>
  </si>
  <si>
    <r>
      <t>3. Equipment and supplies</t>
    </r>
    <r>
      <rPr>
        <b/>
        <vertAlign val="superscript"/>
        <sz val="9"/>
        <rFont val="Calibri"/>
        <family val="2"/>
      </rPr>
      <t>7</t>
    </r>
  </si>
  <si>
    <t>per ticket</t>
  </si>
  <si>
    <t>2.2.2. Transport: 3,910 euros / trip x 2 trips</t>
  </si>
  <si>
    <t>DSA</t>
  </si>
  <si>
    <t>2.2.1. DSA: 290 euros / trip x 2 trips x 3 days / trip)</t>
  </si>
  <si>
    <t>2.3. Travel for international staff</t>
  </si>
  <si>
    <t>per day</t>
  </si>
  <si>
    <t>2.1.2. Vehicle rental for trips within the country (128 euros / day x 5 days x 4 trips)</t>
  </si>
  <si>
    <t>2.1.1. Travel of national staff: 04 national DSA trips 88.9 euros / day / 3 days / trip x 4 trips)</t>
  </si>
  <si>
    <t>2.1. National staff travel</t>
  </si>
  <si>
    <r>
      <t>2. Travel</t>
    </r>
    <r>
      <rPr>
        <b/>
        <vertAlign val="superscript"/>
        <sz val="9"/>
        <rFont val="Calibri"/>
        <family val="2"/>
      </rPr>
      <t>6</t>
    </r>
  </si>
  <si>
    <t>per month</t>
  </si>
  <si>
    <t>1.2.5.Programming support (Abidjan)</t>
  </si>
  <si>
    <t>1.2.4. Social Protection Financing Specialist (Geneva)</t>
  </si>
  <si>
    <t>1.2.3.- 1 month P Social protection standards specialist (Geneva)</t>
  </si>
  <si>
    <t>1.2.3. Social Protection Specialist (Dakar)</t>
  </si>
  <si>
    <t>1.2.2. 1/2 month of P staff for the implementation of the information system </t>
  </si>
  <si>
    <t>1.2.1. 1/2 month of P Staff to support the realization of the actuarial study (Geneva)</t>
  </si>
  <si>
    <t xml:space="preserve">1.1.2. Administrative and Financial Assistant (G5, 1) </t>
  </si>
  <si>
    <t xml:space="preserve">1.1.1. National Coordinator/Social protect Expert (NOB,7) </t>
  </si>
  <si>
    <t>1.1 Salaries (gross salaries including payroll taxes and other related costs, local staff)4</t>
  </si>
  <si>
    <t xml:space="preserve">1.1. Staff national </t>
  </si>
  <si>
    <r>
      <t>1. Human Resources</t>
    </r>
    <r>
      <rPr>
        <b/>
        <vertAlign val="superscript"/>
        <sz val="9"/>
        <color indexed="8"/>
        <rFont val="Calibri"/>
        <family val="2"/>
      </rPr>
      <t>14</t>
    </r>
  </si>
  <si>
    <t>ILO Costs
(in EUR)</t>
  </si>
  <si>
    <r>
      <t xml:space="preserve"> 1. Budget for the Action</t>
    </r>
    <r>
      <rPr>
        <b/>
        <vertAlign val="superscript"/>
        <sz val="9"/>
        <rFont val="Calibri"/>
        <family val="2"/>
      </rPr>
      <t>1</t>
    </r>
  </si>
  <si>
    <t>Office Supplies (Laptop, Desk, Chair, IT equipment)</t>
  </si>
  <si>
    <t>Per Diem Abuja (ICSC rate)</t>
  </si>
  <si>
    <t>Per diem Elsewhere Nigeria (ISCS Rate)</t>
  </si>
  <si>
    <t>Return Ticket Domestic</t>
  </si>
  <si>
    <t>Return Ticket (Geneva-Abuja)</t>
  </si>
  <si>
    <t>ILO MIS expert, work months</t>
  </si>
  <si>
    <t xml:space="preserve">ILO National Expert, work months </t>
  </si>
  <si>
    <t xml:space="preserve">Comments </t>
  </si>
  <si>
    <t>Activity 2.2.2. Undertake costings of these options and additional approaches recommended by the ILO to adapt or scale-up the existing social protection system</t>
  </si>
  <si>
    <t>Activity 2.2.1. Review of the available social protection offer to workers in non-standard forms of work and development of policy recommendations for the extension of coverage</t>
  </si>
  <si>
    <t>Activity 2.1.2. Promotion of Social Dialogue, including representatives of workers in the informal sector, to discuss options for the extension of social protection coverage.</t>
  </si>
  <si>
    <t xml:space="preserve">Activity 2.1.1. Undertake survey on the economic situation and characteristics of self-employed and micro and small enterprises, including an analysis of their protection needs, priorities and their contributory capacity. </t>
  </si>
  <si>
    <t>Outcome 2 - Strengthened design and implementation of the social protection schemes to increase coverage of workers in informal employment, including workers in non-standard forms of employment</t>
  </si>
  <si>
    <t xml:space="preserve">Activity 1.2.1. Provide capacity building, especially at decentralized level (including employers representatives and trade unions in the tourism sector), on newly introduced crisis response measures for effective delivery of the COVID-19 social protection measures. </t>
  </si>
  <si>
    <t>Activity 1.1.4. Undertake costings of these options and additional approaches recommended by the ILO to adapt or scale-up the existing social protection system, with a view to extending coverage to workers in the tourism sect</t>
  </si>
  <si>
    <t xml:space="preserve">Activity 1.1.3.  Promote dialogue between Government, Employers’ and Workers’ representatives in the tourism to contribute to the development of methodologies, processes and tools for the quick identification, registration and certification of possible beneficiaries, as well as for the rapid and safe delivery of benefits </t>
  </si>
  <si>
    <t>Activity 1.1.2.  Support the Government in the rapid development of methodologies, processes and tools for the quick identification, registration and certification of possible beneficiaries, as well as for the rapid and safe delivery of benefits</t>
  </si>
  <si>
    <t xml:space="preserve">Activity 1.1.1. Support the Government to refine the design of social protection COVID-19 intervention measures addressed to workers in tourism sector. </t>
  </si>
  <si>
    <t>Outcome 1 - Adequate income security/social protection provided to workers in tourism sector to mitigate the socio-economic impact of COVID-19 in Sri Lanka</t>
  </si>
  <si>
    <r>
      <t>5. Other costs, Technical services</t>
    </r>
    <r>
      <rPr>
        <b/>
        <vertAlign val="superscript"/>
        <sz val="10"/>
        <rFont val="Arial"/>
        <family val="2"/>
      </rPr>
      <t>8</t>
    </r>
  </si>
  <si>
    <r>
      <t>4. Local office</t>
    </r>
    <r>
      <rPr>
        <b/>
        <vertAlign val="superscript"/>
        <sz val="10"/>
        <color indexed="8"/>
        <rFont val="Arial"/>
        <family val="2"/>
      </rPr>
      <t xml:space="preserve">14 </t>
    </r>
  </si>
  <si>
    <t>Lump Sum per set</t>
  </si>
  <si>
    <t>Purchase of working table and chair</t>
  </si>
  <si>
    <t xml:space="preserve"> Purchase of laptop and equipment</t>
  </si>
  <si>
    <t>Per mission</t>
  </si>
  <si>
    <t>- International travel for ILO experts</t>
  </si>
  <si>
    <t xml:space="preserve">- Domestic travel for ILO staff </t>
  </si>
  <si>
    <t>Admin &amp; Finance Assistant</t>
  </si>
  <si>
    <r>
      <t>1.1 Salaries (gross salaries including social security charges and other related costs, local staff)</t>
    </r>
    <r>
      <rPr>
        <vertAlign val="superscript"/>
        <sz val="10"/>
        <rFont val="Arial"/>
        <family val="2"/>
      </rPr>
      <t>4 -</t>
    </r>
  </si>
  <si>
    <t>Lump sum</t>
  </si>
  <si>
    <t>Subtotal technical services</t>
  </si>
  <si>
    <t>Final evaluation</t>
  </si>
  <si>
    <t>Per day</t>
  </si>
  <si>
    <t>Per 12 month</t>
  </si>
  <si>
    <t>Social Protection Programme Manager</t>
  </si>
  <si>
    <t>Deputy Liaison Officer in Myanmar</t>
  </si>
  <si>
    <t>National officer - B</t>
  </si>
  <si>
    <t>Output 2</t>
  </si>
  <si>
    <t>Output 1</t>
  </si>
  <si>
    <t>ILO in-kind contribution (in EUR)</t>
  </si>
  <si>
    <t xml:space="preserve">Total Cost
(in EUR) covered by the project </t>
  </si>
  <si>
    <t>Allocation EUR</t>
  </si>
  <si>
    <t>Allocation %</t>
  </si>
  <si>
    <t>Budget allocation per output - Total costs covered by the project only</t>
  </si>
  <si>
    <t>Per event</t>
  </si>
  <si>
    <t>Consultation and Validation Workshops</t>
  </si>
  <si>
    <t>Trainings</t>
  </si>
  <si>
    <t>Technical Trainings</t>
  </si>
  <si>
    <t xml:space="preserve">Transform Training </t>
  </si>
  <si>
    <t>Per report</t>
  </si>
  <si>
    <t>Consultant - Editor</t>
  </si>
  <si>
    <t>Work Days</t>
  </si>
  <si>
    <t>Consultant - Data Collection Local</t>
  </si>
  <si>
    <t>Consultant - TRANSFORM trainer</t>
  </si>
  <si>
    <t>Consultant - Public Finance Expert</t>
  </si>
  <si>
    <t>Consultant - Modelling expert</t>
  </si>
  <si>
    <t>Consultant - Senior Actuary</t>
  </si>
  <si>
    <t>Local Office Operational Costs</t>
  </si>
  <si>
    <t xml:space="preserve">Mission Experts from ILO </t>
  </si>
  <si>
    <t>Social Protection Technical Officer - Lilongwe</t>
  </si>
  <si>
    <t xml:space="preserve">Backstopping Public Finance  </t>
  </si>
  <si>
    <t>Finance and Admin Assistant - Lilongwe</t>
  </si>
  <si>
    <t>*Exchange Rate 1 USD = 1.18 EUR</t>
  </si>
  <si>
    <t xml:space="preserve">Total Cost 
(in USD) </t>
  </si>
  <si>
    <t>Communication and visibility</t>
  </si>
  <si>
    <t>Evaluation cost</t>
  </si>
  <si>
    <r>
      <rPr>
        <b/>
        <sz val="10"/>
        <rFont val="Arial"/>
        <family val="2"/>
      </rPr>
      <t xml:space="preserve">Activity 2.3: </t>
    </r>
    <r>
      <rPr>
        <sz val="10"/>
        <rFont val="Arial"/>
        <family val="2"/>
      </rPr>
      <t>Compilation of the suggestions from the workers voices to be used as a basis for reflexion and options exploration for the continuity of the expansion at the operationalisation level</t>
    </r>
  </si>
  <si>
    <r>
      <rPr>
        <b/>
        <sz val="10"/>
        <rFont val="Arial"/>
        <family val="2"/>
      </rPr>
      <t>Activity 2.2:</t>
    </r>
    <r>
      <rPr>
        <sz val="10"/>
        <rFont val="Arial"/>
        <family val="2"/>
      </rPr>
      <t xml:space="preserve"> Reaching out to informal workers through awareness-raising campaigns and strategic actions to disseminate and collect information on social protection (different formats and methods – surveys, focus groups, outreach)</t>
    </r>
  </si>
  <si>
    <r>
      <rPr>
        <b/>
        <sz val="10"/>
        <rFont val="Arial"/>
        <family val="2"/>
      </rPr>
      <t xml:space="preserve">Activity 2.1: </t>
    </r>
    <r>
      <rPr>
        <sz val="10"/>
        <rFont val="Arial"/>
        <family val="2"/>
      </rPr>
      <t>Production of key material (key messages, background/knowledge material, graphic images, presentations, etc.)</t>
    </r>
  </si>
  <si>
    <t>OUTPUT 2</t>
  </si>
  <si>
    <r>
      <rPr>
        <b/>
        <sz val="10"/>
        <rFont val="Arial"/>
        <family val="2"/>
      </rPr>
      <t>Activity 1.6:</t>
    </r>
    <r>
      <rPr>
        <sz val="10"/>
        <rFont val="Arial"/>
        <family val="2"/>
      </rPr>
      <t xml:space="preserve"> Production of a country case study on multiplier effects of social protection expenditures (using the Structural VAR methodology), integrated in a global article using 9 countries data, to be published in an academic journal</t>
    </r>
  </si>
  <si>
    <r>
      <rPr>
        <b/>
        <sz val="10"/>
        <rFont val="Arial"/>
        <family val="2"/>
      </rPr>
      <t xml:space="preserve">Activity 1.5: </t>
    </r>
    <r>
      <rPr>
        <sz val="10"/>
        <rFont val="Arial"/>
        <family val="2"/>
      </rPr>
      <t>Adoption of a social security account framework, in order to be more responsive and improve finance administration governance tools to better demonstrate the COVID-19 impact on social insurance account, while being able to reflect it in the State budget</t>
    </r>
  </si>
  <si>
    <r>
      <rPr>
        <b/>
        <sz val="10"/>
        <rFont val="Arial"/>
        <family val="2"/>
      </rPr>
      <t xml:space="preserve">Activity 1.4: </t>
    </r>
    <r>
      <rPr>
        <sz val="10"/>
        <rFont val="Arial"/>
        <family val="2"/>
      </rPr>
      <t>Evaluating and capitalizating RSO measure, as an example of lessons learned for the future and good M&amp;E practices</t>
    </r>
  </si>
  <si>
    <r>
      <rPr>
        <b/>
        <sz val="10"/>
        <rFont val="Arial"/>
        <family val="2"/>
      </rPr>
      <t>Activity 1.3:</t>
    </r>
    <r>
      <rPr>
        <sz val="10"/>
        <rFont val="Arial"/>
        <family val="2"/>
      </rPr>
      <t xml:space="preserve"> Identification, costing, recommendations and operational planning on alternative delivery mechanisms of the social pension, to promote safer and faster payments and avoid risk exposure of elderly people in the Mail Offices</t>
    </r>
  </si>
  <si>
    <r>
      <rPr>
        <b/>
        <sz val="10"/>
        <rFont val="Arial"/>
        <family val="2"/>
      </rPr>
      <t>Activity 1.2:</t>
    </r>
    <r>
      <rPr>
        <sz val="10"/>
        <rFont val="Arial"/>
        <family val="2"/>
      </rPr>
      <t xml:space="preserve"> Improving social pensions management system/platform, in order to make selection process faster and more accurate particular to address the increase on demands identified because of the COVID-19 and, at the same time, to reduce risk exposure of elderly people in hospitals or public pharmacies by making more efficient and easier the access to the medical plafond available through the mutual health fund coupled to the social pension</t>
    </r>
  </si>
  <si>
    <r>
      <rPr>
        <b/>
        <sz val="10"/>
        <rFont val="Arial"/>
        <family val="2"/>
      </rPr>
      <t xml:space="preserve">Activity 1.1: </t>
    </r>
    <r>
      <rPr>
        <sz val="10"/>
        <rFont val="Arial"/>
        <family val="2"/>
      </rPr>
      <t>Updating and expanding CSU (unique single registry for non-contributory benefits), in order to register and update information on poorer and extremely poor households, including RSO beneficiaries (informal workers, including domestic workers)</t>
    </r>
  </si>
  <si>
    <t>OUTPUT 1</t>
  </si>
  <si>
    <t>Social Protection Technical Officer (DC project)</t>
  </si>
  <si>
    <t xml:space="preserve">Year 1 </t>
  </si>
  <si>
    <t>Building institutional mechanisms for the gradual extension of social protection in Bangladesh</t>
  </si>
  <si>
    <t>Proposed budget under EU Action on Improving Synergies between Social Protection and Public Finance Management</t>
  </si>
  <si>
    <t>ILO  cost  (Co- funding project activity)</t>
  </si>
  <si>
    <t>Unit of cost</t>
  </si>
  <si>
    <t xml:space="preserve">Sub-total unit cost in USD </t>
  </si>
  <si>
    <t xml:space="preserve">Sub-total unit cost in Euro </t>
  </si>
  <si>
    <t xml:space="preserve">Sub-total unit cos in USD </t>
  </si>
  <si>
    <t>w/m</t>
  </si>
  <si>
    <t xml:space="preserve">USD </t>
  </si>
  <si>
    <t>EURO</t>
  </si>
  <si>
    <r>
      <t xml:space="preserve">12. Only to be filled in when contributions in kind as may be accepted as co-financing. The amount indicated must be identical to the one indicated in worksheet 3 "expected sources of funding".  </t>
    </r>
    <r>
      <rPr>
        <sz val="10"/>
        <rFont val="Arial"/>
        <family val="2"/>
      </rPr>
      <t>The value of the work provided by volunteers can be recognised as in kind contribution. Volunteers' work may comprise up to 50 % of the co-financing and shall be declared as unit cost (the unit costs defined in the budget and accepted by the contracting authority).</t>
    </r>
  </si>
  <si>
    <t>NA</t>
  </si>
  <si>
    <r>
      <t xml:space="preserve">6.2. Evaluation </t>
    </r>
    <r>
      <rPr>
        <b/>
        <sz val="10"/>
        <rFont val="Arial"/>
        <family val="2"/>
      </rPr>
      <t>Consultant</t>
    </r>
  </si>
  <si>
    <r>
      <t xml:space="preserve">5.2.2.2.	 Organise a final restitution and validation workshop of the mechanisms identified to promote the progressive extension of the RSTI and the CMU to the entire informal sector  </t>
    </r>
    <r>
      <rPr>
        <b/>
        <sz val="10"/>
        <rFont val="Arial"/>
        <family val="2"/>
      </rPr>
      <t>Workshop and supports</t>
    </r>
  </si>
  <si>
    <r>
      <t xml:space="preserve">5.2.2.1.	Capitalize on the project experience and formulate a set of recommendations for the strengthening and sustainable involvement of employers' and workers' organizations and professional bodies in the extension of social protection. </t>
    </r>
    <r>
      <rPr>
        <b/>
        <sz val="10"/>
        <rFont val="Arial"/>
        <family val="2"/>
      </rPr>
      <t>National Consultant</t>
    </r>
  </si>
  <si>
    <r>
      <t xml:space="preserve">5.2. Outcome 2  </t>
    </r>
    <r>
      <rPr>
        <b/>
        <sz val="11"/>
        <color theme="1"/>
        <rFont val="Calibri"/>
        <family val="2"/>
        <scheme val="minor"/>
      </rPr>
      <t>Government capacities for the design, implementation, monitoring and follow-up of effective universal social protection systems and programmes that are gender and disability sensitive are strengthened</t>
    </r>
  </si>
  <si>
    <r>
      <t xml:space="preserve">5.1.2.1.	Facilitate a dialogue between the government, social insurance institutions and professional organizations to validate the parameterization and build the governance, management and monitoring/evaluation of the deployment of the Social Security Scheme for the Self-Employed (RSTI) and the Universal Health Coverage (CMU), based on the lessons learned from the implementation of the support plans in response to COVID-19. </t>
    </r>
    <r>
      <rPr>
        <b/>
        <sz val="10"/>
        <rFont val="Arial"/>
        <family val="2"/>
      </rPr>
      <t>Workshop and supports</t>
    </r>
  </si>
  <si>
    <r>
      <t xml:space="preserve">5.1.2.1.Organise training and capacity building activities for the different actors in the field of social protection </t>
    </r>
    <r>
      <rPr>
        <b/>
        <sz val="10"/>
        <color theme="1"/>
        <rFont val="Arial"/>
        <family val="2"/>
      </rPr>
      <t>Training Workshops</t>
    </r>
  </si>
  <si>
    <r>
      <t xml:space="preserve">5.1.1.3.	Capitalising on experiences, lessons learned and good practices from national support plans, including a diagnosis of the capacity of workers' and employers' trade union and professional organisations to play a role in extending social protection, at the level of decision-making and technical management. </t>
    </r>
    <r>
      <rPr>
        <b/>
        <sz val="10"/>
        <rFont val="Arial"/>
        <family val="2"/>
      </rPr>
      <t>National Consultant</t>
    </r>
  </si>
  <si>
    <r>
      <t xml:space="preserve">5.1.1.2.	Support the organization of a dialogue between the State, workers' and employers' organizations and professional organizations for the implementation of support plans, including the targeting of beneficiaries and the distribution of benefits. </t>
    </r>
    <r>
      <rPr>
        <b/>
        <sz val="10"/>
        <rFont val="Arial"/>
        <family val="2"/>
      </rPr>
      <t xml:space="preserve">Workshops and training materials </t>
    </r>
  </si>
  <si>
    <r>
      <t xml:space="preserve">5.1.1.1 Build a communication strategy and materials towards a range of professional organizations, including women's professional organizations, in the informal economy of the sectors most affected by the crisis related to COVID-19. </t>
    </r>
    <r>
      <rPr>
        <b/>
        <sz val="10"/>
        <rFont val="Arial"/>
        <family val="2"/>
      </rPr>
      <t>National Consultant</t>
    </r>
  </si>
  <si>
    <t>4.4 Security Costs - Field</t>
  </si>
  <si>
    <t xml:space="preserve">4.3 Other services (tel/fax, electricity/heating, maintenance) </t>
  </si>
  <si>
    <t xml:space="preserve">4.2 Consumables - office supplies </t>
  </si>
  <si>
    <t>4.1 Office rent-cost sharing with other projects</t>
  </si>
  <si>
    <t>Per equipment</t>
  </si>
  <si>
    <t>3.4 Véhicle</t>
  </si>
  <si>
    <t>3.3 printer equipment - Direction Générale de la Protection sociale</t>
  </si>
  <si>
    <t>3.3 computer endowment - Direction Générale de la Protection sociale</t>
  </si>
  <si>
    <t>3.2 Printer/national staff</t>
  </si>
  <si>
    <t>3.1 Laptop / National Coordinator</t>
  </si>
  <si>
    <t>1.2.2 Social Protection Specialist (Dakar)</t>
  </si>
  <si>
    <t xml:space="preserve">1.2 Internationale expertise </t>
  </si>
  <si>
    <t xml:space="preserve">Per month </t>
  </si>
  <si>
    <t>1.1.1 National Coordinator/Social Protection Expert ((NOB/5)</t>
  </si>
  <si>
    <t>1.1 National expertise (local staff)</t>
  </si>
  <si>
    <t>Euro</t>
  </si>
  <si>
    <t>1USD=</t>
  </si>
  <si>
    <t>Implementation Agreement with NASSCO (Lump Sum) 
- 2 full time staff members
- Domestic Travel for Staff</t>
  </si>
  <si>
    <t>Workshop/training costs</t>
  </si>
  <si>
    <t>Production of NSR Operational Manual</t>
  </si>
  <si>
    <t>Evaluation Costs</t>
  </si>
  <si>
    <t>Communication and Visibility</t>
  </si>
  <si>
    <t xml:space="preserve">outil de comparaison de scenarios, simulations sur les taux de remplacement. </t>
  </si>
  <si>
    <t>Technical backstopping (cash transfer) (0.5 w/m)</t>
  </si>
  <si>
    <t>Technical backstopping (Communication and M&amp;E) (1 w/m)</t>
  </si>
  <si>
    <t>SubTotal Others</t>
  </si>
  <si>
    <t>2.2.4. Capacity building of SSB management board on Unemployment Insurance design and administration (Lump sum)</t>
  </si>
  <si>
    <t>2.2.3 Tripartite consultations on design options (Lump Sum)</t>
  </si>
  <si>
    <t>WM</t>
  </si>
  <si>
    <t>2.2.2. Consultations and coordination meetings with stakeholders, integration of inputs in technical reports and recommendations</t>
  </si>
  <si>
    <t>- Travels of international consultant</t>
  </si>
  <si>
    <t>- Travels of national consultant</t>
  </si>
  <si>
    <t>- National consultant</t>
  </si>
  <si>
    <t>- Actuarial expert</t>
  </si>
  <si>
    <t>- International consultants - UI and Labour Market</t>
  </si>
  <si>
    <t xml:space="preserve">2.1.1. Design and costing of an Unemployment Insurance scheme (up to 2/3 variants), including a Legal framework analysis and a Labour Market Analysis </t>
  </si>
  <si>
    <t xml:space="preserve">Output 2.1. The foundations of UI scheme are established </t>
  </si>
  <si>
    <t>Outcome 2 - Unemployment Insurance is designed, to strenghten the Social Protection response to future crisis, with adequate benefits</t>
  </si>
  <si>
    <t>1.1.4 Consultations and coordination meetings with stakeholders, integration of inputs in technical reports and recommendations and training</t>
  </si>
  <si>
    <t>1.1.3. Analysis of options and recommendations for financing and investment</t>
  </si>
  <si>
    <t>- International consultant</t>
  </si>
  <si>
    <t>1.1.2 Actuarial analysis to assess the impact of  COVID19 on the financial sustainability of the SSB</t>
  </si>
  <si>
    <t>1.1.1 Assessment of the effectiveness of current benefits (Health and Social Care Scheme and Employment Injury Insurance Scheme) to address risks and vulnerability in times of crisis, and recommendations to strengthen shock responsiveness of the SSB, including Stakeholders mapping and analysis</t>
  </si>
  <si>
    <t xml:space="preserve">Output 1.1. A report on the impact of Covid19 and recommended strategies to strengthen the financial sustainability and shock responsiveness of the SSB is prepared </t>
  </si>
  <si>
    <t>Outcome 1 - Post crisis financing of social protection system strengthened in support of the Government of Myanmar efforts to improve financial sustainability of the system</t>
  </si>
  <si>
    <t xml:space="preserve"> Purchase of laptop, equipment and supplies</t>
  </si>
  <si>
    <t>deviation de 20% par activite</t>
  </si>
  <si>
    <r>
      <t xml:space="preserve">Technical backstopping (actuarial expert) </t>
    </r>
    <r>
      <rPr>
        <b/>
        <sz val="10"/>
        <rFont val="Arial"/>
        <family val="2"/>
      </rPr>
      <t>(Bangkok)</t>
    </r>
  </si>
  <si>
    <t xml:space="preserve">per month </t>
  </si>
  <si>
    <t>Technical Backstopping (Actuarial Expert) (2 work weeks)</t>
  </si>
  <si>
    <t>3. Equipment and supplies</t>
  </si>
  <si>
    <t xml:space="preserve">Local Office </t>
  </si>
  <si>
    <t>Secuirty cost</t>
  </si>
  <si>
    <t xml:space="preserve">1.1.1 National Officer NoB for 12 months </t>
  </si>
  <si>
    <t xml:space="preserve">1.1.2 AD/Fin/Project Assisstant G-5 for 12 motnhs </t>
  </si>
  <si>
    <t>1.2 International Staff time: 1 month</t>
  </si>
  <si>
    <t xml:space="preserve">3.1 Laptop &amp; Docset </t>
  </si>
  <si>
    <t>3.2 Furniture</t>
  </si>
  <si>
    <t xml:space="preserve">3.3 Rent of vehicle </t>
  </si>
  <si>
    <t xml:space="preserve">3.4 Stationaire </t>
  </si>
  <si>
    <t>Security and common charges (Aportionment )</t>
  </si>
  <si>
    <t xml:space="preserve">Bi-lateral consultation with constituents </t>
  </si>
  <si>
    <t xml:space="preserve">Formal triaprtite consultation </t>
  </si>
  <si>
    <t xml:space="preserve">National consultation </t>
  </si>
  <si>
    <t xml:space="preserve">Output 1.4 A wage subsidy disbursement &amp; employment retention mechanism for the formal sector workers designed. </t>
  </si>
  <si>
    <t xml:space="preserve">International consultation </t>
  </si>
  <si>
    <t xml:space="preserve">Output 2.1 Feasibility assessment of an unemployment insurance </t>
  </si>
  <si>
    <t xml:space="preserve">National Legal expert </t>
  </si>
  <si>
    <t>National Labour market expert</t>
  </si>
  <si>
    <t>Output 2.2 Framework of an unemployment Insurance Scheme for the formal Sector in Bangladesh designed</t>
  </si>
  <si>
    <t>International expert on UI &amp; labour market: framework for an UI</t>
  </si>
  <si>
    <t>Wider consultation towards the end of the project on framework of an UI</t>
  </si>
  <si>
    <t>Translation services from national  consultants</t>
  </si>
  <si>
    <t xml:space="preserve">Subtotal Techncial Services &amp; consultations </t>
  </si>
  <si>
    <t>Evaluation (National consultant to assist)</t>
  </si>
  <si>
    <t xml:space="preserve">Proposed Estimated Budget for Sri Lanka Proposal - from 1st of December  2020  to 1st of December 2021 (12 Months) </t>
  </si>
  <si>
    <t xml:space="preserve">National Officer - NOB </t>
  </si>
  <si>
    <t>UN Common Services</t>
  </si>
  <si>
    <t>Opeartion &amp; maintenance Costs</t>
  </si>
  <si>
    <t>Miscellaneous Expenses</t>
  </si>
  <si>
    <t xml:space="preserve">Security Costs </t>
  </si>
  <si>
    <t>Monitoring &amp; Evaluation -2% of the budget</t>
  </si>
  <si>
    <t>International Consultant</t>
  </si>
  <si>
    <t>National Consultant</t>
  </si>
  <si>
    <t>Seminar</t>
  </si>
  <si>
    <t>per seminar</t>
  </si>
  <si>
    <t>Sub contract</t>
  </si>
  <si>
    <t>per contract</t>
  </si>
  <si>
    <t>International consultant</t>
  </si>
  <si>
    <t xml:space="preserve">10. Total eligible costs (9+10) </t>
  </si>
  <si>
    <t>ILO contribution</t>
  </si>
  <si>
    <t>1.1.2 administrative and financial assistant</t>
  </si>
  <si>
    <t>1.2.1 Technical Backstopping : Social Protection Actuary Specialist (ILO Geneva)</t>
  </si>
  <si>
    <t>  the monthly cost is 21,500 USD </t>
  </si>
  <si>
    <t>1.2.2 Legal expert (ILO Geneva)</t>
  </si>
  <si>
    <t>these two ILO colleague will have to fill in the tiem sheet that is required by the EU to report on the ILO contribution</t>
  </si>
  <si>
    <r>
      <t>1.2.3 Programming</t>
    </r>
    <r>
      <rPr>
        <sz val="10"/>
        <color rgb="FFFF0000"/>
        <rFont val="Arial"/>
        <family val="2"/>
      </rPr>
      <t>/admin</t>
    </r>
    <r>
      <rPr>
        <sz val="10"/>
        <rFont val="Arial"/>
        <family val="2"/>
      </rPr>
      <t xml:space="preserve"> support (Abidjan)</t>
    </r>
  </si>
  <si>
    <t>2.1 Mission Social Protection Specialist (Dakar)</t>
  </si>
  <si>
    <t>Proposition oldg : 2 missions d'appui du spécialiste</t>
  </si>
  <si>
    <t>there is only one staff recruited under this project, why two computers?</t>
  </si>
  <si>
    <t>I am not sure the EU allows us to buy equipement for the Ministry? Will there be a grant signed with the Ministry?  </t>
  </si>
  <si>
    <t>Proposition oldg : enlever le PC et imprimante et retrocéder le matériel du projet à la DGPS à la fin du projet</t>
  </si>
  <si>
    <t>I have counted 12 workshops during a period of 12 months. Is it acutall</t>
  </si>
  <si>
    <t>  Need for an international consultant and a  national consultant to collect data, the Actuarial expert in SOCPRO will provide guidance and clear the calculations  </t>
  </si>
  <si>
    <r>
      <t>5.1.1.1. Develop training materials and manuals of procedures and/or specifications for the involvement of national partners and professional organizations in the deployment of extended or new social protection measures, including mechanisms for enrolment, registration, benefit payment and monitoring, in informal and rural economies.</t>
    </r>
    <r>
      <rPr>
        <b/>
        <sz val="10"/>
        <color theme="1"/>
        <rFont val="Arial"/>
        <family val="2"/>
      </rPr>
      <t>National Consultant</t>
    </r>
  </si>
  <si>
    <r>
      <t xml:space="preserve">5.2.1.2.	Develop a model partnership agreement / service contract between professional organisations and social insurance institutions (CNPS and CNAM). </t>
    </r>
    <r>
      <rPr>
        <b/>
        <sz val="10"/>
        <rFont val="Arial"/>
        <family val="2"/>
      </rPr>
      <t xml:space="preserve">National Consultant + international consultant </t>
    </r>
  </si>
  <si>
    <t> In comparison to other projects, this amoung is quite large. 4,000 EUR could be enough. The balance could go to a national consultant for data collection and the w/m of the actuarial and legal experts   </t>
  </si>
  <si>
    <r>
      <t xml:space="preserve">5.1.2.2.	Assess the costs and sustainable financing mechanisms, including within the budget space, of the measures to extend the RSTI and the CMU resulting from the dialogue. </t>
    </r>
    <r>
      <rPr>
        <b/>
        <sz val="10"/>
        <rFont val="Arial"/>
        <family val="2"/>
      </rPr>
      <t>Consultant actuaire international+ national data collection consultant</t>
    </r>
  </si>
  <si>
    <t xml:space="preserve">5.1. Communication &amp; visibility </t>
  </si>
  <si>
    <t>5.2. Output 1.1 A beneficiary identification criteria for wage subsidy disbursement programme for the formal sector workers developed</t>
  </si>
  <si>
    <t>5.3 Output 1.2 Design of a database of workers in line with the beneficiary criteria set above consolidated. </t>
  </si>
  <si>
    <t>5.4 Output 1.3 A grievance handling mechanism in the context of social assistance/ wage subsidy disbursement designed. </t>
  </si>
  <si>
    <r>
      <t>5.2 Outcome 1</t>
    </r>
    <r>
      <rPr>
        <b/>
        <sz val="11"/>
        <color theme="1"/>
        <rFont val="Calibri"/>
        <family val="2"/>
        <scheme val="minor"/>
      </rPr>
      <t xml:space="preserve"> : The emergency measures of the Government's support plans, linked to COVID-19, are based on a dynamic of collaboration between all actors to improve the design and financing of the social protection system in Ivory Coast and to achieve Sustainable Development Objectives 1 and 10. </t>
    </r>
  </si>
  <si>
    <r>
      <rPr>
        <sz val="10"/>
        <color rgb="FFFF0000"/>
        <rFont val="Arial"/>
        <family val="2"/>
      </rPr>
      <t>05.01</t>
    </r>
    <r>
      <rPr>
        <sz val="10"/>
        <rFont val="Arial"/>
        <family val="2"/>
      </rPr>
      <t>.Communication et visibilité</t>
    </r>
  </si>
  <si>
    <r>
      <rPr>
        <sz val="10"/>
        <color rgb="FFFF0000"/>
        <rFont val="Arial"/>
        <family val="2"/>
      </rPr>
      <t>05.02</t>
    </r>
    <r>
      <rPr>
        <sz val="10"/>
        <rFont val="Arial"/>
        <family val="2"/>
      </rPr>
      <t xml:space="preserve"> Adequate and appropriate mechanisms for gender-sensitive protection of entrepreneurs and informal sector workers within the framework of the governments support plans for COVID-19 are implemented through better inter-sectoral coordination and dynamic involvement of all actors.  </t>
    </r>
  </si>
  <si>
    <r>
      <rPr>
        <sz val="10"/>
        <color rgb="FFFF0000"/>
        <rFont val="Arial"/>
        <family val="2"/>
      </rPr>
      <t>05.03</t>
    </r>
    <r>
      <rPr>
        <sz val="10"/>
        <color theme="1"/>
        <rFont val="Arial"/>
        <family val="2"/>
      </rPr>
      <t xml:space="preserve"> 5.1.2 Collaboration is strengthened among governance institutions, technical actors, workers', employers' and professional organizations to support the extension and sustainable financing of social protection for entrepreneurs and workers in the informal sector, giving priority to women, children, persons with disabilities, older persons and migrant workers..</t>
    </r>
  </si>
  <si>
    <r>
      <rPr>
        <sz val="10"/>
        <color rgb="FFFF0000"/>
        <rFont val="Arial"/>
        <family val="2"/>
      </rPr>
      <t>05.04</t>
    </r>
    <r>
      <rPr>
        <sz val="10"/>
        <color theme="1"/>
        <rFont val="Arial"/>
        <family val="2"/>
      </rPr>
      <t xml:space="preserve"> 5.2.1. Mechanisms are available to support the strategy of extending social protection, based on dialogue with representative organizations of workers and entrepreneurs in the informal sector.</t>
    </r>
  </si>
  <si>
    <r>
      <rPr>
        <sz val="10"/>
        <color rgb="FFFF0000"/>
        <rFont val="Arial"/>
        <family val="2"/>
      </rPr>
      <t>05.0</t>
    </r>
    <r>
      <rPr>
        <sz val="10"/>
        <rFont val="Arial"/>
        <family val="2"/>
      </rPr>
      <t>5 5.2.2. Technical knowledge, skills and capacities are strengthened for monitoring and evaluation of social protection programmes, with the participation of social partners and informal sector professional organizations.</t>
    </r>
  </si>
  <si>
    <t>6. Others</t>
  </si>
  <si>
    <t>Sub Total Others</t>
  </si>
  <si>
    <t>7.  Subtotal direct eligible costs of the Action (1-7)</t>
  </si>
  <si>
    <t>05.01 Visibility &amp; Communication</t>
  </si>
  <si>
    <t>05.02 Output 1.1 – Design a Social protection package to support workers in the tourism sector is developed</t>
  </si>
  <si>
    <t>05.03 Output 1.2 – Design a Conditions for the implementation of the social protection package are enhanced</t>
  </si>
  <si>
    <t>05.04 Output 2.1 – More evidence and understanding on the needs and characteristic of workers in the informal sector is available</t>
  </si>
  <si>
    <t>05.04 Output 2.2. Evidence-based policy options aimed at adapting the social protection system to the needs and situations of workers in informal and non-standard forms of employment.</t>
  </si>
  <si>
    <t>EDUardo</t>
  </si>
  <si>
    <t>Activity 1.1. Review of participation schemes of social actors: international and local experience.</t>
  </si>
  <si>
    <t>MARIO V</t>
  </si>
  <si>
    <t>Activity 1.4 Design an integrated proposal of active labour market policies for unemployment protection</t>
  </si>
  <si>
    <t xml:space="preserve">Activity 1.3. Establishment of procedures for beneficiaries’ Access to job training programme and employment services, considering gender gaps. </t>
  </si>
  <si>
    <t>Activity 1.2. Identify the regulatory framework of existing active labour market policies (direct employment programmes, indirect employment programmes, public employment services, labour training policies and direct transfers, among others).</t>
  </si>
  <si>
    <t xml:space="preserve">ROSSANA </t>
  </si>
  <si>
    <t>Activity 3.2 Elaborate a technical regulatory proposal for access to training services and labour skills certification (contributory and non-contributory scope).</t>
  </si>
  <si>
    <t>Mario V</t>
  </si>
  <si>
    <t xml:space="preserve">1.6 Develop a technical regulatory proposal to ensure integrated financing and operation for the counter-cyclical policy activation model </t>
  </si>
  <si>
    <t xml:space="preserve">1.5 Analysis of the experience and functioning of the existing programmes within the framework of the Countercyclical Policy Activation models </t>
  </si>
  <si>
    <t>Eduardo</t>
  </si>
  <si>
    <t>1.4 Elaborate normative proposal for wage earners and self employed workers (including informals)</t>
  </si>
  <si>
    <t>Alvaro</t>
  </si>
  <si>
    <t xml:space="preserve">Backstopping insurance iegal Expert </t>
  </si>
  <si>
    <t xml:space="preserve">Backstopping social security legal Expert </t>
  </si>
  <si>
    <t>Backstopping Public Finance Expert</t>
  </si>
  <si>
    <t>0,5</t>
  </si>
  <si>
    <t xml:space="preserve">REMANENTE </t>
  </si>
  <si>
    <t xml:space="preserve">IMPUTABLE </t>
  </si>
  <si>
    <t>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</si>
</sst>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2]\ * #,##0_);_([$€-2]\ * \(#,##0\);_([$€-2]\ * &quot;-&quot;??_);_(@_)"/>
    <numFmt numFmtId="165" formatCode="_([$€-2]\ * #,##0.00_);_([$€-2]\ * \(#,##0.00\);_([$€-2]\ * &quot;-&quot;??_);_(@_)"/>
    <numFmt numFmtId="166" formatCode="_(* #,##0_);_(* \(#,##0\);_(* &quot;-&quot;??_);_(@_)"/>
    <numFmt numFmtId="167" formatCode="0.0"/>
    <numFmt numFmtId="168" formatCode="0.0%"/>
    <numFmt numFmtId="169" formatCode="[$€-2]\ #,##0"/>
    <numFmt numFmtId="170" formatCode="_-[$€-2]\ * #,##0.00_-;\-[$€-2]\ * #,##0.00_-;_-[$€-2]\ * &quot;-&quot;??_-;_-@_-"/>
    <numFmt numFmtId="171" formatCode="_-[$EUR]\ * #,##0.00_-;\-[$EUR]\ * #,##0.00_-;_-[$EUR]\ * &quot;-&quot;??_-;_-@_-"/>
    <numFmt numFmtId="172" formatCode="_(* #,##0.00_);_(* \(#,##0.00\);_(* &quot;-&quot;??_);_(@_)"/>
    <numFmt numFmtId="173" formatCode="_-* #,##0_-;\-* #,##0_-;_-* &quot;-&quot;??_-;_-@_-"/>
    <numFmt numFmtId="174" formatCode="_-* #,##0_-;\-* #,##0_-;_-* &quot;-&quot;?_-;_-@_-"/>
    <numFmt numFmtId="175" formatCode="#,##0\ [$€-1]"/>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vertAlign val="superscript"/>
      <sz val="12"/>
      <name val="Arial"/>
      <family val="2"/>
    </font>
    <font>
      <b/>
      <sz val="10"/>
      <name val="Arial"/>
      <family val="2"/>
    </font>
    <font>
      <b/>
      <sz val="10"/>
      <color theme="1"/>
      <name val="Arial"/>
      <family val="2"/>
    </font>
    <font>
      <b/>
      <vertAlign val="superscript"/>
      <sz val="10"/>
      <color indexed="8"/>
      <name val="Arial"/>
      <family val="2"/>
    </font>
    <font>
      <sz val="10"/>
      <name val="Arial"/>
      <family val="2"/>
    </font>
    <font>
      <vertAlign val="superscript"/>
      <sz val="10"/>
      <name val="Arial"/>
      <family val="2"/>
    </font>
    <font>
      <b/>
      <i/>
      <sz val="10"/>
      <name val="Arial"/>
      <family val="2"/>
    </font>
    <font>
      <b/>
      <vertAlign val="superscript"/>
      <sz val="10"/>
      <name val="Arial"/>
      <family val="2"/>
    </font>
    <font>
      <i/>
      <sz val="10"/>
      <name val="Arial"/>
      <family val="2"/>
    </font>
    <font>
      <sz val="10"/>
      <color theme="1"/>
      <name val="Arial"/>
      <family val="2"/>
    </font>
    <font>
      <strike/>
      <sz val="10"/>
      <color indexed="8"/>
      <name val="Arial"/>
      <family val="2"/>
    </font>
    <font>
      <sz val="10"/>
      <color indexed="8"/>
      <name val="Arial"/>
      <family val="2"/>
    </font>
    <font>
      <sz val="10"/>
      <color indexed="10"/>
      <name val="Arial"/>
      <family val="2"/>
    </font>
    <font>
      <b/>
      <sz val="9"/>
      <color indexed="81"/>
      <name val="Tahoma"/>
      <family val="2"/>
    </font>
    <font>
      <sz val="9"/>
      <color indexed="81"/>
      <name val="Tahoma"/>
      <family val="2"/>
    </font>
    <font>
      <b/>
      <sz val="11"/>
      <color theme="1"/>
      <name val="Calibri"/>
      <family val="2"/>
      <scheme val="minor"/>
    </font>
    <font>
      <sz val="12"/>
      <color theme="1"/>
      <name val="Calibri"/>
      <family val="2"/>
      <scheme val="minor"/>
    </font>
    <font>
      <sz val="10"/>
      <color rgb="FFFF0000"/>
      <name val="Arial"/>
      <family val="2"/>
    </font>
    <font>
      <sz val="9"/>
      <name val="Calibri"/>
      <family val="2"/>
      <scheme val="minor"/>
    </font>
    <font>
      <b/>
      <sz val="9"/>
      <name val="Calibri"/>
      <family val="2"/>
      <scheme val="minor"/>
    </font>
    <font>
      <sz val="9"/>
      <color theme="1"/>
      <name val="Calibri"/>
      <family val="2"/>
      <scheme val="minor"/>
    </font>
    <font>
      <sz val="9"/>
      <color indexed="10"/>
      <name val="Calibri"/>
      <family val="2"/>
    </font>
    <font>
      <strike/>
      <sz val="9"/>
      <color indexed="8"/>
      <name val="Calibri"/>
      <family val="2"/>
    </font>
    <font>
      <sz val="9"/>
      <color indexed="8"/>
      <name val="Calibri"/>
      <family val="2"/>
    </font>
    <font>
      <b/>
      <i/>
      <sz val="9"/>
      <name val="Calibri"/>
      <family val="2"/>
      <scheme val="minor"/>
    </font>
    <font>
      <i/>
      <sz val="9"/>
      <name val="Calibri"/>
      <family val="2"/>
      <scheme val="minor"/>
    </font>
    <font>
      <b/>
      <u/>
      <sz val="9"/>
      <name val="Calibri"/>
      <family val="2"/>
      <scheme val="minor"/>
    </font>
    <font>
      <b/>
      <sz val="9"/>
      <name val="Calibri"/>
      <family val="2"/>
    </font>
    <font>
      <b/>
      <vertAlign val="superscript"/>
      <sz val="9"/>
      <name val="Calibri"/>
      <family val="2"/>
    </font>
    <font>
      <b/>
      <sz val="9"/>
      <color theme="1"/>
      <name val="Calibri"/>
      <family val="2"/>
      <scheme val="minor"/>
    </font>
    <font>
      <b/>
      <vertAlign val="superscript"/>
      <sz val="9"/>
      <color indexed="8"/>
      <name val="Calibri"/>
      <family val="2"/>
    </font>
    <font>
      <sz val="9"/>
      <color rgb="FF000000"/>
      <name val="Calibri"/>
      <family val="2"/>
      <scheme val="minor"/>
    </font>
    <font>
      <b/>
      <sz val="9"/>
      <color rgb="FF000000"/>
      <name val="Calibri"/>
      <family val="2"/>
      <scheme val="minor"/>
    </font>
    <font>
      <b/>
      <sz val="10"/>
      <name val="Calibri"/>
      <family val="2"/>
      <scheme val="minor"/>
    </font>
    <font>
      <sz val="10"/>
      <name val="Calibri"/>
      <family val="2"/>
      <scheme val="minor"/>
    </font>
    <font>
      <sz val="11"/>
      <color theme="1"/>
      <name val="Times New Roman"/>
      <family val="1"/>
    </font>
    <font>
      <b/>
      <u/>
      <sz val="11"/>
      <color theme="1"/>
      <name val="Calibri"/>
      <family val="2"/>
      <scheme val="minor"/>
    </font>
    <font>
      <b/>
      <sz val="10"/>
      <color rgb="FFFF0000"/>
      <name val="Arial"/>
      <family val="2"/>
    </font>
    <font>
      <strike/>
      <sz val="9"/>
      <color rgb="FF000000"/>
      <name val="Calibri"/>
      <family val="2"/>
      <scheme val="minor"/>
    </font>
    <font>
      <strike/>
      <sz val="9"/>
      <name val="Calibri"/>
      <family val="2"/>
      <scheme val="minor"/>
    </font>
    <font>
      <b/>
      <sz val="10"/>
      <name val="Calibri"/>
      <family val="2"/>
    </font>
    <font>
      <sz val="10"/>
      <name val="Calibri"/>
      <family val="2"/>
    </font>
    <font>
      <sz val="11"/>
      <name val="Calibri"/>
      <family val="2"/>
    </font>
    <font>
      <strike/>
      <sz val="10"/>
      <color rgb="FFFF0000"/>
      <name val="Arial"/>
      <family val="2"/>
    </font>
    <font>
      <b/>
      <sz val="10"/>
      <color rgb="FF000000"/>
      <name val="Tahoma"/>
      <family val="2"/>
    </font>
    <font>
      <sz val="10"/>
      <color rgb="FF000000"/>
      <name val="Tahoma"/>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9" fillId="0" borderId="0"/>
    <xf numFmtId="172"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9" fillId="0" borderId="0"/>
    <xf numFmtId="0" fontId="3" fillId="0" borderId="0"/>
    <xf numFmtId="172" fontId="3"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3" fillId="0" borderId="0"/>
  </cellStyleXfs>
  <cellXfs count="953">
    <xf numFmtId="0" fontId="0" fillId="0" borderId="0" xfId="0"/>
    <xf numFmtId="0" fontId="4" fillId="0" borderId="1" xfId="0" applyFont="1" applyFill="1" applyBorder="1" applyAlignment="1">
      <alignment horizontal="left"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0" fillId="3" borderId="0" xfId="0" applyFill="1"/>
    <xf numFmtId="0" fontId="7" fillId="0" borderId="10" xfId="0" applyFont="1" applyBorder="1" applyAlignment="1">
      <alignment vertical="center" wrapText="1"/>
    </xf>
    <xf numFmtId="0" fontId="6" fillId="0" borderId="7" xfId="0" applyFont="1" applyBorder="1" applyAlignment="1">
      <alignment horizontal="center"/>
    </xf>
    <xf numFmtId="0" fontId="6" fillId="0" borderId="8" xfId="0" applyFont="1" applyBorder="1"/>
    <xf numFmtId="0" fontId="6" fillId="0" borderId="11" xfId="0" applyFont="1" applyBorder="1"/>
    <xf numFmtId="164" fontId="6" fillId="0" borderId="9" xfId="0" applyNumberFormat="1" applyFont="1" applyFill="1" applyBorder="1"/>
    <xf numFmtId="2" fontId="0" fillId="0" borderId="0" xfId="0" applyNumberFormat="1"/>
    <xf numFmtId="10" fontId="0" fillId="0" borderId="0" xfId="2" applyNumberFormat="1" applyFont="1"/>
    <xf numFmtId="0" fontId="9" fillId="0" borderId="12" xfId="0" applyFont="1" applyBorder="1" applyAlignment="1">
      <alignment wrapText="1"/>
    </xf>
    <xf numFmtId="0" fontId="0" fillId="0" borderId="7" xfId="0" applyBorder="1" applyAlignment="1">
      <alignment horizontal="center" vertical="center"/>
    </xf>
    <xf numFmtId="0" fontId="0" fillId="0" borderId="8" xfId="0" applyBorder="1" applyAlignment="1">
      <alignment vertical="center"/>
    </xf>
    <xf numFmtId="164" fontId="0" fillId="0" borderId="8" xfId="1" applyNumberFormat="1" applyFont="1" applyBorder="1" applyAlignment="1">
      <alignment vertical="center"/>
    </xf>
    <xf numFmtId="43" fontId="0" fillId="0" borderId="8" xfId="1" applyFont="1" applyBorder="1" applyAlignment="1">
      <alignment vertical="center"/>
    </xf>
    <xf numFmtId="0" fontId="9" fillId="0" borderId="12" xfId="0" applyFont="1" applyBorder="1" applyAlignment="1">
      <alignment horizontal="left" wrapText="1" indent="2"/>
    </xf>
    <xf numFmtId="0" fontId="0" fillId="0" borderId="7" xfId="0" applyBorder="1" applyAlignment="1">
      <alignment horizontal="center"/>
    </xf>
    <xf numFmtId="0" fontId="0" fillId="0" borderId="8" xfId="0" applyBorder="1" applyAlignment="1">
      <alignment horizontal="center" vertical="center"/>
    </xf>
    <xf numFmtId="165" fontId="0" fillId="0" borderId="0" xfId="0" applyNumberFormat="1"/>
    <xf numFmtId="0" fontId="0" fillId="0" borderId="12" xfId="0" applyBorder="1" applyAlignment="1">
      <alignment wrapText="1"/>
    </xf>
    <xf numFmtId="0" fontId="0" fillId="0" borderId="8" xfId="0" applyBorder="1"/>
    <xf numFmtId="43" fontId="0" fillId="0" borderId="8" xfId="1" applyFont="1" applyBorder="1"/>
    <xf numFmtId="164" fontId="0" fillId="0" borderId="8" xfId="1" applyNumberFormat="1" applyFont="1" applyBorder="1"/>
    <xf numFmtId="10" fontId="6" fillId="0" borderId="0" xfId="2" applyNumberFormat="1" applyFont="1"/>
    <xf numFmtId="0" fontId="6" fillId="0" borderId="0" xfId="0" applyFont="1"/>
    <xf numFmtId="0" fontId="9" fillId="0" borderId="8" xfId="0" applyFont="1" applyBorder="1" applyAlignment="1">
      <alignment horizontal="center"/>
    </xf>
    <xf numFmtId="0" fontId="0" fillId="0" borderId="8" xfId="0" applyBorder="1" applyAlignment="1">
      <alignment horizontal="center"/>
    </xf>
    <xf numFmtId="166" fontId="6" fillId="0" borderId="9" xfId="1" applyNumberFormat="1" applyFont="1" applyFill="1" applyBorder="1" applyAlignment="1">
      <alignment horizontal="center"/>
    </xf>
    <xf numFmtId="0" fontId="11" fillId="3" borderId="12" xfId="0" applyFont="1" applyFill="1" applyBorder="1" applyAlignment="1">
      <alignment wrapText="1"/>
    </xf>
    <xf numFmtId="0" fontId="11" fillId="3" borderId="13" xfId="0" applyFont="1" applyFill="1" applyBorder="1" applyAlignment="1">
      <alignment horizontal="center"/>
    </xf>
    <xf numFmtId="0" fontId="11" fillId="3" borderId="13" xfId="0" applyFont="1" applyFill="1" applyBorder="1"/>
    <xf numFmtId="43" fontId="6" fillId="3" borderId="7" xfId="1" applyFont="1" applyFill="1" applyBorder="1"/>
    <xf numFmtId="164" fontId="6" fillId="3" borderId="9" xfId="1" applyNumberFormat="1" applyFont="1" applyFill="1" applyBorder="1"/>
    <xf numFmtId="0" fontId="6" fillId="0" borderId="12" xfId="0" applyFont="1" applyBorder="1" applyAlignment="1">
      <alignment vertical="center" wrapText="1"/>
    </xf>
    <xf numFmtId="43" fontId="6" fillId="0" borderId="8" xfId="1" applyFont="1" applyBorder="1"/>
    <xf numFmtId="43" fontId="6" fillId="0" borderId="11" xfId="1" applyFont="1" applyBorder="1"/>
    <xf numFmtId="43" fontId="6" fillId="0" borderId="14" xfId="1" applyFont="1" applyBorder="1"/>
    <xf numFmtId="164" fontId="6" fillId="0" borderId="15" xfId="1" applyNumberFormat="1" applyFont="1" applyFill="1" applyBorder="1"/>
    <xf numFmtId="43" fontId="11" fillId="3" borderId="7" xfId="1" applyFont="1" applyFill="1" applyBorder="1"/>
    <xf numFmtId="43" fontId="11" fillId="3" borderId="13" xfId="1" applyFont="1" applyFill="1" applyBorder="1"/>
    <xf numFmtId="0" fontId="9" fillId="0" borderId="16" xfId="0" applyFont="1" applyBorder="1" applyAlignment="1">
      <alignment vertical="center" wrapText="1"/>
    </xf>
    <xf numFmtId="0" fontId="9" fillId="0" borderId="17" xfId="0" applyFont="1" applyBorder="1" applyAlignment="1">
      <alignment horizontal="center"/>
    </xf>
    <xf numFmtId="43" fontId="9" fillId="0" borderId="17" xfId="1" applyFont="1" applyBorder="1"/>
    <xf numFmtId="0" fontId="7" fillId="0" borderId="12" xfId="0" applyFont="1" applyBorder="1" applyAlignment="1">
      <alignment vertical="center" wrapText="1"/>
    </xf>
    <xf numFmtId="43" fontId="0" fillId="0" borderId="11" xfId="1" applyFont="1" applyBorder="1"/>
    <xf numFmtId="43" fontId="0" fillId="0" borderId="14" xfId="1" applyFont="1" applyBorder="1"/>
    <xf numFmtId="0" fontId="13" fillId="3" borderId="13" xfId="0" applyFont="1" applyFill="1" applyBorder="1" applyAlignment="1">
      <alignment horizontal="center"/>
    </xf>
    <xf numFmtId="0" fontId="13" fillId="3" borderId="13" xfId="0" applyFont="1" applyFill="1" applyBorder="1"/>
    <xf numFmtId="43" fontId="13" fillId="3" borderId="7" xfId="1" applyFont="1" applyFill="1" applyBorder="1"/>
    <xf numFmtId="43" fontId="13" fillId="3" borderId="13" xfId="1" applyFont="1" applyFill="1" applyBorder="1"/>
    <xf numFmtId="0" fontId="9" fillId="0" borderId="8" xfId="0" applyFont="1" applyBorder="1"/>
    <xf numFmtId="0" fontId="6" fillId="0" borderId="16" xfId="0" applyFont="1" applyBorder="1" applyAlignment="1">
      <alignment vertical="center" wrapText="1"/>
    </xf>
    <xf numFmtId="0" fontId="6" fillId="0" borderId="13" xfId="0" applyFont="1" applyBorder="1" applyAlignment="1">
      <alignment horizontal="center"/>
    </xf>
    <xf numFmtId="43" fontId="9" fillId="0" borderId="8" xfId="1" applyFont="1" applyBorder="1"/>
    <xf numFmtId="0" fontId="9" fillId="0" borderId="17" xfId="0" applyFont="1" applyBorder="1" applyAlignment="1">
      <alignment horizontal="center" vertical="center"/>
    </xf>
    <xf numFmtId="0" fontId="9" fillId="0" borderId="8" xfId="0" applyFont="1" applyBorder="1" applyAlignment="1">
      <alignment horizontal="center" vertical="center"/>
    </xf>
    <xf numFmtId="164" fontId="9" fillId="0" borderId="8" xfId="1" applyNumberFormat="1" applyFont="1" applyFill="1" applyBorder="1" applyAlignment="1">
      <alignment vertical="center"/>
    </xf>
    <xf numFmtId="43" fontId="6" fillId="0" borderId="8" xfId="1" applyFont="1" applyBorder="1" applyAlignment="1">
      <alignment vertical="center"/>
    </xf>
    <xf numFmtId="164" fontId="0" fillId="0" borderId="0" xfId="0" applyNumberFormat="1"/>
    <xf numFmtId="0" fontId="6" fillId="0" borderId="13" xfId="0" applyFont="1" applyBorder="1" applyAlignment="1">
      <alignment horizontal="center" vertical="center"/>
    </xf>
    <xf numFmtId="43" fontId="9" fillId="0" borderId="8" xfId="1" applyFont="1" applyBorder="1" applyAlignment="1">
      <alignment vertical="center"/>
    </xf>
    <xf numFmtId="0" fontId="11" fillId="3" borderId="18" xfId="0" applyFont="1" applyFill="1" applyBorder="1" applyAlignment="1">
      <alignment wrapText="1"/>
    </xf>
    <xf numFmtId="0" fontId="11" fillId="3" borderId="19" xfId="0" applyFont="1" applyFill="1" applyBorder="1" applyAlignment="1">
      <alignment horizontal="center"/>
    </xf>
    <xf numFmtId="0" fontId="11" fillId="3" borderId="19" xfId="0" applyFont="1" applyFill="1" applyBorder="1"/>
    <xf numFmtId="43" fontId="11" fillId="3" borderId="20" xfId="1" applyFont="1" applyFill="1" applyBorder="1"/>
    <xf numFmtId="164" fontId="6" fillId="3" borderId="21" xfId="1" applyNumberFormat="1" applyFont="1" applyFill="1" applyBorder="1"/>
    <xf numFmtId="0" fontId="13" fillId="0" borderId="7" xfId="0" applyFont="1" applyBorder="1" applyAlignment="1">
      <alignment horizontal="center"/>
    </xf>
    <xf numFmtId="0" fontId="13" fillId="0" borderId="8" xfId="0" applyFont="1" applyBorder="1"/>
    <xf numFmtId="43" fontId="13" fillId="0" borderId="8" xfId="1" applyFont="1" applyBorder="1"/>
    <xf numFmtId="43" fontId="13" fillId="0" borderId="11" xfId="1" applyFont="1" applyBorder="1"/>
    <xf numFmtId="164" fontId="0" fillId="0" borderId="9" xfId="1" applyNumberFormat="1" applyFont="1" applyFill="1" applyBorder="1"/>
    <xf numFmtId="0" fontId="0" fillId="0" borderId="13" xfId="0" applyBorder="1" applyAlignment="1">
      <alignment horizontal="center" vertical="center"/>
    </xf>
    <xf numFmtId="43" fontId="9" fillId="0" borderId="8" xfId="1" applyFont="1" applyFill="1" applyBorder="1" applyAlignment="1">
      <alignment vertical="center"/>
    </xf>
    <xf numFmtId="0" fontId="6" fillId="3" borderId="22" xfId="0" applyFont="1" applyFill="1" applyBorder="1" applyAlignment="1">
      <alignment vertical="center" wrapText="1"/>
    </xf>
    <xf numFmtId="0" fontId="9" fillId="3" borderId="23" xfId="0" applyFont="1" applyFill="1" applyBorder="1" applyAlignment="1">
      <alignment horizontal="center"/>
    </xf>
    <xf numFmtId="0" fontId="9" fillId="3" borderId="23" xfId="0" applyFont="1" applyFill="1" applyBorder="1"/>
    <xf numFmtId="43" fontId="9" fillId="3" borderId="24" xfId="1" applyFont="1" applyFill="1" applyBorder="1"/>
    <xf numFmtId="164" fontId="6" fillId="3" borderId="25" xfId="1" applyNumberFormat="1" applyFont="1" applyFill="1" applyBorder="1"/>
    <xf numFmtId="165" fontId="6" fillId="3" borderId="25" xfId="1" applyNumberFormat="1" applyFont="1" applyFill="1" applyBorder="1"/>
    <xf numFmtId="167" fontId="0" fillId="0" borderId="0" xfId="0" applyNumberFormat="1"/>
    <xf numFmtId="0" fontId="14" fillId="0" borderId="22" xfId="0" applyFont="1" applyBorder="1" applyAlignment="1">
      <alignment vertical="center" wrapText="1"/>
    </xf>
    <xf numFmtId="0" fontId="9" fillId="0" borderId="23" xfId="0" applyFont="1" applyBorder="1" applyAlignment="1">
      <alignment horizontal="center"/>
    </xf>
    <xf numFmtId="164" fontId="0" fillId="0" borderId="26" xfId="1" applyNumberFormat="1" applyFont="1" applyBorder="1" applyAlignment="1">
      <alignment vertical="center"/>
    </xf>
    <xf numFmtId="43" fontId="9" fillId="0" borderId="23" xfId="1" applyFont="1" applyBorder="1"/>
    <xf numFmtId="164" fontId="0" fillId="0" borderId="26" xfId="1" applyNumberFormat="1" applyFont="1" applyBorder="1"/>
    <xf numFmtId="0" fontId="11" fillId="3" borderId="23" xfId="0" applyFont="1" applyFill="1" applyBorder="1" applyAlignment="1">
      <alignment horizontal="center"/>
    </xf>
    <xf numFmtId="0" fontId="11" fillId="3" borderId="23" xfId="0" applyFont="1" applyFill="1" applyBorder="1"/>
    <xf numFmtId="43" fontId="11" fillId="3" borderId="24" xfId="1" applyFont="1" applyFill="1" applyBorder="1"/>
    <xf numFmtId="164" fontId="6" fillId="3" borderId="26" xfId="1" applyNumberFormat="1" applyFont="1" applyFill="1" applyBorder="1" applyAlignment="1">
      <alignment vertical="center"/>
    </xf>
    <xf numFmtId="43" fontId="11" fillId="3" borderId="23" xfId="1" applyFont="1" applyFill="1" applyBorder="1"/>
    <xf numFmtId="164" fontId="6" fillId="3" borderId="26" xfId="1" applyNumberFormat="1" applyFont="1" applyFill="1" applyBorder="1"/>
    <xf numFmtId="43" fontId="9" fillId="0" borderId="0" xfId="1" applyFont="1" applyBorder="1"/>
    <xf numFmtId="165" fontId="6" fillId="3" borderId="26" xfId="1" applyNumberFormat="1" applyFont="1" applyFill="1" applyBorder="1"/>
    <xf numFmtId="168" fontId="0" fillId="0" borderId="0" xfId="2" applyNumberFormat="1" applyFont="1"/>
    <xf numFmtId="0" fontId="9" fillId="4" borderId="22" xfId="0" applyFont="1" applyFill="1" applyBorder="1" applyAlignment="1">
      <alignment vertical="center" wrapText="1"/>
    </xf>
    <xf numFmtId="10" fontId="9" fillId="4" borderId="24" xfId="2" applyNumberFormat="1" applyFont="1" applyFill="1" applyBorder="1"/>
    <xf numFmtId="43" fontId="9" fillId="4" borderId="24" xfId="1" applyFont="1" applyFill="1" applyBorder="1"/>
    <xf numFmtId="165" fontId="9" fillId="4" borderId="24" xfId="2" applyNumberFormat="1" applyFont="1" applyFill="1" applyBorder="1"/>
    <xf numFmtId="9" fontId="9" fillId="4" borderId="0" xfId="2" applyNumberFormat="1" applyFont="1" applyFill="1" applyBorder="1"/>
    <xf numFmtId="0" fontId="11" fillId="3" borderId="24" xfId="0" applyFont="1" applyFill="1" applyBorder="1"/>
    <xf numFmtId="0" fontId="6" fillId="3" borderId="26" xfId="0" applyFont="1" applyFill="1" applyBorder="1"/>
    <xf numFmtId="0" fontId="0" fillId="0" borderId="0" xfId="0" applyAlignment="1">
      <alignment wrapText="1"/>
    </xf>
    <xf numFmtId="0" fontId="14" fillId="0" borderId="0" xfId="3" applyFont="1" applyAlignment="1">
      <alignment vertical="center"/>
    </xf>
    <xf numFmtId="0" fontId="14" fillId="0" borderId="0" xfId="3" applyFont="1"/>
    <xf numFmtId="0" fontId="14" fillId="0" borderId="8" xfId="3" applyFont="1" applyBorder="1" applyAlignment="1">
      <alignment vertical="center"/>
    </xf>
    <xf numFmtId="0" fontId="14" fillId="0" borderId="8" xfId="3" applyFont="1" applyBorder="1" applyAlignment="1">
      <alignment vertical="center" wrapText="1"/>
    </xf>
    <xf numFmtId="169" fontId="6" fillId="3" borderId="8" xfId="5" applyNumberFormat="1" applyFont="1" applyFill="1" applyBorder="1" applyAlignment="1">
      <alignment vertical="center"/>
    </xf>
    <xf numFmtId="169" fontId="11" fillId="3" borderId="8" xfId="3" applyNumberFormat="1" applyFont="1" applyFill="1" applyBorder="1" applyAlignment="1">
      <alignment vertical="center"/>
    </xf>
    <xf numFmtId="0" fontId="13" fillId="3" borderId="8" xfId="3" applyFont="1" applyFill="1" applyBorder="1" applyAlignment="1">
      <alignment vertical="center"/>
    </xf>
    <xf numFmtId="0" fontId="13" fillId="3" borderId="8" xfId="3" applyFont="1" applyFill="1" applyBorder="1" applyAlignment="1">
      <alignment horizontal="center" vertical="center"/>
    </xf>
    <xf numFmtId="0" fontId="11" fillId="3" borderId="8" xfId="3" applyFont="1" applyFill="1" applyBorder="1" applyAlignment="1">
      <alignment vertical="center"/>
    </xf>
    <xf numFmtId="0" fontId="6" fillId="3" borderId="8" xfId="3" applyFont="1" applyFill="1" applyBorder="1" applyAlignment="1">
      <alignment vertical="center" wrapText="1"/>
    </xf>
    <xf numFmtId="166" fontId="14" fillId="0" borderId="8" xfId="5" applyNumberFormat="1" applyFont="1" applyBorder="1" applyAlignment="1">
      <alignment vertical="center"/>
    </xf>
    <xf numFmtId="166" fontId="6" fillId="3" borderId="8" xfId="5" applyNumberFormat="1" applyFont="1" applyFill="1" applyBorder="1" applyAlignment="1">
      <alignment vertical="center"/>
    </xf>
    <xf numFmtId="0" fontId="11" fillId="3" borderId="8" xfId="3" applyFont="1" applyFill="1" applyBorder="1" applyAlignment="1">
      <alignment horizontal="center" vertical="center"/>
    </xf>
    <xf numFmtId="169" fontId="6" fillId="3" borderId="8" xfId="3" applyNumberFormat="1" applyFont="1" applyFill="1" applyBorder="1" applyAlignment="1">
      <alignment vertical="center"/>
    </xf>
    <xf numFmtId="0" fontId="11" fillId="3" borderId="8" xfId="3" applyFont="1" applyFill="1" applyBorder="1" applyAlignment="1">
      <alignment vertical="center" wrapText="1"/>
    </xf>
    <xf numFmtId="169" fontId="6" fillId="0" borderId="8" xfId="3" applyNumberFormat="1" applyFont="1" applyBorder="1" applyAlignment="1">
      <alignment vertical="center"/>
    </xf>
    <xf numFmtId="0" fontId="6" fillId="0" borderId="8" xfId="3" applyFont="1" applyBorder="1" applyAlignment="1">
      <alignment vertical="center"/>
    </xf>
    <xf numFmtId="0" fontId="13" fillId="0" borderId="8" xfId="3" applyFont="1" applyBorder="1" applyAlignment="1">
      <alignment vertical="center"/>
    </xf>
    <xf numFmtId="0" fontId="13" fillId="0" borderId="8" xfId="3" applyFont="1" applyBorder="1" applyAlignment="1">
      <alignment horizontal="center" vertical="center"/>
    </xf>
    <xf numFmtId="0" fontId="6" fillId="0" borderId="8" xfId="3" applyFont="1" applyBorder="1" applyAlignment="1">
      <alignment vertical="center" wrapText="1"/>
    </xf>
    <xf numFmtId="0" fontId="14" fillId="0" borderId="8" xfId="3" applyFont="1" applyBorder="1" applyAlignment="1">
      <alignment horizontal="center" vertical="center"/>
    </xf>
    <xf numFmtId="169" fontId="13" fillId="3" borderId="8" xfId="3" applyNumberFormat="1" applyFont="1" applyFill="1" applyBorder="1" applyAlignment="1">
      <alignment vertical="center"/>
    </xf>
    <xf numFmtId="0" fontId="6" fillId="0" borderId="8" xfId="3" applyFont="1" applyBorder="1" applyAlignment="1">
      <alignment horizontal="center" vertical="center"/>
    </xf>
    <xf numFmtId="0" fontId="7" fillId="0" borderId="8" xfId="3" applyFont="1" applyBorder="1" applyAlignment="1">
      <alignment vertical="center" wrapText="1"/>
    </xf>
    <xf numFmtId="0" fontId="14" fillId="0" borderId="8" xfId="3" applyFont="1" applyBorder="1" applyAlignment="1">
      <alignment horizontal="right" vertical="center"/>
    </xf>
    <xf numFmtId="0" fontId="6" fillId="0" borderId="27" xfId="3" applyFont="1" applyBorder="1" applyAlignment="1">
      <alignment vertical="center"/>
    </xf>
    <xf numFmtId="0" fontId="6" fillId="0" borderId="27" xfId="3" applyFont="1" applyBorder="1" applyAlignment="1">
      <alignment horizontal="center" vertical="center"/>
    </xf>
    <xf numFmtId="0" fontId="7" fillId="0" borderId="27" xfId="3" applyFont="1" applyBorder="1" applyAlignment="1">
      <alignment vertical="center" wrapText="1"/>
    </xf>
    <xf numFmtId="0" fontId="14" fillId="3" borderId="0" xfId="3" applyFont="1" applyFill="1" applyAlignment="1">
      <alignment vertical="center"/>
    </xf>
    <xf numFmtId="0" fontId="6" fillId="3" borderId="8" xfId="3" applyFont="1" applyFill="1" applyBorder="1" applyAlignment="1">
      <alignment horizontal="center" vertical="center" wrapText="1"/>
    </xf>
    <xf numFmtId="0" fontId="6" fillId="3" borderId="8" xfId="3" applyFont="1" applyFill="1" applyBorder="1" applyAlignment="1">
      <alignment horizontal="center" vertical="center"/>
    </xf>
    <xf numFmtId="0" fontId="6" fillId="0" borderId="8" xfId="3" applyFont="1" applyBorder="1" applyAlignment="1">
      <alignment horizontal="left" vertical="center" wrapText="1"/>
    </xf>
    <xf numFmtId="0" fontId="23" fillId="0" borderId="0" xfId="0" applyFont="1"/>
    <xf numFmtId="0" fontId="23" fillId="0" borderId="0" xfId="0" applyFont="1" applyAlignment="1">
      <alignment horizontal="right"/>
    </xf>
    <xf numFmtId="0" fontId="23" fillId="0" borderId="0" xfId="0" applyFont="1" applyAlignment="1">
      <alignment wrapText="1"/>
    </xf>
    <xf numFmtId="0" fontId="23" fillId="0" borderId="0" xfId="0" applyFont="1" applyAlignment="1">
      <alignment horizontal="right" wrapText="1"/>
    </xf>
    <xf numFmtId="167" fontId="23" fillId="0" borderId="0" xfId="0" applyNumberFormat="1" applyFont="1"/>
    <xf numFmtId="167" fontId="29" fillId="3" borderId="8" xfId="0" applyNumberFormat="1" applyFont="1" applyFill="1" applyBorder="1"/>
    <xf numFmtId="167" fontId="29" fillId="3" borderId="8" xfId="0" applyNumberFormat="1" applyFont="1" applyFill="1" applyBorder="1" applyAlignment="1">
      <alignment horizontal="right"/>
    </xf>
    <xf numFmtId="0" fontId="24" fillId="3" borderId="8" xfId="0" applyFont="1" applyFill="1" applyBorder="1" applyAlignment="1">
      <alignment vertical="center" wrapText="1"/>
    </xf>
    <xf numFmtId="167" fontId="23" fillId="0" borderId="8" xfId="0" applyNumberFormat="1" applyFont="1" applyBorder="1"/>
    <xf numFmtId="167" fontId="23" fillId="0" borderId="8" xfId="0" applyNumberFormat="1" applyFont="1" applyBorder="1" applyAlignment="1">
      <alignment horizontal="right"/>
    </xf>
    <xf numFmtId="0" fontId="25" fillId="0" borderId="8" xfId="0" applyFont="1" applyBorder="1" applyAlignment="1">
      <alignment vertical="center" wrapText="1"/>
    </xf>
    <xf numFmtId="0" fontId="23" fillId="3" borderId="8" xfId="0" applyFont="1" applyFill="1" applyBorder="1" applyAlignment="1">
      <alignment horizontal="right"/>
    </xf>
    <xf numFmtId="167" fontId="29" fillId="5" borderId="8" xfId="0" applyNumberFormat="1" applyFont="1" applyFill="1" applyBorder="1"/>
    <xf numFmtId="0" fontId="29" fillId="5" borderId="8" xfId="0" applyFont="1" applyFill="1" applyBorder="1" applyAlignment="1">
      <alignment horizontal="right"/>
    </xf>
    <xf numFmtId="0" fontId="29" fillId="5" borderId="8" xfId="0" applyFont="1" applyFill="1" applyBorder="1" applyAlignment="1">
      <alignment wrapText="1"/>
    </xf>
    <xf numFmtId="167" fontId="30" fillId="6" borderId="8" xfId="0" applyNumberFormat="1" applyFont="1" applyFill="1" applyBorder="1"/>
    <xf numFmtId="167" fontId="23" fillId="0" borderId="8" xfId="0" applyNumberFormat="1" applyFont="1" applyBorder="1" applyAlignment="1">
      <alignment vertical="center" wrapText="1"/>
    </xf>
    <xf numFmtId="0" fontId="23" fillId="0" borderId="8" xfId="0" applyFont="1" applyBorder="1" applyAlignment="1">
      <alignment vertical="center" wrapText="1"/>
    </xf>
    <xf numFmtId="167" fontId="23" fillId="0" borderId="8" xfId="0" applyNumberFormat="1" applyFont="1" applyFill="1" applyBorder="1"/>
    <xf numFmtId="167" fontId="30" fillId="0" borderId="8" xfId="0" applyNumberFormat="1" applyFont="1" applyBorder="1"/>
    <xf numFmtId="167" fontId="30" fillId="0" borderId="8" xfId="0" applyNumberFormat="1" applyFont="1" applyBorder="1" applyAlignment="1">
      <alignment horizontal="right"/>
    </xf>
    <xf numFmtId="0" fontId="24" fillId="0" borderId="8" xfId="0" applyFont="1" applyBorder="1" applyAlignment="1">
      <alignment vertical="center" wrapText="1"/>
    </xf>
    <xf numFmtId="167" fontId="29" fillId="5" borderId="8" xfId="0" applyNumberFormat="1" applyFont="1" applyFill="1" applyBorder="1" applyAlignment="1">
      <alignment horizontal="right"/>
    </xf>
    <xf numFmtId="167" fontId="23" fillId="6" borderId="8" xfId="0" applyNumberFormat="1" applyFont="1" applyFill="1" applyBorder="1" applyAlignment="1">
      <alignment horizontal="right"/>
    </xf>
    <xf numFmtId="167" fontId="23" fillId="6" borderId="8" xfId="0" applyNumberFormat="1" applyFont="1" applyFill="1" applyBorder="1" applyAlignment="1">
      <alignment horizontal="right" wrapText="1"/>
    </xf>
    <xf numFmtId="0" fontId="23" fillId="0" borderId="8" xfId="0" applyFont="1" applyBorder="1" applyAlignment="1">
      <alignment horizontal="justify" vertical="center" wrapText="1"/>
    </xf>
    <xf numFmtId="0" fontId="29" fillId="0" borderId="8" xfId="0" applyFont="1" applyBorder="1" applyAlignment="1">
      <alignment horizontal="justify" vertical="center" wrapText="1"/>
    </xf>
    <xf numFmtId="167" fontId="30" fillId="7" borderId="8" xfId="0" applyNumberFormat="1" applyFont="1" applyFill="1" applyBorder="1"/>
    <xf numFmtId="167" fontId="23" fillId="7" borderId="8" xfId="0" applyNumberFormat="1" applyFont="1" applyFill="1" applyBorder="1" applyAlignment="1">
      <alignment horizontal="right"/>
    </xf>
    <xf numFmtId="0" fontId="31" fillId="7" borderId="8" xfId="0" applyFont="1" applyFill="1" applyBorder="1" applyAlignment="1">
      <alignment horizontal="justify" vertical="center" wrapText="1"/>
    </xf>
    <xf numFmtId="0" fontId="23" fillId="0" borderId="8" xfId="0" applyFont="1" applyBorder="1"/>
    <xf numFmtId="0" fontId="23" fillId="0" borderId="8" xfId="0" applyFont="1" applyBorder="1" applyAlignment="1">
      <alignment horizontal="right"/>
    </xf>
    <xf numFmtId="167" fontId="30" fillId="7" borderId="8" xfId="0" applyNumberFormat="1" applyFont="1" applyFill="1" applyBorder="1" applyAlignment="1">
      <alignment horizontal="right"/>
    </xf>
    <xf numFmtId="0" fontId="30" fillId="7" borderId="8" xfId="0" applyFont="1" applyFill="1" applyBorder="1" applyAlignment="1">
      <alignment horizontal="justify" vertical="center" wrapText="1"/>
    </xf>
    <xf numFmtId="167" fontId="24" fillId="0" borderId="8" xfId="0" applyNumberFormat="1" applyFont="1" applyFill="1" applyBorder="1"/>
    <xf numFmtId="167" fontId="24" fillId="0" borderId="8" xfId="0" applyNumberFormat="1" applyFont="1" applyBorder="1"/>
    <xf numFmtId="167" fontId="24" fillId="0" borderId="8" xfId="0" applyNumberFormat="1" applyFont="1" applyBorder="1" applyAlignment="1">
      <alignment horizontal="right"/>
    </xf>
    <xf numFmtId="167" fontId="30" fillId="5" borderId="8" xfId="0" applyNumberFormat="1" applyFont="1" applyFill="1" applyBorder="1"/>
    <xf numFmtId="167" fontId="30" fillId="5" borderId="8" xfId="0" applyNumberFormat="1" applyFont="1" applyFill="1" applyBorder="1" applyAlignment="1">
      <alignment horizontal="right"/>
    </xf>
    <xf numFmtId="0" fontId="34" fillId="0" borderId="8" xfId="0" applyFont="1" applyBorder="1" applyAlignment="1">
      <alignment vertical="center" wrapText="1"/>
    </xf>
    <xf numFmtId="167" fontId="23" fillId="0" borderId="8" xfId="0" applyNumberFormat="1" applyFont="1" applyBorder="1" applyAlignment="1">
      <alignment vertical="center"/>
    </xf>
    <xf numFmtId="167" fontId="23" fillId="0" borderId="8" xfId="0" applyNumberFormat="1" applyFont="1" applyFill="1" applyBorder="1" applyAlignment="1">
      <alignment vertical="center"/>
    </xf>
    <xf numFmtId="167" fontId="23" fillId="0" borderId="8" xfId="0" applyNumberFormat="1" applyFont="1" applyBorder="1" applyAlignment="1">
      <alignment horizontal="right" wrapText="1"/>
    </xf>
    <xf numFmtId="0" fontId="36" fillId="0" borderId="8" xfId="0" applyFont="1" applyBorder="1" applyAlignment="1">
      <alignment horizontal="right" vertical="center" wrapText="1"/>
    </xf>
    <xf numFmtId="167" fontId="36" fillId="0" borderId="8" xfId="0" applyNumberFormat="1" applyFont="1" applyBorder="1" applyAlignment="1">
      <alignment horizontal="right" vertical="center" wrapText="1"/>
    </xf>
    <xf numFmtId="2" fontId="36" fillId="0" borderId="8" xfId="0" applyNumberFormat="1" applyFont="1" applyBorder="1" applyAlignment="1">
      <alignment horizontal="right" vertical="center" wrapText="1"/>
    </xf>
    <xf numFmtId="167" fontId="23" fillId="0" borderId="8" xfId="0" applyNumberFormat="1" applyFont="1" applyBorder="1" applyAlignment="1">
      <alignment horizontal="right" vertical="center"/>
    </xf>
    <xf numFmtId="0" fontId="36" fillId="0" borderId="8" xfId="0" applyFont="1" applyBorder="1" applyAlignment="1">
      <alignment horizontal="left" vertical="center" wrapText="1"/>
    </xf>
    <xf numFmtId="0" fontId="37" fillId="0" borderId="8" xfId="0" applyFont="1" applyBorder="1" applyAlignment="1">
      <alignment horizontal="justify" vertical="center" wrapText="1"/>
    </xf>
    <xf numFmtId="0" fontId="36" fillId="0" borderId="8" xfId="0" applyFont="1" applyBorder="1" applyAlignment="1">
      <alignment horizontal="justify" vertical="center" wrapText="1"/>
    </xf>
    <xf numFmtId="0" fontId="24" fillId="0" borderId="8" xfId="0" applyFont="1" applyFill="1" applyBorder="1"/>
    <xf numFmtId="0" fontId="24" fillId="0" borderId="8" xfId="0" applyFont="1" applyBorder="1"/>
    <xf numFmtId="0" fontId="24" fillId="0" borderId="8" xfId="0" applyFont="1" applyBorder="1" applyAlignment="1">
      <alignment horizontal="right"/>
    </xf>
    <xf numFmtId="0" fontId="23" fillId="3" borderId="0" xfId="0" applyFont="1" applyFill="1"/>
    <xf numFmtId="0" fontId="24" fillId="3" borderId="8" xfId="0" applyFont="1" applyFill="1" applyBorder="1" applyAlignment="1">
      <alignment horizontal="center" vertical="top" wrapText="1"/>
    </xf>
    <xf numFmtId="0" fontId="24" fillId="3" borderId="8" xfId="0" applyFont="1" applyFill="1" applyBorder="1" applyAlignment="1">
      <alignment horizontal="center" vertical="top"/>
    </xf>
    <xf numFmtId="0" fontId="24" fillId="3" borderId="8" xfId="0" applyFont="1" applyFill="1" applyBorder="1" applyAlignment="1">
      <alignment horizontal="right" vertical="top"/>
    </xf>
    <xf numFmtId="0" fontId="24" fillId="3" borderId="8" xfId="0" applyFont="1" applyFill="1" applyBorder="1" applyAlignment="1">
      <alignment horizontal="center" vertical="center" wrapText="1"/>
    </xf>
    <xf numFmtId="0" fontId="24" fillId="0" borderId="8" xfId="0" applyFont="1" applyFill="1" applyBorder="1" applyAlignment="1">
      <alignment horizontal="left" vertical="top" wrapText="1"/>
    </xf>
    <xf numFmtId="0" fontId="9" fillId="0" borderId="0" xfId="6"/>
    <xf numFmtId="0" fontId="11" fillId="3" borderId="23" xfId="6" applyFont="1" applyFill="1" applyBorder="1"/>
    <xf numFmtId="0" fontId="9" fillId="0" borderId="0" xfId="6" applyFont="1"/>
    <xf numFmtId="0" fontId="9" fillId="0" borderId="24" xfId="6" applyFont="1" applyBorder="1"/>
    <xf numFmtId="0" fontId="9" fillId="0" borderId="23" xfId="6" applyFont="1" applyBorder="1"/>
    <xf numFmtId="0" fontId="9" fillId="0" borderId="23" xfId="6" applyFont="1" applyBorder="1" applyAlignment="1">
      <alignment horizontal="center"/>
    </xf>
    <xf numFmtId="0" fontId="11" fillId="3" borderId="23" xfId="6" applyFont="1" applyFill="1" applyBorder="1" applyAlignment="1">
      <alignment horizontal="center"/>
    </xf>
    <xf numFmtId="0" fontId="11" fillId="3" borderId="13" xfId="6" applyFont="1" applyFill="1" applyBorder="1"/>
    <xf numFmtId="0" fontId="11" fillId="3" borderId="13" xfId="6" applyFont="1" applyFill="1" applyBorder="1" applyAlignment="1">
      <alignment horizontal="center"/>
    </xf>
    <xf numFmtId="0" fontId="13" fillId="0" borderId="8" xfId="6" applyFont="1" applyBorder="1"/>
    <xf numFmtId="0" fontId="13" fillId="0" borderId="7" xfId="6" applyFont="1" applyBorder="1" applyAlignment="1">
      <alignment horizontal="center"/>
    </xf>
    <xf numFmtId="0" fontId="11" fillId="3" borderId="19" xfId="6" applyFont="1" applyFill="1" applyBorder="1"/>
    <xf numFmtId="0" fontId="11" fillId="3" borderId="19" xfId="6" applyFont="1" applyFill="1" applyBorder="1" applyAlignment="1">
      <alignment horizontal="center"/>
    </xf>
    <xf numFmtId="0" fontId="9" fillId="0" borderId="17" xfId="6" applyFont="1" applyBorder="1" applyAlignment="1">
      <alignment horizontal="center"/>
    </xf>
    <xf numFmtId="0" fontId="9" fillId="0" borderId="8" xfId="6" applyFont="1" applyBorder="1"/>
    <xf numFmtId="0" fontId="13" fillId="3" borderId="13" xfId="6" applyFont="1" applyFill="1" applyBorder="1"/>
    <xf numFmtId="0" fontId="13" fillId="3" borderId="13" xfId="6" applyFont="1" applyFill="1" applyBorder="1" applyAlignment="1">
      <alignment horizontal="center"/>
    </xf>
    <xf numFmtId="0" fontId="9" fillId="0" borderId="7" xfId="6" applyBorder="1" applyAlignment="1">
      <alignment horizontal="center"/>
    </xf>
    <xf numFmtId="0" fontId="9" fillId="0" borderId="7" xfId="6" applyFont="1" applyBorder="1" applyAlignment="1">
      <alignment horizontal="center"/>
    </xf>
    <xf numFmtId="0" fontId="9" fillId="0" borderId="13" xfId="6" applyFont="1" applyBorder="1" applyAlignment="1">
      <alignment horizontal="center"/>
    </xf>
    <xf numFmtId="0" fontId="9" fillId="0" borderId="12" xfId="6" applyBorder="1" applyAlignment="1">
      <alignment wrapText="1"/>
    </xf>
    <xf numFmtId="0" fontId="6" fillId="0" borderId="8" xfId="6" applyFont="1" applyBorder="1"/>
    <xf numFmtId="0" fontId="6" fillId="0" borderId="7" xfId="6" applyFont="1" applyBorder="1" applyAlignment="1">
      <alignment horizontal="center"/>
    </xf>
    <xf numFmtId="0" fontId="6" fillId="3" borderId="9" xfId="6" applyFont="1" applyFill="1" applyBorder="1" applyAlignment="1">
      <alignment horizontal="center" vertical="top" wrapText="1"/>
    </xf>
    <xf numFmtId="0" fontId="6" fillId="3" borderId="8" xfId="6" applyFont="1" applyFill="1" applyBorder="1" applyAlignment="1">
      <alignment horizontal="center" vertical="top" wrapText="1"/>
    </xf>
    <xf numFmtId="0" fontId="6" fillId="3" borderId="8" xfId="6" applyFont="1" applyFill="1" applyBorder="1" applyAlignment="1">
      <alignment horizontal="center" vertical="top"/>
    </xf>
    <xf numFmtId="0" fontId="6" fillId="3" borderId="7" xfId="6" applyFont="1" applyFill="1" applyBorder="1" applyAlignment="1">
      <alignment horizontal="center" vertical="top"/>
    </xf>
    <xf numFmtId="0" fontId="9" fillId="0" borderId="0" xfId="6" applyAlignment="1">
      <alignment wrapText="1"/>
    </xf>
    <xf numFmtId="0" fontId="6" fillId="3" borderId="30" xfId="6" applyFont="1" applyFill="1" applyBorder="1" applyAlignment="1">
      <alignment vertical="center" wrapText="1"/>
    </xf>
    <xf numFmtId="0" fontId="9" fillId="0" borderId="8" xfId="6" applyFont="1" applyBorder="1" applyAlignment="1">
      <alignment horizontal="center"/>
    </xf>
    <xf numFmtId="0" fontId="9" fillId="0" borderId="8" xfId="6" applyBorder="1" applyAlignment="1">
      <alignment horizontal="center"/>
    </xf>
    <xf numFmtId="0" fontId="9" fillId="3" borderId="0" xfId="6" applyFill="1"/>
    <xf numFmtId="0" fontId="6" fillId="3" borderId="3" xfId="6" applyFont="1" applyFill="1" applyBorder="1" applyAlignment="1">
      <alignment horizontal="center" vertical="top" wrapText="1"/>
    </xf>
    <xf numFmtId="0" fontId="6" fillId="3" borderId="3" xfId="6" applyFont="1" applyFill="1" applyBorder="1" applyAlignment="1">
      <alignment horizontal="center" vertical="top"/>
    </xf>
    <xf numFmtId="0" fontId="9" fillId="0" borderId="0" xfId="6" applyFont="1" applyAlignment="1">
      <alignment wrapText="1"/>
    </xf>
    <xf numFmtId="0" fontId="13" fillId="0" borderId="8" xfId="6" applyFont="1" applyBorder="1" applyAlignment="1">
      <alignment horizontal="center"/>
    </xf>
    <xf numFmtId="0" fontId="9" fillId="0" borderId="0" xfId="6" applyFont="1" applyAlignment="1">
      <alignment horizontal="center"/>
    </xf>
    <xf numFmtId="0" fontId="9" fillId="0" borderId="0" xfId="6" applyFont="1" applyAlignment="1">
      <alignment horizontal="center" wrapText="1"/>
    </xf>
    <xf numFmtId="172" fontId="9" fillId="0" borderId="0" xfId="6" applyNumberFormat="1"/>
    <xf numFmtId="166" fontId="6" fillId="3" borderId="26" xfId="7" applyNumberFormat="1" applyFont="1" applyFill="1" applyBorder="1"/>
    <xf numFmtId="0" fontId="13" fillId="3" borderId="24" xfId="6" applyFont="1" applyFill="1" applyBorder="1"/>
    <xf numFmtId="0" fontId="13" fillId="3" borderId="23" xfId="6" applyFont="1" applyFill="1" applyBorder="1" applyAlignment="1">
      <alignment horizontal="center"/>
    </xf>
    <xf numFmtId="0" fontId="6" fillId="3" borderId="22" xfId="6" applyFont="1" applyFill="1" applyBorder="1" applyAlignment="1">
      <alignment vertical="center" wrapText="1"/>
    </xf>
    <xf numFmtId="166" fontId="0" fillId="0" borderId="26" xfId="7" applyNumberFormat="1" applyFont="1" applyBorder="1"/>
    <xf numFmtId="0" fontId="9" fillId="0" borderId="0" xfId="6" applyFont="1" applyBorder="1"/>
    <xf numFmtId="0" fontId="14" fillId="0" borderId="22" xfId="6" applyFont="1" applyBorder="1" applyAlignment="1">
      <alignment vertical="center" wrapText="1"/>
    </xf>
    <xf numFmtId="166" fontId="6" fillId="3" borderId="46" xfId="7" applyNumberFormat="1" applyFont="1" applyFill="1" applyBorder="1"/>
    <xf numFmtId="0" fontId="11" fillId="3" borderId="0" xfId="6" applyFont="1" applyFill="1" applyBorder="1"/>
    <xf numFmtId="0" fontId="9" fillId="3" borderId="31" xfId="6" applyFont="1" applyFill="1" applyBorder="1"/>
    <xf numFmtId="0" fontId="9" fillId="3" borderId="32" xfId="6" applyFont="1" applyFill="1" applyBorder="1" applyAlignment="1">
      <alignment horizontal="center"/>
    </xf>
    <xf numFmtId="0" fontId="6" fillId="3" borderId="47" xfId="6" applyFont="1" applyFill="1" applyBorder="1" applyAlignment="1">
      <alignment vertical="center" wrapText="1"/>
    </xf>
    <xf numFmtId="166" fontId="6" fillId="3" borderId="21" xfId="7" applyNumberFormat="1" applyFont="1" applyFill="1" applyBorder="1"/>
    <xf numFmtId="0" fontId="13" fillId="3" borderId="20" xfId="6" applyFont="1" applyFill="1" applyBorder="1"/>
    <xf numFmtId="0" fontId="13" fillId="3" borderId="19" xfId="6" applyFont="1" applyFill="1" applyBorder="1" applyAlignment="1">
      <alignment horizontal="center"/>
    </xf>
    <xf numFmtId="0" fontId="11" fillId="3" borderId="18" xfId="6" applyFont="1" applyFill="1" applyBorder="1" applyAlignment="1">
      <alignment wrapText="1"/>
    </xf>
    <xf numFmtId="166" fontId="6" fillId="0" borderId="9" xfId="7" applyNumberFormat="1" applyFont="1" applyFill="1" applyBorder="1"/>
    <xf numFmtId="0" fontId="9" fillId="0" borderId="12" xfId="6" applyFont="1" applyBorder="1" applyAlignment="1">
      <alignment horizontal="left" vertical="center" wrapText="1" indent="2"/>
    </xf>
    <xf numFmtId="166" fontId="0" fillId="0" borderId="9" xfId="7" applyNumberFormat="1" applyFont="1" applyFill="1" applyBorder="1"/>
    <xf numFmtId="0" fontId="13" fillId="0" borderId="11" xfId="6" applyFont="1" applyBorder="1"/>
    <xf numFmtId="0" fontId="6" fillId="0" borderId="12" xfId="6" applyFont="1" applyBorder="1" applyAlignment="1">
      <alignment vertical="center" wrapText="1"/>
    </xf>
    <xf numFmtId="0" fontId="9" fillId="0" borderId="12" xfId="6" applyFont="1" applyBorder="1" applyAlignment="1">
      <alignment horizontal="left" wrapText="1" indent="2"/>
    </xf>
    <xf numFmtId="0" fontId="9" fillId="0" borderId="8" xfId="6" applyFont="1" applyBorder="1" applyAlignment="1">
      <alignment horizontal="right"/>
    </xf>
    <xf numFmtId="0" fontId="6" fillId="0" borderId="13" xfId="6" applyFont="1" applyBorder="1" applyAlignment="1">
      <alignment horizontal="center"/>
    </xf>
    <xf numFmtId="166" fontId="6" fillId="3" borderId="9" xfId="7" applyNumberFormat="1" applyFont="1" applyFill="1" applyBorder="1"/>
    <xf numFmtId="0" fontId="13" fillId="3" borderId="7" xfId="6" applyFont="1" applyFill="1" applyBorder="1"/>
    <xf numFmtId="0" fontId="11" fillId="3" borderId="12" xfId="6" applyFont="1" applyFill="1" applyBorder="1" applyAlignment="1">
      <alignment wrapText="1"/>
    </xf>
    <xf numFmtId="166" fontId="6" fillId="0" borderId="15" xfId="7" applyNumberFormat="1" applyFont="1" applyFill="1" applyBorder="1"/>
    <xf numFmtId="0" fontId="9" fillId="0" borderId="11" xfId="6" applyFont="1" applyBorder="1"/>
    <xf numFmtId="0" fontId="14" fillId="0" borderId="12" xfId="6" applyFont="1" applyBorder="1" applyAlignment="1">
      <alignment horizontal="left" vertical="center" wrapText="1" indent="2"/>
    </xf>
    <xf numFmtId="0" fontId="9" fillId="0" borderId="11" xfId="6" applyBorder="1"/>
    <xf numFmtId="0" fontId="7" fillId="0" borderId="12" xfId="6" applyFont="1" applyBorder="1" applyAlignment="1">
      <alignment vertical="center" wrapText="1"/>
    </xf>
    <xf numFmtId="0" fontId="6" fillId="0" borderId="11" xfId="6" applyFont="1" applyBorder="1"/>
    <xf numFmtId="166" fontId="6" fillId="3" borderId="9" xfId="7" applyNumberFormat="1" applyFont="1" applyFill="1" applyBorder="1" applyAlignment="1">
      <alignment horizontal="center"/>
    </xf>
    <xf numFmtId="0" fontId="6" fillId="3" borderId="13" xfId="6" applyFont="1" applyFill="1" applyBorder="1"/>
    <xf numFmtId="0" fontId="9" fillId="3" borderId="7" xfId="6" applyFont="1" applyFill="1" applyBorder="1"/>
    <xf numFmtId="166" fontId="6" fillId="0" borderId="9" xfId="7" applyNumberFormat="1" applyFont="1" applyFill="1" applyBorder="1" applyAlignment="1">
      <alignment horizontal="center"/>
    </xf>
    <xf numFmtId="3" fontId="9" fillId="0" borderId="8" xfId="6" applyNumberFormat="1" applyFont="1" applyBorder="1" applyAlignment="1">
      <alignment horizontal="center"/>
    </xf>
    <xf numFmtId="0" fontId="6" fillId="0" borderId="9" xfId="6" applyFont="1" applyFill="1" applyBorder="1" applyAlignment="1">
      <alignment horizontal="center"/>
    </xf>
    <xf numFmtId="0" fontId="9" fillId="0" borderId="12" xfId="6" applyFont="1" applyBorder="1" applyAlignment="1">
      <alignment wrapText="1"/>
    </xf>
    <xf numFmtId="0" fontId="6" fillId="0" borderId="9" xfId="6" applyFont="1" applyFill="1" applyBorder="1"/>
    <xf numFmtId="0" fontId="7" fillId="0" borderId="10" xfId="6" applyFont="1" applyBorder="1" applyAlignment="1">
      <alignment vertical="center" wrapText="1"/>
    </xf>
    <xf numFmtId="0" fontId="9" fillId="0" borderId="0" xfId="6" applyFont="1" applyFill="1" applyBorder="1" applyAlignment="1">
      <alignment horizontal="left" vertical="top"/>
    </xf>
    <xf numFmtId="0" fontId="9" fillId="0" borderId="0" xfId="6" applyAlignment="1">
      <alignment horizontal="center" vertical="top" wrapText="1"/>
    </xf>
    <xf numFmtId="0" fontId="6" fillId="3" borderId="6" xfId="6" applyFont="1" applyFill="1" applyBorder="1" applyAlignment="1">
      <alignment horizontal="center" vertical="center" wrapText="1"/>
    </xf>
    <xf numFmtId="0" fontId="4" fillId="0" borderId="1" xfId="6" applyFont="1" applyFill="1" applyBorder="1" applyAlignment="1">
      <alignment horizontal="left" vertical="top" wrapText="1"/>
    </xf>
    <xf numFmtId="3" fontId="38" fillId="3" borderId="26" xfId="7" applyNumberFormat="1" applyFont="1" applyFill="1" applyBorder="1" applyAlignment="1">
      <alignment horizontal="right" vertical="center"/>
    </xf>
    <xf numFmtId="3" fontId="38" fillId="3" borderId="35" xfId="6" applyNumberFormat="1" applyFont="1" applyFill="1" applyBorder="1" applyAlignment="1">
      <alignment horizontal="right" vertical="center"/>
    </xf>
    <xf numFmtId="3" fontId="38" fillId="3" borderId="35" xfId="6" applyNumberFormat="1" applyFont="1" applyFill="1" applyBorder="1" applyAlignment="1">
      <alignment horizontal="center" vertical="center"/>
    </xf>
    <xf numFmtId="0" fontId="38" fillId="3" borderId="48" xfId="6" applyFont="1" applyFill="1" applyBorder="1"/>
    <xf numFmtId="3" fontId="39" fillId="0" borderId="26" xfId="7" applyNumberFormat="1" applyFont="1" applyBorder="1" applyAlignment="1">
      <alignment horizontal="right" vertical="center"/>
    </xf>
    <xf numFmtId="3" fontId="39" fillId="0" borderId="23" xfId="6" applyNumberFormat="1" applyFont="1" applyBorder="1" applyAlignment="1">
      <alignment horizontal="right" vertical="center"/>
    </xf>
    <xf numFmtId="3" fontId="39" fillId="0" borderId="24" xfId="6" applyNumberFormat="1" applyFont="1" applyBorder="1" applyAlignment="1">
      <alignment horizontal="right" vertical="center"/>
    </xf>
    <xf numFmtId="3" fontId="39" fillId="0" borderId="23" xfId="6" applyNumberFormat="1" applyFont="1" applyBorder="1" applyAlignment="1">
      <alignment horizontal="center" vertical="center"/>
    </xf>
    <xf numFmtId="0" fontId="39" fillId="0" borderId="30" xfId="6" applyFont="1" applyBorder="1" applyAlignment="1">
      <alignment horizontal="center"/>
    </xf>
    <xf numFmtId="0" fontId="14" fillId="0" borderId="30" xfId="6" applyFont="1" applyBorder="1" applyAlignment="1">
      <alignment vertical="center" wrapText="1"/>
    </xf>
    <xf numFmtId="0" fontId="38" fillId="3" borderId="48" xfId="6" applyFont="1" applyFill="1" applyBorder="1" applyAlignment="1">
      <alignment horizontal="center"/>
    </xf>
    <xf numFmtId="3" fontId="39" fillId="0" borderId="26" xfId="6" applyNumberFormat="1" applyFont="1" applyBorder="1" applyAlignment="1">
      <alignment horizontal="right" vertical="center"/>
    </xf>
    <xf numFmtId="3" fontId="39" fillId="0" borderId="35" xfId="6" applyNumberFormat="1" applyFont="1" applyBorder="1" applyAlignment="1">
      <alignment horizontal="right" vertical="center"/>
    </xf>
    <xf numFmtId="9" fontId="39" fillId="0" borderId="48" xfId="6" applyNumberFormat="1" applyFont="1" applyBorder="1" applyAlignment="1">
      <alignment horizontal="center" vertical="center"/>
    </xf>
    <xf numFmtId="3" fontId="38" fillId="3" borderId="26" xfId="6" applyNumberFormat="1" applyFont="1" applyFill="1" applyBorder="1" applyAlignment="1">
      <alignment horizontal="right" vertical="center"/>
    </xf>
    <xf numFmtId="0" fontId="6" fillId="3" borderId="33" xfId="6" applyFont="1" applyFill="1" applyBorder="1" applyAlignment="1">
      <alignment vertical="center" wrapText="1"/>
    </xf>
    <xf numFmtId="3" fontId="38" fillId="3" borderId="21" xfId="6" applyNumberFormat="1" applyFont="1" applyFill="1" applyBorder="1" applyAlignment="1">
      <alignment horizontal="right" vertical="center"/>
    </xf>
    <xf numFmtId="3" fontId="38" fillId="3" borderId="49" xfId="6" applyNumberFormat="1" applyFont="1" applyFill="1" applyBorder="1" applyAlignment="1">
      <alignment horizontal="right" vertical="center"/>
    </xf>
    <xf numFmtId="3" fontId="38" fillId="3" borderId="49" xfId="6" applyNumberFormat="1" applyFont="1" applyFill="1" applyBorder="1" applyAlignment="1">
      <alignment horizontal="center" vertical="center"/>
    </xf>
    <xf numFmtId="0" fontId="38" fillId="3" borderId="50" xfId="6" applyFont="1" applyFill="1" applyBorder="1" applyAlignment="1">
      <alignment horizontal="center"/>
    </xf>
    <xf numFmtId="0" fontId="11" fillId="3" borderId="51" xfId="6" applyFont="1" applyFill="1" applyBorder="1" applyAlignment="1">
      <alignment wrapText="1"/>
    </xf>
    <xf numFmtId="3" fontId="39" fillId="0" borderId="9" xfId="6" applyNumberFormat="1" applyFont="1" applyBorder="1" applyAlignment="1">
      <alignment horizontal="right" vertical="center"/>
    </xf>
    <xf numFmtId="3" fontId="39" fillId="0" borderId="8" xfId="6" applyNumberFormat="1" applyFont="1" applyBorder="1" applyAlignment="1">
      <alignment horizontal="right" vertical="center"/>
    </xf>
    <xf numFmtId="3" fontId="39" fillId="0" borderId="8" xfId="6" applyNumberFormat="1" applyFont="1" applyBorder="1" applyAlignment="1">
      <alignment horizontal="center" vertical="center"/>
    </xf>
    <xf numFmtId="9" fontId="39" fillId="0" borderId="36" xfId="6" applyNumberFormat="1" applyFont="1" applyBorder="1" applyAlignment="1">
      <alignment horizontal="center" vertical="center"/>
    </xf>
    <xf numFmtId="0" fontId="30" fillId="0" borderId="36" xfId="6" applyFont="1" applyBorder="1" applyAlignment="1">
      <alignment vertical="center" wrapText="1"/>
    </xf>
    <xf numFmtId="9" fontId="39" fillId="0" borderId="38" xfId="6" applyNumberFormat="1" applyFont="1" applyBorder="1" applyAlignment="1">
      <alignment horizontal="center" vertical="center"/>
    </xf>
    <xf numFmtId="3" fontId="39" fillId="0" borderId="5" xfId="7" applyNumberFormat="1" applyFont="1" applyFill="1" applyBorder="1" applyAlignment="1">
      <alignment horizontal="right" vertical="center"/>
    </xf>
    <xf numFmtId="3" fontId="39" fillId="0" borderId="4" xfId="6" applyNumberFormat="1" applyFont="1" applyBorder="1" applyAlignment="1">
      <alignment horizontal="right" vertical="center"/>
    </xf>
    <xf numFmtId="3" fontId="39" fillId="0" borderId="3" xfId="6" applyNumberFormat="1" applyFont="1" applyBorder="1" applyAlignment="1">
      <alignment horizontal="right" vertical="center"/>
    </xf>
    <xf numFmtId="3" fontId="39" fillId="0" borderId="3" xfId="6" applyNumberFormat="1" applyFont="1" applyBorder="1" applyAlignment="1">
      <alignment horizontal="center" vertical="center"/>
    </xf>
    <xf numFmtId="0" fontId="39" fillId="0" borderId="39" xfId="6" applyFont="1" applyBorder="1" applyAlignment="1">
      <alignment horizontal="center"/>
    </xf>
    <xf numFmtId="0" fontId="6" fillId="0" borderId="36" xfId="6" applyFont="1" applyBorder="1" applyAlignment="1">
      <alignment vertical="center" wrapText="1"/>
    </xf>
    <xf numFmtId="3" fontId="38" fillId="3" borderId="21" xfId="7" applyNumberFormat="1" applyFont="1" applyFill="1" applyBorder="1" applyAlignment="1">
      <alignment horizontal="right" vertical="center"/>
    </xf>
    <xf numFmtId="0" fontId="39" fillId="0" borderId="38" xfId="6" applyFont="1" applyBorder="1" applyAlignment="1">
      <alignment horizontal="center"/>
    </xf>
    <xf numFmtId="0" fontId="9" fillId="0" borderId="36" xfId="6" applyFont="1" applyBorder="1" applyAlignment="1">
      <alignment horizontal="left" vertical="center" wrapText="1"/>
    </xf>
    <xf numFmtId="0" fontId="39" fillId="0" borderId="53" xfId="6" applyFont="1" applyBorder="1" applyAlignment="1">
      <alignment horizontal="center"/>
    </xf>
    <xf numFmtId="3" fontId="39" fillId="0" borderId="9" xfId="7" applyNumberFormat="1" applyFont="1" applyFill="1" applyBorder="1" applyAlignment="1">
      <alignment horizontal="right" vertical="center"/>
    </xf>
    <xf numFmtId="0" fontId="6" fillId="0" borderId="36" xfId="6" applyFont="1" applyBorder="1" applyAlignment="1">
      <alignment wrapText="1"/>
    </xf>
    <xf numFmtId="3" fontId="39" fillId="0" borderId="9" xfId="6" applyNumberFormat="1" applyFont="1" applyFill="1" applyBorder="1" applyAlignment="1">
      <alignment horizontal="right" vertical="center"/>
    </xf>
    <xf numFmtId="3" fontId="39" fillId="0" borderId="8" xfId="6" applyNumberFormat="1" applyFont="1" applyFill="1" applyBorder="1" applyAlignment="1">
      <alignment horizontal="right" vertical="center"/>
    </xf>
    <xf numFmtId="3" fontId="39" fillId="0" borderId="13" xfId="6" applyNumberFormat="1" applyFont="1" applyFill="1" applyBorder="1" applyAlignment="1">
      <alignment horizontal="center" vertical="center"/>
    </xf>
    <xf numFmtId="0" fontId="39" fillId="0" borderId="38" xfId="6" applyFont="1" applyFill="1" applyBorder="1" applyAlignment="1">
      <alignment horizontal="center" vertical="center"/>
    </xf>
    <xf numFmtId="0" fontId="9" fillId="0" borderId="36" xfId="6" applyFont="1" applyFill="1" applyBorder="1" applyAlignment="1">
      <alignment horizontal="left" vertical="center" wrapText="1"/>
    </xf>
    <xf numFmtId="0" fontId="39" fillId="0" borderId="38" xfId="6" applyFont="1" applyBorder="1" applyAlignment="1">
      <alignment horizontal="center" vertical="center"/>
    </xf>
    <xf numFmtId="3" fontId="39" fillId="0" borderId="11" xfId="6" applyNumberFormat="1" applyFont="1" applyBorder="1" applyAlignment="1">
      <alignment horizontal="center" vertical="center"/>
    </xf>
    <xf numFmtId="0" fontId="39" fillId="0" borderId="36" xfId="6" applyFont="1" applyBorder="1" applyAlignment="1">
      <alignment horizontal="center"/>
    </xf>
    <xf numFmtId="3" fontId="38" fillId="3" borderId="9" xfId="7" applyNumberFormat="1" applyFont="1" applyFill="1" applyBorder="1" applyAlignment="1">
      <alignment horizontal="right" vertical="center"/>
    </xf>
    <xf numFmtId="3" fontId="38" fillId="3" borderId="8" xfId="6" applyNumberFormat="1" applyFont="1" applyFill="1" applyBorder="1" applyAlignment="1">
      <alignment horizontal="right" vertical="center"/>
    </xf>
    <xf numFmtId="3" fontId="38" fillId="3" borderId="8" xfId="6" applyNumberFormat="1" applyFont="1" applyFill="1" applyBorder="1" applyAlignment="1">
      <alignment horizontal="center" vertical="center"/>
    </xf>
    <xf numFmtId="0" fontId="38" fillId="3" borderId="38" xfId="6" applyFont="1" applyFill="1" applyBorder="1" applyAlignment="1">
      <alignment horizontal="center"/>
    </xf>
    <xf numFmtId="0" fontId="11" fillId="3" borderId="36" xfId="6" applyFont="1" applyFill="1" applyBorder="1" applyAlignment="1">
      <alignment wrapText="1"/>
    </xf>
    <xf numFmtId="3" fontId="39" fillId="7" borderId="15" xfId="7" applyNumberFormat="1" applyFont="1" applyFill="1" applyBorder="1" applyAlignment="1">
      <alignment horizontal="right" vertical="center"/>
    </xf>
    <xf numFmtId="3" fontId="39" fillId="7" borderId="8" xfId="6" applyNumberFormat="1" applyFont="1" applyFill="1" applyBorder="1" applyAlignment="1">
      <alignment horizontal="right" vertical="center"/>
    </xf>
    <xf numFmtId="3" fontId="39" fillId="7" borderId="11" xfId="6" applyNumberFormat="1" applyFont="1" applyFill="1" applyBorder="1" applyAlignment="1">
      <alignment horizontal="right" vertical="center"/>
    </xf>
    <xf numFmtId="3" fontId="39" fillId="7" borderId="8" xfId="6" applyNumberFormat="1" applyFont="1" applyFill="1" applyBorder="1" applyAlignment="1">
      <alignment horizontal="center" vertical="center"/>
    </xf>
    <xf numFmtId="0" fontId="39" fillId="7" borderId="53" xfId="6" applyFont="1" applyFill="1" applyBorder="1" applyAlignment="1">
      <alignment horizontal="center"/>
    </xf>
    <xf numFmtId="0" fontId="14" fillId="7" borderId="36" xfId="6" applyFont="1" applyFill="1" applyBorder="1" applyAlignment="1">
      <alignment horizontal="left" vertical="center" wrapText="1" indent="2"/>
    </xf>
    <xf numFmtId="3" fontId="39" fillId="0" borderId="15" xfId="7" applyNumberFormat="1" applyFont="1" applyFill="1" applyBorder="1" applyAlignment="1">
      <alignment horizontal="right" vertical="center"/>
    </xf>
    <xf numFmtId="3" fontId="39" fillId="0" borderId="11" xfId="6" applyNumberFormat="1" applyFont="1" applyBorder="1" applyAlignment="1">
      <alignment horizontal="right" vertical="center"/>
    </xf>
    <xf numFmtId="0" fontId="7" fillId="0" borderId="36" xfId="6" applyFont="1" applyBorder="1" applyAlignment="1">
      <alignment vertical="center" wrapText="1"/>
    </xf>
    <xf numFmtId="0" fontId="9" fillId="0" borderId="36" xfId="6" applyFont="1" applyBorder="1" applyAlignment="1">
      <alignment horizontal="left" vertical="center" wrapText="1" indent="2"/>
    </xf>
    <xf numFmtId="3" fontId="39" fillId="0" borderId="14" xfId="6" applyNumberFormat="1" applyFont="1" applyBorder="1" applyAlignment="1">
      <alignment horizontal="right" vertical="center"/>
    </xf>
    <xf numFmtId="3" fontId="39" fillId="0" borderId="27" xfId="6" applyNumberFormat="1" applyFont="1" applyBorder="1" applyAlignment="1">
      <alignment horizontal="right" vertical="center"/>
    </xf>
    <xf numFmtId="3" fontId="39" fillId="0" borderId="27" xfId="6" applyNumberFormat="1" applyFont="1" applyBorder="1" applyAlignment="1">
      <alignment horizontal="center" vertical="center"/>
    </xf>
    <xf numFmtId="0" fontId="39" fillId="0" borderId="54" xfId="6" applyFont="1" applyBorder="1" applyAlignment="1">
      <alignment horizontal="center"/>
    </xf>
    <xf numFmtId="3" fontId="39" fillId="7" borderId="41" xfId="7" applyNumberFormat="1" applyFont="1" applyFill="1" applyBorder="1" applyAlignment="1">
      <alignment horizontal="right" vertical="center"/>
    </xf>
    <xf numFmtId="3" fontId="39" fillId="7" borderId="40" xfId="6" applyNumberFormat="1" applyFont="1" applyFill="1" applyBorder="1" applyAlignment="1">
      <alignment horizontal="right" vertical="center"/>
    </xf>
    <xf numFmtId="3" fontId="39" fillId="7" borderId="40" xfId="6" applyNumberFormat="1" applyFont="1" applyFill="1" applyBorder="1" applyAlignment="1">
      <alignment horizontal="center" vertical="center"/>
    </xf>
    <xf numFmtId="0" fontId="39" fillId="7" borderId="55" xfId="6" applyFont="1" applyFill="1" applyBorder="1" applyAlignment="1">
      <alignment horizontal="center"/>
    </xf>
    <xf numFmtId="0" fontId="9" fillId="7" borderId="36" xfId="6" applyFont="1" applyFill="1" applyBorder="1" applyAlignment="1">
      <alignment horizontal="left" wrapText="1" indent="2"/>
    </xf>
    <xf numFmtId="0" fontId="9" fillId="0" borderId="36" xfId="6" applyFont="1" applyBorder="1" applyAlignment="1">
      <alignment horizontal="left" wrapText="1" indent="2"/>
    </xf>
    <xf numFmtId="0" fontId="9" fillId="0" borderId="36" xfId="6" applyBorder="1" applyAlignment="1">
      <alignment wrapText="1"/>
    </xf>
    <xf numFmtId="0" fontId="9" fillId="0" borderId="36" xfId="6" applyFont="1" applyBorder="1" applyAlignment="1">
      <alignment wrapText="1"/>
    </xf>
    <xf numFmtId="0" fontId="7" fillId="0" borderId="56" xfId="6" applyFont="1" applyBorder="1" applyAlignment="1">
      <alignment vertical="center" wrapText="1"/>
    </xf>
    <xf numFmtId="0" fontId="6" fillId="3" borderId="5" xfId="6" applyFont="1" applyFill="1" applyBorder="1" applyAlignment="1">
      <alignment horizontal="center" vertical="top" wrapText="1"/>
    </xf>
    <xf numFmtId="0" fontId="6" fillId="3" borderId="39" xfId="6" applyFont="1" applyFill="1" applyBorder="1" applyAlignment="1">
      <alignment horizontal="center" vertical="top"/>
    </xf>
    <xf numFmtId="0" fontId="6" fillId="3" borderId="34" xfId="6" applyFont="1" applyFill="1" applyBorder="1" applyAlignment="1">
      <alignment horizontal="center" vertical="center" wrapText="1"/>
    </xf>
    <xf numFmtId="0" fontId="6" fillId="3" borderId="26" xfId="11" applyFont="1" applyFill="1" applyBorder="1"/>
    <xf numFmtId="0" fontId="11" fillId="3" borderId="23" xfId="11" applyFont="1" applyFill="1" applyBorder="1"/>
    <xf numFmtId="0" fontId="11" fillId="3" borderId="24" xfId="11" applyFont="1" applyFill="1" applyBorder="1"/>
    <xf numFmtId="0" fontId="9" fillId="4" borderId="26" xfId="11" applyFill="1" applyBorder="1"/>
    <xf numFmtId="0" fontId="9" fillId="0" borderId="0" xfId="11"/>
    <xf numFmtId="0" fontId="11" fillId="3" borderId="23" xfId="11" applyFont="1" applyFill="1" applyBorder="1" applyAlignment="1">
      <alignment horizontal="center"/>
    </xf>
    <xf numFmtId="0" fontId="11" fillId="3" borderId="13" xfId="11" applyFont="1" applyFill="1" applyBorder="1"/>
    <xf numFmtId="0" fontId="11" fillId="3" borderId="13" xfId="11" applyFont="1" applyFill="1" applyBorder="1" applyAlignment="1">
      <alignment horizontal="center"/>
    </xf>
    <xf numFmtId="0" fontId="9" fillId="0" borderId="8" xfId="11" applyBorder="1"/>
    <xf numFmtId="0" fontId="9" fillId="0" borderId="13" xfId="11" applyFont="1" applyBorder="1" applyAlignment="1">
      <alignment horizontal="center"/>
    </xf>
    <xf numFmtId="0" fontId="9" fillId="0" borderId="7" xfId="11" applyFont="1" applyBorder="1" applyAlignment="1">
      <alignment horizontal="center"/>
    </xf>
    <xf numFmtId="0" fontId="11" fillId="3" borderId="19" xfId="11" applyFont="1" applyFill="1" applyBorder="1"/>
    <xf numFmtId="0" fontId="11" fillId="3" borderId="19" xfId="11" applyFont="1" applyFill="1" applyBorder="1" applyAlignment="1">
      <alignment horizontal="center"/>
    </xf>
    <xf numFmtId="0" fontId="9" fillId="0" borderId="8" xfId="11" applyFont="1" applyBorder="1"/>
    <xf numFmtId="0" fontId="6" fillId="0" borderId="15" xfId="11" applyFont="1" applyBorder="1"/>
    <xf numFmtId="0" fontId="6" fillId="0" borderId="8" xfId="11" applyFont="1" applyBorder="1"/>
    <xf numFmtId="0" fontId="13" fillId="3" borderId="13" xfId="11" applyFont="1" applyFill="1" applyBorder="1"/>
    <xf numFmtId="0" fontId="13" fillId="3" borderId="13" xfId="11" applyFont="1" applyFill="1" applyBorder="1" applyAlignment="1">
      <alignment horizontal="center"/>
    </xf>
    <xf numFmtId="0" fontId="9" fillId="0" borderId="7" xfId="11" applyBorder="1" applyAlignment="1">
      <alignment horizontal="center"/>
    </xf>
    <xf numFmtId="0" fontId="9" fillId="0" borderId="12" xfId="11" applyBorder="1" applyAlignment="1">
      <alignment wrapText="1"/>
    </xf>
    <xf numFmtId="0" fontId="6" fillId="0" borderId="7" xfId="11" applyFont="1" applyBorder="1" applyAlignment="1">
      <alignment horizontal="center"/>
    </xf>
    <xf numFmtId="0" fontId="6" fillId="3" borderId="9" xfId="11" applyFont="1" applyFill="1" applyBorder="1"/>
    <xf numFmtId="0" fontId="6" fillId="0" borderId="9" xfId="11" applyFont="1" applyBorder="1"/>
    <xf numFmtId="0" fontId="6" fillId="3" borderId="9" xfId="11" applyFont="1" applyFill="1" applyBorder="1" applyAlignment="1">
      <alignment horizontal="center" vertical="top" wrapText="1"/>
    </xf>
    <xf numFmtId="0" fontId="6" fillId="3" borderId="8" xfId="11" applyFont="1" applyFill="1" applyBorder="1" applyAlignment="1">
      <alignment horizontal="center" vertical="top" wrapText="1"/>
    </xf>
    <xf numFmtId="0" fontId="6" fillId="3" borderId="8" xfId="11" applyFont="1" applyFill="1" applyBorder="1" applyAlignment="1">
      <alignment horizontal="center" vertical="top"/>
    </xf>
    <xf numFmtId="0" fontId="6" fillId="3" borderId="7" xfId="11" applyFont="1" applyFill="1" applyBorder="1" applyAlignment="1">
      <alignment horizontal="center" vertical="top"/>
    </xf>
    <xf numFmtId="0" fontId="4" fillId="0" borderId="1" xfId="11" applyFont="1" applyBorder="1" applyAlignment="1">
      <alignment horizontal="left" vertical="top"/>
    </xf>
    <xf numFmtId="0" fontId="6" fillId="3" borderId="6" xfId="11" applyFont="1" applyFill="1" applyBorder="1" applyAlignment="1">
      <alignment horizontal="center" vertical="center"/>
    </xf>
    <xf numFmtId="0" fontId="6" fillId="8" borderId="0" xfId="11" applyFont="1" applyFill="1" applyAlignment="1">
      <alignment horizontal="center" vertical="top" wrapText="1"/>
    </xf>
    <xf numFmtId="0" fontId="7" fillId="0" borderId="10" xfId="11" applyFont="1" applyBorder="1" applyAlignment="1">
      <alignment vertical="center"/>
    </xf>
    <xf numFmtId="0" fontId="9" fillId="0" borderId="12" xfId="11" applyFont="1" applyBorder="1" applyAlignment="1">
      <alignment horizontal="center" wrapText="1"/>
    </xf>
    <xf numFmtId="170" fontId="9" fillId="0" borderId="8" xfId="11" applyNumberFormat="1" applyBorder="1"/>
    <xf numFmtId="170" fontId="6" fillId="0" borderId="9" xfId="11" applyNumberFormat="1" applyFont="1" applyBorder="1"/>
    <xf numFmtId="0" fontId="11" fillId="3" borderId="12" xfId="11" applyFont="1" applyFill="1" applyBorder="1"/>
    <xf numFmtId="170" fontId="6" fillId="3" borderId="7" xfId="11" applyNumberFormat="1" applyFont="1" applyFill="1" applyBorder="1"/>
    <xf numFmtId="170" fontId="6" fillId="3" borderId="13" xfId="11" applyNumberFormat="1" applyFont="1" applyFill="1" applyBorder="1"/>
    <xf numFmtId="170" fontId="6" fillId="3" borderId="9" xfId="11" applyNumberFormat="1" applyFont="1" applyFill="1" applyBorder="1"/>
    <xf numFmtId="170" fontId="6" fillId="3" borderId="15" xfId="11" applyNumberFormat="1" applyFont="1" applyFill="1" applyBorder="1"/>
    <xf numFmtId="0" fontId="6" fillId="0" borderId="12" xfId="11" applyFont="1" applyBorder="1" applyAlignment="1">
      <alignment vertical="center"/>
    </xf>
    <xf numFmtId="170" fontId="9" fillId="0" borderId="8" xfId="11" applyNumberFormat="1" applyFont="1" applyBorder="1"/>
    <xf numFmtId="170" fontId="9" fillId="0" borderId="11" xfId="11" applyNumberFormat="1" applyFont="1" applyBorder="1"/>
    <xf numFmtId="170" fontId="6" fillId="0" borderId="15" xfId="11" applyNumberFormat="1" applyFont="1" applyBorder="1"/>
    <xf numFmtId="0" fontId="9" fillId="0" borderId="13" xfId="11" applyFont="1" applyBorder="1"/>
    <xf numFmtId="170" fontId="9" fillId="0" borderId="7" xfId="11" applyNumberFormat="1" applyFont="1" applyBorder="1"/>
    <xf numFmtId="170" fontId="9" fillId="0" borderId="13" xfId="11" applyNumberFormat="1" applyFont="1" applyBorder="1"/>
    <xf numFmtId="170" fontId="13" fillId="3" borderId="7" xfId="11" applyNumberFormat="1" applyFont="1" applyFill="1" applyBorder="1"/>
    <xf numFmtId="170" fontId="13" fillId="3" borderId="13" xfId="11" applyNumberFormat="1" applyFont="1" applyFill="1" applyBorder="1"/>
    <xf numFmtId="170" fontId="11" fillId="3" borderId="7" xfId="11" applyNumberFormat="1" applyFont="1" applyFill="1" applyBorder="1"/>
    <xf numFmtId="170" fontId="11" fillId="3" borderId="13" xfId="11" applyNumberFormat="1" applyFont="1" applyFill="1" applyBorder="1"/>
    <xf numFmtId="0" fontId="7" fillId="0" borderId="12" xfId="11" applyFont="1" applyBorder="1" applyAlignment="1">
      <alignment vertical="center"/>
    </xf>
    <xf numFmtId="170" fontId="9" fillId="0" borderId="11" xfId="11" applyNumberFormat="1" applyBorder="1"/>
    <xf numFmtId="0" fontId="9" fillId="0" borderId="7" xfId="11" applyFont="1" applyBorder="1" applyAlignment="1">
      <alignment horizontal="center" wrapText="1"/>
    </xf>
    <xf numFmtId="170" fontId="9" fillId="0" borderId="15" xfId="11" applyNumberFormat="1" applyFont="1" applyBorder="1"/>
    <xf numFmtId="0" fontId="6" fillId="0" borderId="16" xfId="11" applyFont="1" applyBorder="1" applyAlignment="1">
      <alignment vertical="center"/>
    </xf>
    <xf numFmtId="0" fontId="9" fillId="0" borderId="17" xfId="11" applyFont="1" applyBorder="1" applyAlignment="1">
      <alignment horizontal="center"/>
    </xf>
    <xf numFmtId="0" fontId="9" fillId="0" borderId="17" xfId="11" applyFont="1" applyBorder="1"/>
    <xf numFmtId="170" fontId="9" fillId="0" borderId="28" xfId="11" applyNumberFormat="1" applyFont="1" applyBorder="1"/>
    <xf numFmtId="170" fontId="9" fillId="0" borderId="17" xfId="11" applyNumberFormat="1" applyFont="1" applyBorder="1"/>
    <xf numFmtId="170" fontId="9" fillId="0" borderId="29" xfId="11" applyNumberFormat="1" applyFont="1" applyBorder="1"/>
    <xf numFmtId="0" fontId="11" fillId="3" borderId="18" xfId="11" applyFont="1" applyFill="1" applyBorder="1"/>
    <xf numFmtId="170" fontId="11" fillId="3" borderId="20" xfId="11" applyNumberFormat="1" applyFont="1" applyFill="1" applyBorder="1"/>
    <xf numFmtId="170" fontId="11" fillId="3" borderId="19" xfId="11" applyNumberFormat="1" applyFont="1" applyFill="1" applyBorder="1"/>
    <xf numFmtId="170" fontId="6" fillId="3" borderId="21" xfId="11" applyNumberFormat="1" applyFont="1" applyFill="1" applyBorder="1"/>
    <xf numFmtId="170" fontId="11" fillId="3" borderId="17" xfId="11" applyNumberFormat="1" applyFont="1" applyFill="1" applyBorder="1"/>
    <xf numFmtId="170" fontId="9" fillId="0" borderId="0" xfId="11" applyNumberFormat="1"/>
    <xf numFmtId="0" fontId="6" fillId="3" borderId="22" xfId="11" applyFont="1" applyFill="1" applyBorder="1" applyAlignment="1">
      <alignment vertical="center"/>
    </xf>
    <xf numFmtId="0" fontId="9" fillId="3" borderId="23" xfId="11" applyFont="1" applyFill="1" applyBorder="1" applyAlignment="1">
      <alignment horizontal="center"/>
    </xf>
    <xf numFmtId="0" fontId="9" fillId="3" borderId="23" xfId="11" applyFont="1" applyFill="1" applyBorder="1"/>
    <xf numFmtId="170" fontId="9" fillId="3" borderId="24" xfId="11" applyNumberFormat="1" applyFont="1" applyFill="1" applyBorder="1"/>
    <xf numFmtId="170" fontId="9" fillId="3" borderId="23" xfId="11" applyNumberFormat="1" applyFont="1" applyFill="1" applyBorder="1"/>
    <xf numFmtId="171" fontId="6" fillId="3" borderId="25" xfId="11" applyNumberFormat="1" applyFont="1" applyFill="1" applyBorder="1"/>
    <xf numFmtId="0" fontId="14" fillId="0" borderId="22" xfId="11" applyFont="1" applyBorder="1" applyAlignment="1">
      <alignment vertical="center"/>
    </xf>
    <xf numFmtId="0" fontId="9" fillId="0" borderId="23" xfId="11" applyFont="1" applyBorder="1" applyAlignment="1">
      <alignment horizontal="center"/>
    </xf>
    <xf numFmtId="0" fontId="9" fillId="0" borderId="23" xfId="11" applyFont="1" applyBorder="1"/>
    <xf numFmtId="0" fontId="9" fillId="0" borderId="24" xfId="11" applyFont="1" applyBorder="1"/>
    <xf numFmtId="170" fontId="9" fillId="0" borderId="26" xfId="11" applyNumberFormat="1" applyBorder="1"/>
    <xf numFmtId="171" fontId="6" fillId="3" borderId="26" xfId="11" applyNumberFormat="1" applyFont="1" applyFill="1" applyBorder="1"/>
    <xf numFmtId="0" fontId="9" fillId="0" borderId="0" xfId="11" applyFont="1"/>
    <xf numFmtId="170" fontId="6" fillId="3" borderId="26" xfId="11" applyNumberFormat="1" applyFont="1" applyFill="1" applyBorder="1"/>
    <xf numFmtId="0" fontId="9" fillId="4" borderId="22" xfId="11" applyFont="1" applyFill="1" applyBorder="1" applyAlignment="1">
      <alignment vertical="center"/>
    </xf>
    <xf numFmtId="0" fontId="9" fillId="4" borderId="23" xfId="11" applyFont="1" applyFill="1" applyBorder="1" applyAlignment="1">
      <alignment horizontal="center"/>
    </xf>
    <xf numFmtId="0" fontId="9" fillId="4" borderId="23" xfId="11" applyFont="1" applyFill="1" applyBorder="1"/>
    <xf numFmtId="0" fontId="9" fillId="4" borderId="24" xfId="11" applyFont="1" applyFill="1" applyBorder="1"/>
    <xf numFmtId="0" fontId="43" fillId="0" borderId="8" xfId="0" applyFont="1" applyBorder="1" applyAlignment="1">
      <alignment horizontal="left" vertical="center" wrapText="1"/>
    </xf>
    <xf numFmtId="167" fontId="44" fillId="0" borderId="8" xfId="0" applyNumberFormat="1" applyFont="1" applyBorder="1" applyAlignment="1">
      <alignment horizontal="right" vertical="center"/>
    </xf>
    <xf numFmtId="167" fontId="43" fillId="0" borderId="8" xfId="0" applyNumberFormat="1" applyFont="1" applyBorder="1" applyAlignment="1">
      <alignment horizontal="right" vertical="center" wrapText="1"/>
    </xf>
    <xf numFmtId="2" fontId="43" fillId="0" borderId="8" xfId="0" applyNumberFormat="1" applyFont="1" applyBorder="1" applyAlignment="1">
      <alignment horizontal="right" vertical="center" wrapText="1"/>
    </xf>
    <xf numFmtId="0" fontId="43" fillId="0" borderId="8" xfId="0" applyFont="1" applyBorder="1" applyAlignment="1">
      <alignment horizontal="right" vertical="center" wrapText="1"/>
    </xf>
    <xf numFmtId="0" fontId="44" fillId="0" borderId="0" xfId="0" applyFont="1"/>
    <xf numFmtId="0" fontId="3" fillId="0" borderId="0" xfId="3" applyFont="1" applyAlignment="1">
      <alignment vertical="center"/>
    </xf>
    <xf numFmtId="0" fontId="3" fillId="0" borderId="0" xfId="3" applyFont="1" applyAlignment="1">
      <alignment horizontal="center" vertical="center"/>
    </xf>
    <xf numFmtId="0" fontId="3" fillId="0" borderId="0" xfId="3" applyFont="1" applyAlignment="1">
      <alignment horizontal="center" vertical="center" wrapText="1"/>
    </xf>
    <xf numFmtId="169" fontId="3" fillId="0" borderId="8" xfId="3" applyNumberFormat="1"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center" vertical="center"/>
    </xf>
    <xf numFmtId="0" fontId="3" fillId="3" borderId="8" xfId="3" applyFont="1" applyFill="1" applyBorder="1" applyAlignment="1">
      <alignment vertical="center"/>
    </xf>
    <xf numFmtId="0" fontId="3" fillId="3" borderId="8" xfId="3" applyFont="1" applyFill="1" applyBorder="1" applyAlignment="1">
      <alignment horizontal="center" vertical="center"/>
    </xf>
    <xf numFmtId="0" fontId="3" fillId="0" borderId="8" xfId="3" applyFont="1" applyBorder="1" applyAlignment="1">
      <alignment vertical="center" wrapText="1"/>
    </xf>
    <xf numFmtId="169" fontId="3" fillId="0" borderId="8" xfId="3" applyNumberFormat="1" applyFont="1" applyBorder="1" applyAlignment="1">
      <alignment horizontal="right" vertical="center"/>
    </xf>
    <xf numFmtId="0" fontId="3" fillId="0" borderId="8" xfId="3" applyFont="1" applyBorder="1" applyAlignment="1">
      <alignment horizontal="left" vertical="center" wrapText="1"/>
    </xf>
    <xf numFmtId="169" fontId="3" fillId="0" borderId="8" xfId="3" applyNumberFormat="1" applyFont="1" applyBorder="1" applyAlignment="1">
      <alignment horizontal="center" vertical="center"/>
    </xf>
    <xf numFmtId="0" fontId="3" fillId="0" borderId="27" xfId="3" applyFont="1" applyBorder="1" applyAlignment="1">
      <alignment vertical="center"/>
    </xf>
    <xf numFmtId="0" fontId="3" fillId="0" borderId="27" xfId="3" applyFont="1" applyBorder="1" applyAlignment="1">
      <alignment horizontal="center" vertical="center"/>
    </xf>
    <xf numFmtId="0" fontId="3" fillId="0" borderId="12" xfId="0" applyFont="1" applyBorder="1" applyAlignment="1">
      <alignment horizontal="left" wrapText="1" indent="2"/>
    </xf>
    <xf numFmtId="0" fontId="39" fillId="7" borderId="38" xfId="6" applyFont="1" applyFill="1" applyBorder="1" applyAlignment="1">
      <alignment horizontal="center"/>
    </xf>
    <xf numFmtId="167" fontId="39" fillId="7" borderId="8" xfId="6" applyNumberFormat="1" applyFont="1" applyFill="1" applyBorder="1" applyAlignment="1">
      <alignment horizontal="center" vertical="center"/>
    </xf>
    <xf numFmtId="0" fontId="9" fillId="7" borderId="0" xfId="6" applyFont="1" applyFill="1"/>
    <xf numFmtId="3" fontId="39" fillId="7" borderId="9" xfId="6" applyNumberFormat="1" applyFont="1" applyFill="1" applyBorder="1" applyAlignment="1">
      <alignment horizontal="right" vertical="center"/>
    </xf>
    <xf numFmtId="0" fontId="3" fillId="0" borderId="36" xfId="6" applyFont="1" applyBorder="1" applyAlignment="1">
      <alignment horizontal="left" wrapText="1" indent="2"/>
    </xf>
    <xf numFmtId="0" fontId="3" fillId="0" borderId="0" xfId="13"/>
    <xf numFmtId="166" fontId="0" fillId="0" borderId="0" xfId="14" applyNumberFormat="1" applyFont="1"/>
    <xf numFmtId="0" fontId="3" fillId="0" borderId="0" xfId="13" applyAlignment="1">
      <alignment wrapText="1"/>
    </xf>
    <xf numFmtId="166" fontId="0" fillId="0" borderId="0" xfId="14" applyNumberFormat="1" applyFont="1" applyAlignment="1">
      <alignment wrapText="1"/>
    </xf>
    <xf numFmtId="0" fontId="3" fillId="6" borderId="0" xfId="13" applyFill="1"/>
    <xf numFmtId="0" fontId="6" fillId="0" borderId="0" xfId="13" applyFont="1" applyAlignment="1">
      <alignment wrapText="1"/>
    </xf>
    <xf numFmtId="0" fontId="14" fillId="0" borderId="0" xfId="13" applyFont="1" applyAlignment="1">
      <alignment wrapText="1"/>
    </xf>
    <xf numFmtId="0" fontId="3" fillId="0" borderId="0" xfId="13" applyFont="1" applyAlignment="1">
      <alignment wrapText="1"/>
    </xf>
    <xf numFmtId="172" fontId="14" fillId="6" borderId="0" xfId="13" applyNumberFormat="1" applyFont="1" applyFill="1" applyAlignment="1">
      <alignment horizontal="left" wrapText="1"/>
    </xf>
    <xf numFmtId="166" fontId="3" fillId="6" borderId="8" xfId="13" applyNumberFormat="1" applyFill="1" applyBorder="1"/>
    <xf numFmtId="166" fontId="0" fillId="6" borderId="0" xfId="14" applyNumberFormat="1" applyFont="1" applyFill="1"/>
    <xf numFmtId="9" fontId="0" fillId="6" borderId="0" xfId="2" applyFont="1" applyFill="1"/>
    <xf numFmtId="0" fontId="3" fillId="6" borderId="0" xfId="13" applyFill="1" applyAlignment="1">
      <alignment wrapText="1"/>
    </xf>
    <xf numFmtId="166" fontId="6" fillId="3" borderId="8" xfId="14" applyNumberFormat="1" applyFont="1" applyFill="1" applyBorder="1"/>
    <xf numFmtId="0" fontId="6" fillId="3" borderId="8" xfId="13" applyFont="1" applyFill="1" applyBorder="1" applyAlignment="1">
      <alignment vertical="center" wrapText="1"/>
    </xf>
    <xf numFmtId="166" fontId="6" fillId="6" borderId="8" xfId="14" applyNumberFormat="1" applyFont="1" applyFill="1" applyBorder="1"/>
    <xf numFmtId="166" fontId="3" fillId="0" borderId="8" xfId="14" applyNumberFormat="1" applyFont="1" applyBorder="1"/>
    <xf numFmtId="0" fontId="14" fillId="0" borderId="8" xfId="13" applyFont="1" applyBorder="1" applyAlignment="1">
      <alignment vertical="center" wrapText="1"/>
    </xf>
    <xf numFmtId="166" fontId="0" fillId="6" borderId="8" xfId="14" applyNumberFormat="1" applyFont="1" applyFill="1" applyBorder="1"/>
    <xf numFmtId="166" fontId="3" fillId="0" borderId="8" xfId="14" applyNumberFormat="1" applyFont="1" applyBorder="1" applyAlignment="1"/>
    <xf numFmtId="0" fontId="11" fillId="3" borderId="8" xfId="13" applyFont="1" applyFill="1" applyBorder="1" applyAlignment="1">
      <alignment wrapText="1"/>
    </xf>
    <xf numFmtId="9" fontId="0" fillId="6" borderId="8" xfId="2" applyFont="1" applyFill="1" applyBorder="1"/>
    <xf numFmtId="166" fontId="3" fillId="0" borderId="8" xfId="14" quotePrefix="1" applyNumberFormat="1" applyFont="1" applyBorder="1" applyAlignment="1">
      <alignment horizontal="right"/>
    </xf>
    <xf numFmtId="0" fontId="6" fillId="0" borderId="8" xfId="13" applyFont="1" applyBorder="1"/>
    <xf numFmtId="0" fontId="3" fillId="0" borderId="38" xfId="13" applyFont="1" applyBorder="1" applyAlignment="1">
      <alignment horizontal="center"/>
    </xf>
    <xf numFmtId="0" fontId="3" fillId="0" borderId="11" xfId="13" quotePrefix="1" applyFont="1" applyBorder="1" applyAlignment="1">
      <alignment vertical="center" wrapText="1"/>
    </xf>
    <xf numFmtId="0" fontId="3" fillId="0" borderId="8" xfId="13" applyFont="1" applyBorder="1"/>
    <xf numFmtId="0" fontId="3" fillId="0" borderId="8" xfId="13" applyFont="1" applyBorder="1" applyAlignment="1">
      <alignment horizontal="center"/>
    </xf>
    <xf numFmtId="0" fontId="3" fillId="0" borderId="8" xfId="13" applyFont="1" applyBorder="1" applyAlignment="1">
      <alignment vertical="center" wrapText="1"/>
    </xf>
    <xf numFmtId="166" fontId="6" fillId="0" borderId="8" xfId="14" applyNumberFormat="1" applyFont="1" applyBorder="1"/>
    <xf numFmtId="166" fontId="6" fillId="0" borderId="8" xfId="14" quotePrefix="1" applyNumberFormat="1" applyFont="1" applyBorder="1" applyAlignment="1">
      <alignment horizontal="right"/>
    </xf>
    <xf numFmtId="0" fontId="6" fillId="0" borderId="8" xfId="13" applyFont="1" applyBorder="1" applyAlignment="1">
      <alignment horizontal="left" vertical="center" wrapText="1"/>
    </xf>
    <xf numFmtId="0" fontId="11" fillId="0" borderId="8" xfId="13" applyFont="1" applyBorder="1" applyAlignment="1">
      <alignment horizontal="left" vertical="center" wrapText="1"/>
    </xf>
    <xf numFmtId="166" fontId="0" fillId="0" borderId="8" xfId="14" applyNumberFormat="1" applyFont="1" applyBorder="1"/>
    <xf numFmtId="166" fontId="3" fillId="0" borderId="8" xfId="13" applyNumberFormat="1" applyBorder="1"/>
    <xf numFmtId="0" fontId="3" fillId="0" borderId="8" xfId="13" applyBorder="1"/>
    <xf numFmtId="0" fontId="3" fillId="0" borderId="8" xfId="13" quotePrefix="1" applyFont="1" applyBorder="1" applyAlignment="1">
      <alignment horizontal="left" vertical="center" wrapText="1"/>
    </xf>
    <xf numFmtId="166" fontId="13" fillId="0" borderId="8" xfId="14" applyNumberFormat="1" applyFont="1" applyBorder="1"/>
    <xf numFmtId="0" fontId="13" fillId="0" borderId="8" xfId="13" applyFont="1" applyBorder="1"/>
    <xf numFmtId="166" fontId="3" fillId="6" borderId="0" xfId="13" applyNumberFormat="1" applyFill="1"/>
    <xf numFmtId="0" fontId="0" fillId="6" borderId="0" xfId="2" applyNumberFormat="1" applyFont="1" applyFill="1"/>
    <xf numFmtId="166" fontId="6" fillId="0" borderId="8" xfId="13" applyNumberFormat="1" applyFont="1" applyBorder="1"/>
    <xf numFmtId="166" fontId="11" fillId="0" borderId="8" xfId="14" applyNumberFormat="1" applyFont="1" applyBorder="1"/>
    <xf numFmtId="0" fontId="13" fillId="0" borderId="8" xfId="13" applyFont="1" applyBorder="1" applyAlignment="1">
      <alignment horizontal="center"/>
    </xf>
    <xf numFmtId="166" fontId="0" fillId="6" borderId="0" xfId="2" applyNumberFormat="1" applyFont="1" applyFill="1"/>
    <xf numFmtId="166" fontId="0" fillId="0" borderId="8" xfId="14" quotePrefix="1" applyNumberFormat="1" applyFont="1" applyBorder="1" applyAlignment="1">
      <alignment horizontal="right"/>
    </xf>
    <xf numFmtId="0" fontId="7" fillId="0" borderId="8" xfId="13" applyFont="1" applyBorder="1" applyAlignment="1">
      <alignment vertical="center" wrapText="1"/>
    </xf>
    <xf numFmtId="0" fontId="3" fillId="0" borderId="8" xfId="13" quotePrefix="1" applyFont="1" applyBorder="1" applyAlignment="1">
      <alignment vertical="center" wrapText="1"/>
    </xf>
    <xf numFmtId="0" fontId="11" fillId="3" borderId="13" xfId="13" applyFont="1" applyFill="1" applyBorder="1" applyAlignment="1">
      <alignment wrapText="1"/>
    </xf>
    <xf numFmtId="0" fontId="11" fillId="3" borderId="11" xfId="13" applyFont="1" applyFill="1" applyBorder="1" applyAlignment="1">
      <alignment wrapText="1"/>
    </xf>
    <xf numFmtId="0" fontId="3" fillId="6" borderId="0" xfId="13" applyFont="1" applyFill="1"/>
    <xf numFmtId="0" fontId="3" fillId="0" borderId="8" xfId="13" applyBorder="1" applyAlignment="1">
      <alignment horizontal="center"/>
    </xf>
    <xf numFmtId="0" fontId="3" fillId="0" borderId="8" xfId="13" applyFont="1" applyBorder="1" applyAlignment="1">
      <alignment wrapText="1"/>
    </xf>
    <xf numFmtId="0" fontId="3" fillId="3" borderId="0" xfId="13" applyFill="1"/>
    <xf numFmtId="0" fontId="3" fillId="6" borderId="8" xfId="13" applyFill="1" applyBorder="1"/>
    <xf numFmtId="166" fontId="6" fillId="3" borderId="8" xfId="14" applyNumberFormat="1" applyFont="1" applyFill="1" applyBorder="1" applyAlignment="1">
      <alignment horizontal="center" vertical="top" wrapText="1"/>
    </xf>
    <xf numFmtId="0" fontId="6" fillId="3" borderId="8" xfId="13" applyFont="1" applyFill="1" applyBorder="1" applyAlignment="1">
      <alignment horizontal="center" vertical="top" wrapText="1"/>
    </xf>
    <xf numFmtId="0" fontId="6" fillId="3" borderId="8" xfId="13" applyFont="1" applyFill="1" applyBorder="1" applyAlignment="1">
      <alignment horizontal="center" vertical="top"/>
    </xf>
    <xf numFmtId="0" fontId="6" fillId="3" borderId="8" xfId="13" applyFont="1" applyFill="1" applyBorder="1" applyAlignment="1">
      <alignment horizontal="center" vertical="center" wrapText="1"/>
    </xf>
    <xf numFmtId="0" fontId="4" fillId="0" borderId="8" xfId="13" applyFont="1" applyBorder="1" applyAlignment="1">
      <alignment horizontal="left" vertical="top" wrapText="1"/>
    </xf>
    <xf numFmtId="0" fontId="3" fillId="7" borderId="8" xfId="13" applyFill="1" applyBorder="1"/>
    <xf numFmtId="0" fontId="11" fillId="3" borderId="23" xfId="13" applyFont="1" applyFill="1" applyBorder="1"/>
    <xf numFmtId="0" fontId="11" fillId="3" borderId="24" xfId="13" applyFont="1" applyFill="1" applyBorder="1"/>
    <xf numFmtId="0" fontId="6" fillId="3" borderId="22" xfId="13" applyFont="1" applyFill="1" applyBorder="1" applyAlignment="1">
      <alignment vertical="center" wrapText="1"/>
    </xf>
    <xf numFmtId="0" fontId="3" fillId="4" borderId="23" xfId="13" applyFont="1" applyFill="1" applyBorder="1" applyAlignment="1">
      <alignment horizontal="center"/>
    </xf>
    <xf numFmtId="0" fontId="3" fillId="4" borderId="24" xfId="13" applyFont="1" applyFill="1" applyBorder="1" applyAlignment="1">
      <alignment horizontal="center"/>
    </xf>
    <xf numFmtId="0" fontId="3" fillId="4" borderId="23" xfId="13" applyFont="1" applyFill="1" applyBorder="1"/>
    <xf numFmtId="0" fontId="3" fillId="4" borderId="22" xfId="13" applyFont="1" applyFill="1" applyBorder="1" applyAlignment="1">
      <alignment vertical="center" wrapText="1"/>
    </xf>
    <xf numFmtId="173" fontId="11" fillId="12" borderId="23" xfId="13" applyNumberFormat="1" applyFont="1" applyFill="1" applyBorder="1"/>
    <xf numFmtId="173" fontId="11" fillId="12" borderId="24" xfId="13" applyNumberFormat="1" applyFont="1" applyFill="1" applyBorder="1"/>
    <xf numFmtId="0" fontId="11" fillId="12" borderId="23" xfId="13" applyFont="1" applyFill="1" applyBorder="1"/>
    <xf numFmtId="0" fontId="6" fillId="12" borderId="22" xfId="13" applyFont="1" applyFill="1" applyBorder="1" applyAlignment="1">
      <alignment vertical="center" wrapText="1"/>
    </xf>
    <xf numFmtId="173" fontId="3" fillId="0" borderId="11" xfId="13" applyNumberFormat="1" applyBorder="1"/>
    <xf numFmtId="173" fontId="3" fillId="0" borderId="24" xfId="13" applyNumberFormat="1" applyFont="1" applyBorder="1"/>
    <xf numFmtId="0" fontId="3" fillId="0" borderId="23" xfId="13" applyFont="1" applyBorder="1"/>
    <xf numFmtId="0" fontId="3" fillId="0" borderId="23" xfId="13" applyFont="1" applyBorder="1" applyAlignment="1">
      <alignment horizontal="center"/>
    </xf>
    <xf numFmtId="0" fontId="14" fillId="0" borderId="22" xfId="13" applyFont="1" applyBorder="1" applyAlignment="1">
      <alignment vertical="center" wrapText="1"/>
    </xf>
    <xf numFmtId="173" fontId="6" fillId="9" borderId="8" xfId="13" applyNumberFormat="1" applyFont="1" applyFill="1" applyBorder="1"/>
    <xf numFmtId="0" fontId="6" fillId="9" borderId="8" xfId="13" applyFont="1" applyFill="1" applyBorder="1"/>
    <xf numFmtId="173" fontId="11" fillId="3" borderId="13" xfId="1" applyNumberFormat="1" applyFont="1" applyFill="1" applyBorder="1"/>
    <xf numFmtId="173" fontId="11" fillId="3" borderId="7" xfId="1" applyNumberFormat="1" applyFont="1" applyFill="1" applyBorder="1"/>
    <xf numFmtId="0" fontId="11" fillId="3" borderId="13" xfId="13" applyFont="1" applyFill="1" applyBorder="1"/>
    <xf numFmtId="0" fontId="11" fillId="3" borderId="13" xfId="13" applyFont="1" applyFill="1" applyBorder="1" applyAlignment="1">
      <alignment horizontal="center"/>
    </xf>
    <xf numFmtId="0" fontId="11" fillId="3" borderId="12" xfId="13" applyFont="1" applyFill="1" applyBorder="1" applyAlignment="1">
      <alignment wrapText="1"/>
    </xf>
    <xf numFmtId="0" fontId="6" fillId="0" borderId="12" xfId="13" applyFont="1" applyBorder="1" applyAlignment="1">
      <alignment vertical="center" wrapText="1"/>
    </xf>
    <xf numFmtId="173" fontId="11" fillId="0" borderId="8" xfId="1" applyNumberFormat="1" applyFont="1" applyBorder="1"/>
    <xf numFmtId="173" fontId="6" fillId="0" borderId="8" xfId="1" applyNumberFormat="1" applyFont="1" applyBorder="1"/>
    <xf numFmtId="0" fontId="6" fillId="0" borderId="7" xfId="13" applyFont="1" applyBorder="1" applyAlignment="1">
      <alignment horizontal="center"/>
    </xf>
    <xf numFmtId="0" fontId="13" fillId="3" borderId="13" xfId="13" applyFont="1" applyFill="1" applyBorder="1"/>
    <xf numFmtId="0" fontId="13" fillId="3" borderId="13" xfId="13" applyFont="1" applyFill="1" applyBorder="1" applyAlignment="1">
      <alignment horizontal="center"/>
    </xf>
    <xf numFmtId="173" fontId="3" fillId="0" borderId="8" xfId="13" applyNumberFormat="1" applyBorder="1"/>
    <xf numFmtId="173" fontId="3" fillId="0" borderId="8" xfId="1" applyNumberFormat="1" applyFont="1" applyBorder="1"/>
    <xf numFmtId="0" fontId="3" fillId="0" borderId="7" xfId="13" applyFont="1" applyBorder="1" applyAlignment="1">
      <alignment horizontal="center"/>
    </xf>
    <xf numFmtId="0" fontId="7" fillId="0" borderId="12" xfId="13" applyFont="1" applyBorder="1" applyAlignment="1">
      <alignment vertical="center" wrapText="1"/>
    </xf>
    <xf numFmtId="173" fontId="3" fillId="0" borderId="7" xfId="1" applyNumberFormat="1" applyFont="1" applyBorder="1"/>
    <xf numFmtId="0" fontId="3" fillId="0" borderId="13" xfId="13" applyFont="1" applyBorder="1"/>
    <xf numFmtId="0" fontId="3" fillId="0" borderId="13" xfId="13" applyFont="1" applyBorder="1" applyAlignment="1">
      <alignment horizontal="center"/>
    </xf>
    <xf numFmtId="173" fontId="6" fillId="3" borderId="13" xfId="1" applyNumberFormat="1" applyFont="1" applyFill="1" applyBorder="1"/>
    <xf numFmtId="173" fontId="6" fillId="3" borderId="7" xfId="1" applyNumberFormat="1" applyFont="1" applyFill="1" applyBorder="1"/>
    <xf numFmtId="173" fontId="0" fillId="0" borderId="8" xfId="1" applyNumberFormat="1" applyFont="1" applyBorder="1"/>
    <xf numFmtId="173" fontId="0" fillId="0" borderId="7" xfId="1" applyNumberFormat="1" applyFont="1" applyBorder="1" applyAlignment="1">
      <alignment horizontal="center"/>
    </xf>
    <xf numFmtId="0" fontId="3" fillId="0" borderId="12" xfId="13" applyFont="1" applyBorder="1" applyAlignment="1">
      <alignment wrapText="1"/>
    </xf>
    <xf numFmtId="174" fontId="3" fillId="7" borderId="8" xfId="13" applyNumberFormat="1" applyFill="1" applyBorder="1"/>
    <xf numFmtId="173" fontId="0" fillId="7" borderId="8" xfId="1" applyNumberFormat="1" applyFont="1" applyFill="1" applyBorder="1"/>
    <xf numFmtId="0" fontId="6" fillId="0" borderId="11" xfId="13" applyFont="1" applyBorder="1"/>
    <xf numFmtId="173" fontId="6" fillId="0" borderId="7" xfId="1" applyNumberFormat="1" applyFont="1" applyBorder="1" applyAlignment="1">
      <alignment horizontal="center"/>
    </xf>
    <xf numFmtId="0" fontId="7" fillId="0" borderId="10" xfId="13" applyFont="1" applyBorder="1" applyAlignment="1">
      <alignment vertical="center" wrapText="1"/>
    </xf>
    <xf numFmtId="0" fontId="6" fillId="7" borderId="8" xfId="13" applyFont="1" applyFill="1" applyBorder="1" applyAlignment="1">
      <alignment horizontal="center" vertical="top" wrapText="1"/>
    </xf>
    <xf numFmtId="0" fontId="6" fillId="3" borderId="14" xfId="13" applyFont="1" applyFill="1" applyBorder="1" applyAlignment="1">
      <alignment horizontal="center" vertical="top" wrapText="1"/>
    </xf>
    <xf numFmtId="0" fontId="6" fillId="3" borderId="27" xfId="13" applyFont="1" applyFill="1" applyBorder="1" applyAlignment="1">
      <alignment horizontal="center" vertical="top" wrapText="1"/>
    </xf>
    <xf numFmtId="0" fontId="6" fillId="3" borderId="27" xfId="13" applyFont="1" applyFill="1" applyBorder="1" applyAlignment="1">
      <alignment horizontal="center" vertical="top"/>
    </xf>
    <xf numFmtId="0" fontId="6" fillId="3" borderId="37" xfId="13" applyFont="1" applyFill="1" applyBorder="1" applyAlignment="1">
      <alignment horizontal="center" vertical="top"/>
    </xf>
    <xf numFmtId="0" fontId="6" fillId="3" borderId="6" xfId="13" applyFont="1" applyFill="1" applyBorder="1" applyAlignment="1">
      <alignment horizontal="center" vertical="center" wrapText="1"/>
    </xf>
    <xf numFmtId="0" fontId="6" fillId="7" borderId="8" xfId="13" applyFont="1" applyFill="1" applyBorder="1" applyAlignment="1">
      <alignment horizontal="center" wrapText="1"/>
    </xf>
    <xf numFmtId="0" fontId="4" fillId="0" borderId="1" xfId="13" applyFont="1" applyFill="1" applyBorder="1" applyAlignment="1">
      <alignment horizontal="left" vertical="top" wrapText="1"/>
    </xf>
    <xf numFmtId="0" fontId="6" fillId="0" borderId="0" xfId="13" applyFont="1" applyAlignment="1">
      <alignment horizontal="center"/>
    </xf>
    <xf numFmtId="9" fontId="0" fillId="6" borderId="0" xfId="2" applyFont="1" applyFill="1" applyBorder="1"/>
    <xf numFmtId="166" fontId="0" fillId="6" borderId="0" xfId="14" applyNumberFormat="1" applyFont="1" applyFill="1" applyBorder="1"/>
    <xf numFmtId="0" fontId="3" fillId="0" borderId="0" xfId="13" applyFont="1" applyAlignment="1">
      <alignment wrapText="1"/>
    </xf>
    <xf numFmtId="0" fontId="3" fillId="0" borderId="0" xfId="13" applyAlignment="1">
      <alignment wrapText="1"/>
    </xf>
    <xf numFmtId="0" fontId="3" fillId="0" borderId="12" xfId="13" applyFont="1" applyBorder="1" applyAlignment="1">
      <alignment vertical="center" wrapText="1"/>
    </xf>
    <xf numFmtId="0" fontId="3" fillId="6" borderId="12" xfId="13" applyFont="1" applyFill="1" applyBorder="1" applyAlignment="1">
      <alignment vertical="center" wrapText="1"/>
    </xf>
    <xf numFmtId="0" fontId="6" fillId="0" borderId="8" xfId="13" applyFont="1" applyBorder="1" applyAlignment="1">
      <alignment vertical="center" wrapText="1"/>
    </xf>
    <xf numFmtId="0" fontId="6" fillId="0" borderId="8" xfId="13" applyFont="1" applyBorder="1" applyAlignment="1">
      <alignment horizontal="center"/>
    </xf>
    <xf numFmtId="0" fontId="3" fillId="7" borderId="7" xfId="13" applyFill="1" applyBorder="1"/>
    <xf numFmtId="173" fontId="3" fillId="0" borderId="8" xfId="13" applyNumberFormat="1" applyFont="1" applyBorder="1"/>
    <xf numFmtId="0" fontId="45" fillId="0" borderId="8" xfId="13" applyFont="1" applyBorder="1" applyAlignment="1">
      <alignment horizontal="left" vertical="center" wrapText="1"/>
    </xf>
    <xf numFmtId="0" fontId="46" fillId="0" borderId="8" xfId="13" applyFont="1" applyBorder="1" applyAlignment="1">
      <alignment horizontal="left" vertical="center" wrapText="1"/>
    </xf>
    <xf numFmtId="0" fontId="47" fillId="0" borderId="8" xfId="13" applyFont="1" applyBorder="1"/>
    <xf numFmtId="173" fontId="11" fillId="3" borderId="8" xfId="13" applyNumberFormat="1" applyFont="1" applyFill="1" applyBorder="1" applyAlignment="1">
      <alignment wrapText="1"/>
    </xf>
    <xf numFmtId="173" fontId="11" fillId="3" borderId="8" xfId="1" applyNumberFormat="1" applyFont="1" applyFill="1" applyBorder="1" applyAlignment="1">
      <alignment wrapText="1"/>
    </xf>
    <xf numFmtId="0" fontId="11" fillId="3" borderId="8" xfId="13" applyFont="1" applyFill="1" applyBorder="1" applyAlignment="1">
      <alignment horizontal="center"/>
    </xf>
    <xf numFmtId="0" fontId="11" fillId="3" borderId="8" xfId="13" applyFont="1" applyFill="1" applyBorder="1"/>
    <xf numFmtId="173" fontId="11" fillId="3" borderId="8" xfId="1" applyNumberFormat="1" applyFont="1" applyFill="1" applyBorder="1"/>
    <xf numFmtId="0" fontId="6" fillId="9" borderId="7" xfId="13" applyFont="1" applyFill="1" applyBorder="1"/>
    <xf numFmtId="0" fontId="3" fillId="3" borderId="8" xfId="13" applyFont="1" applyFill="1" applyBorder="1" applyAlignment="1">
      <alignment horizontal="center"/>
    </xf>
    <xf numFmtId="0" fontId="3" fillId="3" borderId="8" xfId="13" applyFont="1" applyFill="1" applyBorder="1"/>
    <xf numFmtId="173" fontId="6" fillId="3" borderId="8" xfId="1" applyNumberFormat="1" applyFont="1" applyFill="1" applyBorder="1"/>
    <xf numFmtId="173" fontId="6" fillId="3" borderId="8" xfId="13" applyNumberFormat="1" applyFont="1" applyFill="1" applyBorder="1"/>
    <xf numFmtId="0" fontId="6" fillId="3" borderId="47" xfId="13" applyFont="1" applyFill="1" applyBorder="1" applyAlignment="1">
      <alignment vertical="center" wrapText="1"/>
    </xf>
    <xf numFmtId="0" fontId="11" fillId="3" borderId="32" xfId="13" applyFont="1" applyFill="1" applyBorder="1" applyAlignment="1">
      <alignment horizontal="center"/>
    </xf>
    <xf numFmtId="0" fontId="11" fillId="3" borderId="32" xfId="13" applyFont="1" applyFill="1" applyBorder="1"/>
    <xf numFmtId="173" fontId="11" fillId="3" borderId="31" xfId="13" applyNumberFormat="1" applyFont="1" applyFill="1" applyBorder="1"/>
    <xf numFmtId="173" fontId="11" fillId="3" borderId="32" xfId="13" applyNumberFormat="1" applyFont="1" applyFill="1" applyBorder="1"/>
    <xf numFmtId="172" fontId="0" fillId="0" borderId="0" xfId="14" applyFont="1"/>
    <xf numFmtId="0" fontId="4" fillId="0" borderId="22" xfId="13" applyFont="1" applyFill="1" applyBorder="1" applyAlignment="1">
      <alignment horizontal="left" vertical="top" wrapText="1"/>
    </xf>
    <xf numFmtId="172" fontId="0" fillId="6" borderId="0" xfId="14" applyFont="1" applyFill="1"/>
    <xf numFmtId="0" fontId="3" fillId="0" borderId="0" xfId="13" applyFill="1"/>
    <xf numFmtId="0" fontId="6" fillId="12" borderId="22" xfId="13" applyFont="1" applyFill="1" applyBorder="1" applyAlignment="1">
      <alignment horizontal="center" vertical="top" wrapText="1"/>
    </xf>
    <xf numFmtId="0" fontId="6" fillId="12" borderId="22" xfId="13" applyFont="1" applyFill="1" applyBorder="1" applyAlignment="1">
      <alignment horizontal="center" vertical="top"/>
    </xf>
    <xf numFmtId="166" fontId="6" fillId="12" borderId="22" xfId="14" applyNumberFormat="1" applyFont="1" applyFill="1" applyBorder="1" applyAlignment="1">
      <alignment horizontal="center" vertical="top" wrapText="1"/>
    </xf>
    <xf numFmtId="3" fontId="6" fillId="12" borderId="22" xfId="14" applyNumberFormat="1" applyFont="1" applyFill="1" applyBorder="1" applyAlignment="1">
      <alignment horizontal="right" vertical="top" wrapText="1"/>
    </xf>
    <xf numFmtId="0" fontId="7" fillId="6" borderId="22" xfId="13" applyFont="1" applyFill="1" applyBorder="1" applyAlignment="1">
      <alignment vertical="center" wrapText="1"/>
    </xf>
    <xf numFmtId="0" fontId="6" fillId="6" borderId="22" xfId="13" applyFont="1" applyFill="1" applyBorder="1" applyAlignment="1">
      <alignment horizontal="center" wrapText="1"/>
    </xf>
    <xf numFmtId="0" fontId="6" fillId="6" borderId="22" xfId="13" applyFont="1" applyFill="1" applyBorder="1" applyAlignment="1">
      <alignment horizontal="center"/>
    </xf>
    <xf numFmtId="166" fontId="6" fillId="6" borderId="22" xfId="14" applyNumberFormat="1" applyFont="1" applyFill="1" applyBorder="1"/>
    <xf numFmtId="0" fontId="6" fillId="6" borderId="22" xfId="13" applyFont="1" applyFill="1" applyBorder="1"/>
    <xf numFmtId="3" fontId="6" fillId="6" borderId="22" xfId="14" applyNumberFormat="1" applyFont="1" applyFill="1" applyBorder="1" applyAlignment="1">
      <alignment horizontal="right" vertical="center"/>
    </xf>
    <xf numFmtId="0" fontId="3" fillId="6" borderId="22" xfId="13" applyFont="1" applyFill="1" applyBorder="1" applyAlignment="1">
      <alignment wrapText="1"/>
    </xf>
    <xf numFmtId="0" fontId="3" fillId="6" borderId="22" xfId="13" applyFill="1" applyBorder="1" applyAlignment="1">
      <alignment wrapText="1"/>
    </xf>
    <xf numFmtId="0" fontId="3" fillId="6" borderId="22" xfId="13" applyFill="1" applyBorder="1" applyAlignment="1">
      <alignment horizontal="center"/>
    </xf>
    <xf numFmtId="166" fontId="0" fillId="6" borderId="22" xfId="14" applyNumberFormat="1" applyFont="1" applyFill="1" applyBorder="1"/>
    <xf numFmtId="0" fontId="3" fillId="6" borderId="22" xfId="13" applyFill="1" applyBorder="1"/>
    <xf numFmtId="3" fontId="0" fillId="6" borderId="22" xfId="14" applyNumberFormat="1" applyFont="1" applyFill="1" applyBorder="1" applyAlignment="1">
      <alignment horizontal="right" vertical="center"/>
    </xf>
    <xf numFmtId="0" fontId="3" fillId="6" borderId="22" xfId="13" applyFill="1" applyBorder="1" applyAlignment="1">
      <alignment horizontal="center" wrapText="1"/>
    </xf>
    <xf numFmtId="166" fontId="3" fillId="6" borderId="22" xfId="13" applyNumberFormat="1" applyFill="1" applyBorder="1"/>
    <xf numFmtId="3" fontId="3" fillId="6" borderId="22" xfId="14" applyNumberFormat="1" applyFont="1" applyFill="1" applyBorder="1" applyAlignment="1">
      <alignment horizontal="right" vertical="center"/>
    </xf>
    <xf numFmtId="0" fontId="11" fillId="13" borderId="22" xfId="13" applyFont="1" applyFill="1" applyBorder="1" applyAlignment="1">
      <alignment wrapText="1"/>
    </xf>
    <xf numFmtId="0" fontId="11" fillId="13" borderId="22" xfId="13" applyFont="1" applyFill="1" applyBorder="1" applyAlignment="1">
      <alignment horizontal="center" wrapText="1"/>
    </xf>
    <xf numFmtId="0" fontId="11" fillId="13" borderId="22" xfId="13" applyFont="1" applyFill="1" applyBorder="1" applyAlignment="1">
      <alignment horizontal="center"/>
    </xf>
    <xf numFmtId="166" fontId="6" fillId="13" borderId="22" xfId="14" applyNumberFormat="1" applyFont="1" applyFill="1" applyBorder="1"/>
    <xf numFmtId="3" fontId="6" fillId="13" borderId="22" xfId="14" applyNumberFormat="1" applyFont="1" applyFill="1" applyBorder="1" applyAlignment="1">
      <alignment horizontal="right" vertical="center"/>
    </xf>
    <xf numFmtId="0" fontId="6" fillId="6" borderId="22" xfId="13" applyFont="1" applyFill="1" applyBorder="1" applyAlignment="1">
      <alignment vertical="center" wrapText="1"/>
    </xf>
    <xf numFmtId="166" fontId="3" fillId="6" borderId="22" xfId="14" applyNumberFormat="1" applyFont="1" applyFill="1" applyBorder="1"/>
    <xf numFmtId="0" fontId="3" fillId="6" borderId="22" xfId="13" quotePrefix="1" applyFont="1" applyFill="1" applyBorder="1" applyAlignment="1">
      <alignment vertical="center" wrapText="1"/>
    </xf>
    <xf numFmtId="0" fontId="3" fillId="6" borderId="22" xfId="13" applyFont="1" applyFill="1" applyBorder="1" applyAlignment="1">
      <alignment horizontal="center" wrapText="1"/>
    </xf>
    <xf numFmtId="0" fontId="3" fillId="6" borderId="22" xfId="13" applyFont="1" applyFill="1" applyBorder="1" applyAlignment="1">
      <alignment horizontal="center"/>
    </xf>
    <xf numFmtId="166" fontId="13" fillId="13" borderId="22" xfId="14" applyNumberFormat="1" applyFont="1" applyFill="1" applyBorder="1"/>
    <xf numFmtId="166" fontId="11" fillId="13" borderId="22" xfId="14" applyNumberFormat="1" applyFont="1" applyFill="1" applyBorder="1"/>
    <xf numFmtId="0" fontId="14" fillId="6" borderId="22" xfId="13" applyFont="1" applyFill="1" applyBorder="1" applyAlignment="1">
      <alignment vertical="center" wrapText="1"/>
    </xf>
    <xf numFmtId="0" fontId="13" fillId="13" borderId="22" xfId="13" applyFont="1" applyFill="1" applyBorder="1" applyAlignment="1">
      <alignment horizontal="center" wrapText="1"/>
    </xf>
    <xf numFmtId="0" fontId="13" fillId="13" borderId="22" xfId="13" applyFont="1" applyFill="1" applyBorder="1" applyAlignment="1">
      <alignment horizontal="center"/>
    </xf>
    <xf numFmtId="0" fontId="3" fillId="6" borderId="22" xfId="13" applyFont="1" applyFill="1" applyBorder="1" applyAlignment="1">
      <alignment vertical="center" wrapText="1"/>
    </xf>
    <xf numFmtId="0" fontId="11" fillId="13" borderId="22" xfId="13" applyFont="1" applyFill="1" applyBorder="1" applyAlignment="1">
      <alignment vertical="center" wrapText="1"/>
    </xf>
    <xf numFmtId="0" fontId="6" fillId="13" borderId="22" xfId="13" applyFont="1" applyFill="1" applyBorder="1" applyAlignment="1">
      <alignment horizontal="center" wrapText="1"/>
    </xf>
    <xf numFmtId="0" fontId="6" fillId="13" borderId="22" xfId="13" applyFont="1" applyFill="1" applyBorder="1" applyAlignment="1">
      <alignment horizontal="center"/>
    </xf>
    <xf numFmtId="3" fontId="3" fillId="13" borderId="22" xfId="14" applyNumberFormat="1" applyFont="1" applyFill="1" applyBorder="1" applyAlignment="1">
      <alignment horizontal="right" vertical="center"/>
    </xf>
    <xf numFmtId="0" fontId="6" fillId="13" borderId="22" xfId="13" applyFont="1" applyFill="1" applyBorder="1" applyAlignment="1">
      <alignment vertical="center" wrapText="1"/>
    </xf>
    <xf numFmtId="0" fontId="3" fillId="13" borderId="22" xfId="13" applyFont="1" applyFill="1" applyBorder="1" applyAlignment="1">
      <alignment horizontal="center" wrapText="1"/>
    </xf>
    <xf numFmtId="0" fontId="3" fillId="13" borderId="22" xfId="13" applyFont="1" applyFill="1" applyBorder="1" applyAlignment="1">
      <alignment horizontal="center"/>
    </xf>
    <xf numFmtId="166" fontId="3" fillId="13" borderId="22" xfId="14" applyNumberFormat="1" applyFont="1" applyFill="1" applyBorder="1"/>
    <xf numFmtId="166" fontId="0" fillId="13" borderId="22" xfId="14" applyNumberFormat="1" applyFont="1" applyFill="1" applyBorder="1"/>
    <xf numFmtId="0" fontId="6" fillId="4" borderId="22" xfId="13" applyFont="1" applyFill="1" applyBorder="1" applyAlignment="1">
      <alignment vertical="center" wrapText="1"/>
    </xf>
    <xf numFmtId="0" fontId="6" fillId="4" borderId="22" xfId="13" applyFont="1" applyFill="1" applyBorder="1" applyAlignment="1">
      <alignment horizontal="center" wrapText="1"/>
    </xf>
    <xf numFmtId="0" fontId="6" fillId="4" borderId="22" xfId="13" applyFont="1" applyFill="1" applyBorder="1" applyAlignment="1">
      <alignment horizontal="center"/>
    </xf>
    <xf numFmtId="166" fontId="6" fillId="4" borderId="22" xfId="14" applyNumberFormat="1" applyFont="1" applyFill="1" applyBorder="1"/>
    <xf numFmtId="3" fontId="6" fillId="4" borderId="22" xfId="14" applyNumberFormat="1" applyFont="1" applyFill="1" applyBorder="1" applyAlignment="1">
      <alignment horizontal="right" vertical="center"/>
    </xf>
    <xf numFmtId="0" fontId="13" fillId="6" borderId="22" xfId="13" applyFont="1" applyFill="1" applyBorder="1" applyAlignment="1">
      <alignment vertical="center" wrapText="1"/>
    </xf>
    <xf numFmtId="0" fontId="11" fillId="4" borderId="22" xfId="13" applyFont="1" applyFill="1" applyBorder="1" applyAlignment="1">
      <alignment horizontal="center" wrapText="1"/>
    </xf>
    <xf numFmtId="0" fontId="6" fillId="6" borderId="0" xfId="13" applyFont="1" applyFill="1"/>
    <xf numFmtId="172" fontId="6" fillId="6" borderId="0" xfId="14" applyFont="1" applyFill="1"/>
    <xf numFmtId="0" fontId="3" fillId="6" borderId="22" xfId="13" applyFont="1" applyFill="1" applyBorder="1"/>
    <xf numFmtId="0" fontId="6" fillId="4" borderId="22" xfId="13" applyFont="1" applyFill="1" applyBorder="1"/>
    <xf numFmtId="0" fontId="13" fillId="6" borderId="22" xfId="13" applyFont="1" applyFill="1" applyBorder="1" applyAlignment="1">
      <alignment horizontal="center" wrapText="1"/>
    </xf>
    <xf numFmtId="0" fontId="13" fillId="6" borderId="22" xfId="13" applyFont="1" applyFill="1" applyBorder="1" applyAlignment="1">
      <alignment wrapText="1"/>
    </xf>
    <xf numFmtId="9" fontId="3" fillId="6" borderId="22" xfId="13" applyNumberFormat="1" applyFont="1" applyFill="1" applyBorder="1" applyAlignment="1">
      <alignment horizontal="center" wrapText="1"/>
    </xf>
    <xf numFmtId="0" fontId="11" fillId="6" borderId="22" xfId="13" applyFont="1" applyFill="1" applyBorder="1" applyAlignment="1">
      <alignment horizontal="center" wrapText="1"/>
    </xf>
    <xf numFmtId="0" fontId="11" fillId="6" borderId="22" xfId="13" applyFont="1" applyFill="1" applyBorder="1" applyAlignment="1">
      <alignment horizontal="center"/>
    </xf>
    <xf numFmtId="166" fontId="11" fillId="6" borderId="22" xfId="14" applyNumberFormat="1" applyFont="1" applyFill="1" applyBorder="1"/>
    <xf numFmtId="0" fontId="11" fillId="6" borderId="22" xfId="13" applyFont="1" applyFill="1" applyBorder="1" applyAlignment="1">
      <alignment wrapText="1"/>
    </xf>
    <xf numFmtId="0" fontId="11" fillId="6" borderId="22" xfId="13" applyFont="1" applyFill="1" applyBorder="1"/>
    <xf numFmtId="0" fontId="3" fillId="6" borderId="0" xfId="13" applyFill="1" applyAlignment="1">
      <alignment horizontal="center"/>
    </xf>
    <xf numFmtId="3" fontId="0" fillId="6" borderId="0" xfId="14" applyNumberFormat="1" applyFont="1" applyFill="1" applyAlignment="1">
      <alignment horizontal="right" vertical="center"/>
    </xf>
    <xf numFmtId="0" fontId="3" fillId="0" borderId="0" xfId="13" applyAlignment="1">
      <alignment horizontal="center"/>
    </xf>
    <xf numFmtId="3" fontId="0" fillId="0" borderId="0" xfId="14" applyNumberFormat="1" applyFont="1" applyAlignment="1">
      <alignment horizontal="right" vertical="center"/>
    </xf>
    <xf numFmtId="0" fontId="3" fillId="0" borderId="0" xfId="13" applyAlignment="1">
      <alignment horizontal="center" wrapText="1"/>
    </xf>
    <xf numFmtId="3" fontId="0" fillId="0" borderId="0" xfId="14" applyNumberFormat="1" applyFont="1" applyAlignment="1">
      <alignment horizontal="right" vertical="center" wrapText="1"/>
    </xf>
    <xf numFmtId="0" fontId="4" fillId="0" borderId="1" xfId="15" applyFont="1" applyBorder="1" applyAlignment="1">
      <alignment horizontal="left" vertical="top" wrapText="1"/>
    </xf>
    <xf numFmtId="173" fontId="3" fillId="0" borderId="0" xfId="16" applyNumberFormat="1" applyFont="1"/>
    <xf numFmtId="0" fontId="3" fillId="0" borderId="0" xfId="15"/>
    <xf numFmtId="0" fontId="1" fillId="0" borderId="0" xfId="17"/>
    <xf numFmtId="0" fontId="6" fillId="3" borderId="6" xfId="15" applyFont="1" applyFill="1" applyBorder="1" applyAlignment="1">
      <alignment horizontal="center" vertical="center" wrapText="1"/>
    </xf>
    <xf numFmtId="0" fontId="6" fillId="3" borderId="7" xfId="15" applyFont="1" applyFill="1" applyBorder="1" applyAlignment="1">
      <alignment horizontal="center" vertical="top"/>
    </xf>
    <xf numFmtId="0" fontId="6" fillId="3" borderId="8" xfId="15" applyFont="1" applyFill="1" applyBorder="1" applyAlignment="1">
      <alignment horizontal="center" vertical="top"/>
    </xf>
    <xf numFmtId="0" fontId="6" fillId="3" borderId="8" xfId="15" applyFont="1" applyFill="1" applyBorder="1" applyAlignment="1">
      <alignment horizontal="center" vertical="top" wrapText="1"/>
    </xf>
    <xf numFmtId="0" fontId="42" fillId="3" borderId="8" xfId="15" applyFont="1" applyFill="1" applyBorder="1" applyAlignment="1">
      <alignment horizontal="center" vertical="top" wrapText="1"/>
    </xf>
    <xf numFmtId="0" fontId="6" fillId="3" borderId="9" xfId="15" applyFont="1" applyFill="1" applyBorder="1" applyAlignment="1">
      <alignment horizontal="center" vertical="top" wrapText="1"/>
    </xf>
    <xf numFmtId="173" fontId="42" fillId="0" borderId="0" xfId="16" applyNumberFormat="1" applyFont="1" applyAlignment="1">
      <alignment horizontal="center" wrapText="1"/>
    </xf>
    <xf numFmtId="0" fontId="7" fillId="0" borderId="10" xfId="15" applyFont="1" applyBorder="1" applyAlignment="1">
      <alignment vertical="center" wrapText="1"/>
    </xf>
    <xf numFmtId="0" fontId="6" fillId="0" borderId="7" xfId="15" applyFont="1" applyBorder="1" applyAlignment="1">
      <alignment horizontal="center"/>
    </xf>
    <xf numFmtId="0" fontId="6" fillId="0" borderId="8" xfId="15" applyFont="1" applyBorder="1"/>
    <xf numFmtId="0" fontId="6" fillId="0" borderId="9" xfId="15" applyFont="1" applyBorder="1"/>
    <xf numFmtId="0" fontId="3" fillId="0" borderId="12" xfId="15" applyBorder="1" applyAlignment="1">
      <alignment wrapText="1"/>
    </xf>
    <xf numFmtId="0" fontId="3" fillId="0" borderId="7" xfId="15" applyBorder="1" applyAlignment="1">
      <alignment horizontal="center"/>
    </xf>
    <xf numFmtId="0" fontId="3" fillId="0" borderId="8" xfId="15" applyBorder="1"/>
    <xf numFmtId="173" fontId="3" fillId="0" borderId="8" xfId="16" applyNumberFormat="1" applyFont="1" applyBorder="1" applyAlignment="1">
      <alignment horizontal="center"/>
    </xf>
    <xf numFmtId="173" fontId="3" fillId="0" borderId="9" xfId="16" applyNumberFormat="1" applyFont="1" applyBorder="1"/>
    <xf numFmtId="173" fontId="22" fillId="0" borderId="0" xfId="16" applyNumberFormat="1" applyFont="1"/>
    <xf numFmtId="0" fontId="14" fillId="0" borderId="12" xfId="15" applyFont="1" applyBorder="1" applyAlignment="1">
      <alignment wrapText="1"/>
    </xf>
    <xf numFmtId="0" fontId="14" fillId="0" borderId="7" xfId="15" applyFont="1" applyBorder="1" applyAlignment="1">
      <alignment horizontal="center"/>
    </xf>
    <xf numFmtId="0" fontId="14" fillId="0" borderId="8" xfId="15" applyFont="1" applyBorder="1"/>
    <xf numFmtId="173" fontId="14" fillId="0" borderId="8" xfId="16" applyNumberFormat="1" applyFont="1" applyBorder="1"/>
    <xf numFmtId="173" fontId="14" fillId="0" borderId="8" xfId="16" applyNumberFormat="1" applyFont="1" applyBorder="1" applyAlignment="1">
      <alignment horizontal="center"/>
    </xf>
    <xf numFmtId="173" fontId="14" fillId="0" borderId="9" xfId="16" applyNumberFormat="1" applyFont="1" applyBorder="1"/>
    <xf numFmtId="0" fontId="22" fillId="0" borderId="12" xfId="15" applyFont="1" applyBorder="1" applyAlignment="1">
      <alignment wrapText="1"/>
    </xf>
    <xf numFmtId="0" fontId="22" fillId="0" borderId="7" xfId="15" applyFont="1" applyBorder="1" applyAlignment="1">
      <alignment horizontal="center"/>
    </xf>
    <xf numFmtId="0" fontId="22" fillId="0" borderId="8" xfId="15" applyFont="1" applyBorder="1"/>
    <xf numFmtId="173" fontId="22" fillId="0" borderId="8" xfId="16" applyNumberFormat="1" applyFont="1" applyBorder="1"/>
    <xf numFmtId="173" fontId="22" fillId="0" borderId="11" xfId="16" applyNumberFormat="1" applyFont="1" applyBorder="1"/>
    <xf numFmtId="173" fontId="3" fillId="0" borderId="8" xfId="16" applyNumberFormat="1" applyFont="1" applyBorder="1"/>
    <xf numFmtId="0" fontId="3" fillId="0" borderId="13" xfId="15" applyBorder="1" applyAlignment="1">
      <alignment horizontal="center"/>
    </xf>
    <xf numFmtId="0" fontId="11" fillId="3" borderId="12" xfId="15" applyFont="1" applyFill="1" applyBorder="1" applyAlignment="1">
      <alignment wrapText="1"/>
    </xf>
    <xf numFmtId="0" fontId="11" fillId="3" borderId="13" xfId="15" applyFont="1" applyFill="1" applyBorder="1" applyAlignment="1">
      <alignment horizontal="center"/>
    </xf>
    <xf numFmtId="0" fontId="11" fillId="3" borderId="13" xfId="15" applyFont="1" applyFill="1" applyBorder="1"/>
    <xf numFmtId="0" fontId="6" fillId="3" borderId="7" xfId="15" applyFont="1" applyFill="1" applyBorder="1"/>
    <xf numFmtId="173" fontId="6" fillId="3" borderId="13" xfId="16" applyNumberFormat="1" applyFont="1" applyFill="1" applyBorder="1"/>
    <xf numFmtId="173" fontId="6" fillId="3" borderId="9" xfId="15" applyNumberFormat="1" applyFont="1" applyFill="1" applyBorder="1"/>
    <xf numFmtId="0" fontId="6" fillId="0" borderId="12" xfId="15" applyFont="1" applyBorder="1" applyAlignment="1">
      <alignment vertical="center" wrapText="1"/>
    </xf>
    <xf numFmtId="0" fontId="6" fillId="0" borderId="11" xfId="15" applyFont="1" applyBorder="1"/>
    <xf numFmtId="0" fontId="6" fillId="0" borderId="15" xfId="15" applyFont="1" applyBorder="1"/>
    <xf numFmtId="173" fontId="22" fillId="14" borderId="9" xfId="16" applyNumberFormat="1" applyFont="1" applyFill="1" applyBorder="1"/>
    <xf numFmtId="0" fontId="11" fillId="3" borderId="7" xfId="15" applyFont="1" applyFill="1" applyBorder="1"/>
    <xf numFmtId="173" fontId="6" fillId="3" borderId="13" xfId="15" applyNumberFormat="1" applyFont="1" applyFill="1" applyBorder="1"/>
    <xf numFmtId="0" fontId="6" fillId="0" borderId="13" xfId="15" applyFont="1" applyBorder="1" applyAlignment="1">
      <alignment horizontal="center"/>
    </xf>
    <xf numFmtId="0" fontId="3" fillId="0" borderId="56" xfId="15" applyBorder="1" applyAlignment="1">
      <alignment horizontal="center" vertical="center"/>
    </xf>
    <xf numFmtId="173" fontId="3" fillId="0" borderId="8" xfId="15" applyNumberFormat="1" applyBorder="1"/>
    <xf numFmtId="173" fontId="3" fillId="0" borderId="9" xfId="15" applyNumberFormat="1" applyBorder="1"/>
    <xf numFmtId="0" fontId="48" fillId="0" borderId="12" xfId="15" applyFont="1" applyBorder="1" applyAlignment="1">
      <alignment wrapText="1"/>
    </xf>
    <xf numFmtId="0" fontId="48" fillId="0" borderId="56" xfId="15" applyFont="1" applyBorder="1" applyAlignment="1">
      <alignment horizontal="center" vertical="center"/>
    </xf>
    <xf numFmtId="0" fontId="48" fillId="0" borderId="8" xfId="15" applyFont="1" applyBorder="1"/>
    <xf numFmtId="173" fontId="48" fillId="0" borderId="8" xfId="16" applyNumberFormat="1" applyFont="1" applyBorder="1"/>
    <xf numFmtId="173" fontId="22" fillId="0" borderId="8" xfId="15" applyNumberFormat="1" applyFont="1" applyBorder="1"/>
    <xf numFmtId="173" fontId="22" fillId="0" borderId="9" xfId="15" applyNumberFormat="1" applyFont="1" applyBorder="1"/>
    <xf numFmtId="0" fontId="14" fillId="0" borderId="56" xfId="15" applyFont="1" applyBorder="1" applyAlignment="1">
      <alignment horizontal="center" vertical="center"/>
    </xf>
    <xf numFmtId="173" fontId="14" fillId="0" borderId="7" xfId="16" applyNumberFormat="1" applyFont="1" applyBorder="1" applyAlignment="1">
      <alignment horizontal="center"/>
    </xf>
    <xf numFmtId="173" fontId="14" fillId="0" borderId="0" xfId="16" applyNumberFormat="1" applyFont="1"/>
    <xf numFmtId="0" fontId="14" fillId="0" borderId="0" xfId="15" applyFont="1"/>
    <xf numFmtId="0" fontId="1" fillId="0" borderId="0" xfId="17" applyFont="1"/>
    <xf numFmtId="0" fontId="7" fillId="0" borderId="12" xfId="15" applyFont="1" applyBorder="1" applyAlignment="1">
      <alignment vertical="center" wrapText="1"/>
    </xf>
    <xf numFmtId="0" fontId="3" fillId="0" borderId="11" xfId="15" applyBorder="1"/>
    <xf numFmtId="0" fontId="3" fillId="0" borderId="12" xfId="18" applyFont="1" applyBorder="1" applyAlignment="1">
      <alignment wrapText="1"/>
    </xf>
    <xf numFmtId="1" fontId="3" fillId="0" borderId="8" xfId="15" applyNumberFormat="1" applyBorder="1"/>
    <xf numFmtId="0" fontId="13" fillId="3" borderId="13" xfId="15" applyFont="1" applyFill="1" applyBorder="1" applyAlignment="1">
      <alignment horizontal="center"/>
    </xf>
    <xf numFmtId="0" fontId="13" fillId="3" borderId="13" xfId="15" applyFont="1" applyFill="1" applyBorder="1"/>
    <xf numFmtId="0" fontId="13" fillId="3" borderId="7" xfId="15" applyFont="1" applyFill="1" applyBorder="1"/>
    <xf numFmtId="0" fontId="6" fillId="3" borderId="13" xfId="15" applyFont="1" applyFill="1" applyBorder="1"/>
    <xf numFmtId="0" fontId="41" fillId="11" borderId="61" xfId="17" applyFont="1" applyFill="1" applyBorder="1" applyAlignment="1">
      <alignment wrapText="1"/>
    </xf>
    <xf numFmtId="0" fontId="3" fillId="11" borderId="17" xfId="15" applyFill="1" applyBorder="1"/>
    <xf numFmtId="0" fontId="3" fillId="11" borderId="8" xfId="15" applyFill="1" applyBorder="1"/>
    <xf numFmtId="173" fontId="6" fillId="11" borderId="15" xfId="15" applyNumberFormat="1" applyFont="1" applyFill="1" applyBorder="1"/>
    <xf numFmtId="0" fontId="3" fillId="10" borderId="16" xfId="15" applyFill="1" applyBorder="1" applyAlignment="1">
      <alignment vertical="center" wrapText="1"/>
    </xf>
    <xf numFmtId="0" fontId="3" fillId="10" borderId="17" xfId="15" applyFill="1" applyBorder="1"/>
    <xf numFmtId="0" fontId="3" fillId="10" borderId="8" xfId="15" applyFill="1" applyBorder="1"/>
    <xf numFmtId="0" fontId="6" fillId="10" borderId="15" xfId="15" applyFont="1" applyFill="1" applyBorder="1"/>
    <xf numFmtId="0" fontId="3" fillId="0" borderId="16" xfId="15" applyBorder="1" applyAlignment="1">
      <alignment vertical="center" wrapText="1"/>
    </xf>
    <xf numFmtId="0" fontId="3" fillId="0" borderId="17" xfId="15" applyBorder="1"/>
    <xf numFmtId="0" fontId="3" fillId="0" borderId="17" xfId="15" applyBorder="1" applyAlignment="1">
      <alignment wrapText="1"/>
    </xf>
    <xf numFmtId="0" fontId="14" fillId="10" borderId="60" xfId="17" applyFont="1" applyFill="1" applyBorder="1" applyAlignment="1">
      <alignment horizontal="justify" vertical="center"/>
    </xf>
    <xf numFmtId="0" fontId="14" fillId="0" borderId="62" xfId="17" applyFont="1" applyBorder="1" applyAlignment="1">
      <alignment horizontal="justify" vertical="center"/>
    </xf>
    <xf numFmtId="0" fontId="41" fillId="11" borderId="61" xfId="17" applyFont="1" applyFill="1" applyBorder="1" applyAlignment="1">
      <alignment horizontal="justify" vertical="center"/>
    </xf>
    <xf numFmtId="0" fontId="14" fillId="0" borderId="60" xfId="17" applyFont="1" applyBorder="1" applyAlignment="1">
      <alignment horizontal="justify" vertical="center"/>
    </xf>
    <xf numFmtId="0" fontId="11" fillId="3" borderId="18" xfId="15" applyFont="1" applyFill="1" applyBorder="1" applyAlignment="1">
      <alignment wrapText="1"/>
    </xf>
    <xf numFmtId="0" fontId="11" fillId="3" borderId="19" xfId="15" applyFont="1" applyFill="1" applyBorder="1" applyAlignment="1">
      <alignment horizontal="center"/>
    </xf>
    <xf numFmtId="0" fontId="11" fillId="3" borderId="19" xfId="15" applyFont="1" applyFill="1" applyBorder="1"/>
    <xf numFmtId="0" fontId="11" fillId="3" borderId="20" xfId="15" applyFont="1" applyFill="1" applyBorder="1"/>
    <xf numFmtId="173" fontId="6" fillId="3" borderId="19" xfId="15" applyNumberFormat="1" applyFont="1" applyFill="1" applyBorder="1"/>
    <xf numFmtId="173" fontId="6" fillId="3" borderId="21" xfId="15" applyNumberFormat="1" applyFont="1" applyFill="1" applyBorder="1"/>
    <xf numFmtId="0" fontId="13" fillId="0" borderId="7" xfId="15" applyFont="1" applyBorder="1" applyAlignment="1">
      <alignment horizontal="center"/>
    </xf>
    <xf numFmtId="0" fontId="13" fillId="0" borderId="8" xfId="15" applyFont="1" applyBorder="1"/>
    <xf numFmtId="0" fontId="13" fillId="0" borderId="11" xfId="15" applyFont="1" applyBorder="1"/>
    <xf numFmtId="0" fontId="3" fillId="0" borderId="9" xfId="15" applyBorder="1"/>
    <xf numFmtId="0" fontId="3" fillId="0" borderId="12" xfId="15" applyBorder="1" applyAlignment="1">
      <alignment vertical="center" wrapText="1"/>
    </xf>
    <xf numFmtId="173" fontId="3" fillId="0" borderId="8" xfId="15" applyNumberFormat="1" applyFont="1" applyBorder="1"/>
    <xf numFmtId="0" fontId="11" fillId="3" borderId="28" xfId="15" applyFont="1" applyFill="1" applyBorder="1"/>
    <xf numFmtId="173" fontId="6" fillId="3" borderId="28" xfId="16" applyNumberFormat="1" applyFont="1" applyFill="1" applyBorder="1"/>
    <xf numFmtId="173" fontId="6" fillId="3" borderId="9" xfId="16" applyNumberFormat="1" applyFont="1" applyFill="1" applyBorder="1"/>
    <xf numFmtId="173" fontId="0" fillId="0" borderId="0" xfId="16" applyNumberFormat="1" applyFont="1"/>
    <xf numFmtId="0" fontId="6" fillId="3" borderId="22" xfId="15" applyFont="1" applyFill="1" applyBorder="1" applyAlignment="1">
      <alignment vertical="center" wrapText="1"/>
    </xf>
    <xf numFmtId="0" fontId="3" fillId="3" borderId="23" xfId="15" applyFill="1" applyBorder="1" applyAlignment="1">
      <alignment horizontal="center"/>
    </xf>
    <xf numFmtId="0" fontId="3" fillId="3" borderId="23" xfId="15" applyFill="1" applyBorder="1"/>
    <xf numFmtId="0" fontId="3" fillId="3" borderId="24" xfId="15" applyFill="1" applyBorder="1"/>
    <xf numFmtId="173" fontId="6" fillId="3" borderId="35" xfId="15" applyNumberFormat="1" applyFont="1" applyFill="1" applyBorder="1"/>
    <xf numFmtId="173" fontId="6" fillId="3" borderId="25" xfId="15" applyNumberFormat="1" applyFont="1" applyFill="1" applyBorder="1"/>
    <xf numFmtId="0" fontId="14" fillId="0" borderId="22" xfId="15" applyFont="1" applyBorder="1" applyAlignment="1">
      <alignment vertical="center" wrapText="1"/>
    </xf>
    <xf numFmtId="0" fontId="3" fillId="0" borderId="23" xfId="15" applyBorder="1" applyAlignment="1">
      <alignment horizontal="center"/>
    </xf>
    <xf numFmtId="0" fontId="3" fillId="0" borderId="23" xfId="15" applyBorder="1"/>
    <xf numFmtId="0" fontId="3" fillId="0" borderId="24" xfId="15" applyBorder="1"/>
    <xf numFmtId="0" fontId="3" fillId="0" borderId="32" xfId="15" applyBorder="1"/>
    <xf numFmtId="173" fontId="3" fillId="0" borderId="32" xfId="15" applyNumberFormat="1" applyBorder="1"/>
    <xf numFmtId="173" fontId="3" fillId="0" borderId="26" xfId="15" applyNumberFormat="1" applyBorder="1"/>
    <xf numFmtId="0" fontId="11" fillId="3" borderId="23" xfId="15" applyFont="1" applyFill="1" applyBorder="1" applyAlignment="1">
      <alignment horizontal="center"/>
    </xf>
    <xf numFmtId="0" fontId="11" fillId="3" borderId="23" xfId="15" applyFont="1" applyFill="1" applyBorder="1"/>
    <xf numFmtId="0" fontId="11" fillId="3" borderId="24" xfId="15" applyFont="1" applyFill="1" applyBorder="1"/>
    <xf numFmtId="173" fontId="6" fillId="3" borderId="23" xfId="15" applyNumberFormat="1" applyFont="1" applyFill="1" applyBorder="1"/>
    <xf numFmtId="173" fontId="6" fillId="3" borderId="26" xfId="15" applyNumberFormat="1" applyFont="1" applyFill="1" applyBorder="1"/>
    <xf numFmtId="0" fontId="3" fillId="0" borderId="0" xfId="15" applyBorder="1"/>
    <xf numFmtId="0" fontId="40" fillId="0" borderId="0" xfId="17" applyFont="1"/>
    <xf numFmtId="0" fontId="3" fillId="4" borderId="22" xfId="15" applyFill="1" applyBorder="1" applyAlignment="1">
      <alignment vertical="center" wrapText="1"/>
    </xf>
    <xf numFmtId="0" fontId="3" fillId="4" borderId="23" xfId="15" applyFill="1" applyBorder="1" applyAlignment="1">
      <alignment horizontal="center"/>
    </xf>
    <xf numFmtId="0" fontId="3" fillId="4" borderId="23" xfId="15" applyFill="1" applyBorder="1"/>
    <xf numFmtId="0" fontId="3" fillId="4" borderId="24" xfId="15" applyFill="1" applyBorder="1"/>
    <xf numFmtId="0" fontId="3" fillId="4" borderId="26" xfId="15" applyFill="1" applyBorder="1"/>
    <xf numFmtId="0" fontId="6" fillId="3" borderId="26" xfId="15" applyFont="1" applyFill="1" applyBorder="1"/>
    <xf numFmtId="0" fontId="3" fillId="0" borderId="0" xfId="15" applyAlignment="1">
      <alignment wrapText="1"/>
    </xf>
    <xf numFmtId="0" fontId="3" fillId="6" borderId="12" xfId="15" applyFont="1" applyFill="1" applyBorder="1" applyAlignment="1">
      <alignment vertical="center" wrapText="1"/>
    </xf>
    <xf numFmtId="0" fontId="3" fillId="6" borderId="7" xfId="15" applyFont="1" applyFill="1" applyBorder="1" applyAlignment="1">
      <alignment horizontal="center"/>
    </xf>
    <xf numFmtId="0" fontId="3" fillId="6" borderId="8" xfId="15" applyFont="1" applyFill="1" applyBorder="1"/>
    <xf numFmtId="0" fontId="3" fillId="6" borderId="11" xfId="15" applyFont="1" applyFill="1" applyBorder="1"/>
    <xf numFmtId="173" fontId="3" fillId="6" borderId="8" xfId="16" applyNumberFormat="1" applyFont="1" applyFill="1" applyBorder="1" applyAlignment="1">
      <alignment horizontal="center"/>
    </xf>
    <xf numFmtId="0" fontId="3" fillId="0" borderId="12" xfId="15" applyFont="1" applyBorder="1" applyAlignment="1">
      <alignment wrapText="1"/>
    </xf>
    <xf numFmtId="0" fontId="3" fillId="0" borderId="7" xfId="15" applyFont="1" applyBorder="1" applyAlignment="1">
      <alignment horizontal="center"/>
    </xf>
    <xf numFmtId="0" fontId="3" fillId="0" borderId="8" xfId="15" applyFont="1" applyBorder="1"/>
    <xf numFmtId="173" fontId="1" fillId="0" borderId="0" xfId="17" applyNumberFormat="1"/>
    <xf numFmtId="173" fontId="22" fillId="10" borderId="8" xfId="15" applyNumberFormat="1" applyFont="1" applyFill="1" applyBorder="1"/>
    <xf numFmtId="0" fontId="3" fillId="0" borderId="0" xfId="3" applyFont="1" applyAlignment="1">
      <alignment vertical="center" wrapText="1"/>
    </xf>
    <xf numFmtId="0" fontId="14" fillId="0" borderId="0" xfId="3" applyFont="1" applyAlignment="1">
      <alignment vertical="center" wrapText="1"/>
    </xf>
    <xf numFmtId="169" fontId="14" fillId="0" borderId="8" xfId="3" applyNumberFormat="1" applyFont="1" applyBorder="1" applyAlignment="1">
      <alignment vertical="center"/>
    </xf>
    <xf numFmtId="169" fontId="3" fillId="14" borderId="8" xfId="3" applyNumberFormat="1" applyFont="1" applyFill="1" applyBorder="1" applyAlignment="1">
      <alignment vertical="center"/>
    </xf>
    <xf numFmtId="0" fontId="3" fillId="14" borderId="8" xfId="3" applyFont="1" applyFill="1" applyBorder="1" applyAlignment="1">
      <alignment vertical="center"/>
    </xf>
    <xf numFmtId="0" fontId="3" fillId="14" borderId="8" xfId="3" applyFont="1" applyFill="1" applyBorder="1" applyAlignment="1">
      <alignment horizontal="center" vertical="center"/>
    </xf>
    <xf numFmtId="0" fontId="14" fillId="14" borderId="8" xfId="3" applyFont="1" applyFill="1" applyBorder="1" applyAlignment="1">
      <alignment vertical="center"/>
    </xf>
    <xf numFmtId="0" fontId="14" fillId="14" borderId="8" xfId="3" applyFont="1" applyFill="1" applyBorder="1" applyAlignment="1">
      <alignment vertical="center" wrapText="1"/>
    </xf>
    <xf numFmtId="169" fontId="14" fillId="0" borderId="8" xfId="5" applyNumberFormat="1" applyFont="1" applyFill="1" applyBorder="1" applyAlignment="1">
      <alignment vertical="center"/>
    </xf>
    <xf numFmtId="166" fontId="14" fillId="0" borderId="8" xfId="5" applyNumberFormat="1" applyFont="1" applyFill="1" applyBorder="1" applyAlignment="1">
      <alignment vertical="center"/>
    </xf>
    <xf numFmtId="169" fontId="14" fillId="14" borderId="8" xfId="3" applyNumberFormat="1" applyFont="1" applyFill="1" applyBorder="1" applyAlignment="1">
      <alignment vertical="center"/>
    </xf>
    <xf numFmtId="169" fontId="6" fillId="0" borderId="8" xfId="5" applyNumberFormat="1" applyFont="1" applyFill="1" applyBorder="1" applyAlignment="1">
      <alignment vertical="center"/>
    </xf>
    <xf numFmtId="0" fontId="14" fillId="0" borderId="8" xfId="3" applyFont="1" applyFill="1" applyBorder="1" applyAlignment="1">
      <alignment horizontal="center" vertical="center"/>
    </xf>
    <xf numFmtId="0" fontId="3" fillId="0" borderId="8" xfId="3" applyFont="1" applyFill="1" applyBorder="1" applyAlignment="1">
      <alignment horizontal="center" vertical="center"/>
    </xf>
    <xf numFmtId="0" fontId="22" fillId="0" borderId="8" xfId="3" applyFont="1" applyBorder="1" applyAlignment="1">
      <alignment vertical="center" wrapText="1"/>
    </xf>
    <xf numFmtId="0" fontId="22" fillId="0" borderId="8" xfId="3" applyFont="1" applyBorder="1" applyAlignment="1">
      <alignment horizontal="left" vertical="center" wrapText="1"/>
    </xf>
    <xf numFmtId="0" fontId="3" fillId="0" borderId="8" xfId="3" applyFont="1" applyFill="1" applyBorder="1" applyAlignment="1">
      <alignment vertical="center"/>
    </xf>
    <xf numFmtId="0" fontId="6" fillId="0" borderId="8" xfId="3" applyFont="1" applyFill="1" applyBorder="1" applyAlignment="1">
      <alignment vertical="center"/>
    </xf>
    <xf numFmtId="0" fontId="6" fillId="0" borderId="8" xfId="3" applyFont="1" applyFill="1" applyBorder="1" applyAlignment="1">
      <alignment horizontal="center" vertical="center"/>
    </xf>
    <xf numFmtId="166" fontId="6" fillId="0" borderId="8" xfId="5" applyNumberFormat="1" applyFont="1" applyFill="1" applyBorder="1" applyAlignment="1">
      <alignment vertical="center"/>
    </xf>
    <xf numFmtId="169" fontId="6" fillId="0" borderId="8" xfId="5" applyNumberFormat="1" applyFont="1" applyFill="1" applyBorder="1" applyAlignment="1">
      <alignment horizontal="center" vertical="center"/>
    </xf>
    <xf numFmtId="175" fontId="3" fillId="0" borderId="8" xfId="3" applyNumberFormat="1" applyFont="1" applyBorder="1" applyAlignment="1">
      <alignment horizontal="center" vertical="center"/>
    </xf>
    <xf numFmtId="166" fontId="6" fillId="0" borderId="8" xfId="5" applyNumberFormat="1" applyFont="1" applyFill="1" applyBorder="1" applyAlignment="1">
      <alignment horizontal="center" vertical="center"/>
    </xf>
    <xf numFmtId="175" fontId="42" fillId="0" borderId="8" xfId="5" applyNumberFormat="1" applyFont="1" applyFill="1" applyBorder="1" applyAlignment="1">
      <alignment horizontal="center" vertical="center"/>
    </xf>
    <xf numFmtId="0" fontId="22" fillId="0" borderId="8" xfId="3" applyFont="1" applyBorder="1" applyAlignment="1">
      <alignment horizontal="center" vertical="center"/>
    </xf>
    <xf numFmtId="175" fontId="22" fillId="0" borderId="8" xfId="3" applyNumberFormat="1" applyFont="1" applyBorder="1" applyAlignment="1">
      <alignment horizontal="center" vertical="center"/>
    </xf>
    <xf numFmtId="175" fontId="6" fillId="0" borderId="8" xfId="5" applyNumberFormat="1" applyFont="1" applyFill="1" applyBorder="1" applyAlignment="1">
      <alignment horizontal="center" vertical="center"/>
    </xf>
    <xf numFmtId="169" fontId="6" fillId="0" borderId="8" xfId="5" applyNumberFormat="1" applyFont="1" applyFill="1" applyBorder="1" applyAlignment="1">
      <alignment horizontal="right" vertical="center"/>
    </xf>
    <xf numFmtId="175" fontId="3" fillId="0" borderId="8" xfId="3" applyNumberFormat="1" applyFont="1" applyBorder="1" applyAlignment="1">
      <alignment horizontal="right" vertical="center"/>
    </xf>
    <xf numFmtId="175" fontId="3" fillId="0" borderId="27" xfId="3" applyNumberFormat="1" applyFont="1" applyBorder="1" applyAlignment="1">
      <alignment vertical="center"/>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2" borderId="8" xfId="0" applyFont="1" applyFill="1" applyBorder="1" applyAlignment="1">
      <alignment horizontal="center" vertical="center"/>
    </xf>
    <xf numFmtId="0" fontId="23" fillId="0" borderId="8" xfId="0" applyFont="1" applyBorder="1" applyAlignment="1">
      <alignment vertical="center"/>
    </xf>
    <xf numFmtId="0" fontId="25" fillId="0" borderId="0" xfId="0" applyFont="1" applyAlignment="1">
      <alignment horizontal="left" wrapText="1"/>
    </xf>
    <xf numFmtId="0" fontId="14" fillId="0" borderId="0" xfId="11" applyFont="1" applyAlignment="1"/>
    <xf numFmtId="0" fontId="6" fillId="2" borderId="2" xfId="11" applyFont="1" applyFill="1" applyBorder="1" applyAlignment="1">
      <alignment horizontal="center" vertical="center"/>
    </xf>
    <xf numFmtId="0" fontId="9" fillId="0" borderId="3" xfId="11" applyBorder="1" applyAlignment="1">
      <alignment vertical="center"/>
    </xf>
    <xf numFmtId="0" fontId="9" fillId="0" borderId="5" xfId="11" applyBorder="1" applyAlignment="1">
      <alignment vertical="center"/>
    </xf>
    <xf numFmtId="0" fontId="14" fillId="0" borderId="0" xfId="11" applyFont="1" applyAlignment="1">
      <alignment horizontal="left"/>
    </xf>
    <xf numFmtId="0" fontId="9" fillId="0" borderId="0" xfId="11" applyFont="1" applyAlignment="1"/>
    <xf numFmtId="0" fontId="6" fillId="0" borderId="0" xfId="11" applyFont="1" applyAlignment="1"/>
    <xf numFmtId="0" fontId="9" fillId="0" borderId="0" xfId="11" applyFont="1" applyAlignment="1">
      <alignment wrapText="1"/>
    </xf>
    <xf numFmtId="0" fontId="9" fillId="0" borderId="0" xfId="11" applyAlignment="1"/>
    <xf numFmtId="0" fontId="6" fillId="0" borderId="0" xfId="6" applyFont="1" applyAlignment="1">
      <alignment wrapText="1"/>
    </xf>
    <xf numFmtId="0" fontId="9" fillId="0" borderId="0" xfId="6" applyAlignment="1">
      <alignment wrapText="1"/>
    </xf>
    <xf numFmtId="0" fontId="6" fillId="2" borderId="2" xfId="6" applyFont="1" applyFill="1" applyBorder="1" applyAlignment="1">
      <alignment horizontal="center" vertical="center"/>
    </xf>
    <xf numFmtId="0" fontId="9" fillId="0" borderId="3" xfId="6" applyBorder="1" applyAlignment="1">
      <alignment vertical="center"/>
    </xf>
    <xf numFmtId="0" fontId="9" fillId="0" borderId="5" xfId="6" applyBorder="1" applyAlignment="1">
      <alignment vertical="center"/>
    </xf>
    <xf numFmtId="0" fontId="14" fillId="0" borderId="0" xfId="6" applyFont="1" applyAlignment="1">
      <alignment horizontal="left" wrapText="1"/>
    </xf>
    <xf numFmtId="0" fontId="9" fillId="0" borderId="0" xfId="6" applyFont="1" applyAlignment="1">
      <alignment wrapText="1"/>
    </xf>
    <xf numFmtId="0" fontId="14" fillId="0" borderId="0" xfId="6" applyFont="1" applyAlignment="1">
      <alignment wrapText="1"/>
    </xf>
    <xf numFmtId="0" fontId="1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0" fillId="0" borderId="0" xfId="0" applyAlignment="1">
      <alignment wrapText="1"/>
    </xf>
    <xf numFmtId="0" fontId="6" fillId="2" borderId="2"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4" fillId="0" borderId="0" xfId="0" applyFont="1" applyAlignment="1">
      <alignment horizontal="left" wrapText="1"/>
    </xf>
    <xf numFmtId="0" fontId="14" fillId="0" borderId="0" xfId="3" applyFont="1" applyAlignment="1">
      <alignment vertical="center" wrapText="1"/>
    </xf>
    <xf numFmtId="0" fontId="6" fillId="0" borderId="0" xfId="3" applyFont="1" applyAlignment="1">
      <alignment vertical="center" wrapText="1"/>
    </xf>
    <xf numFmtId="9" fontId="14" fillId="14" borderId="11" xfId="4" applyFont="1" applyFill="1" applyBorder="1" applyAlignment="1">
      <alignment horizontal="center" vertical="center"/>
    </xf>
    <xf numFmtId="9" fontId="14" fillId="14" borderId="7" xfId="4" applyFont="1" applyFill="1" applyBorder="1" applyAlignment="1">
      <alignment horizontal="center" vertical="center"/>
    </xf>
    <xf numFmtId="0" fontId="3" fillId="0" borderId="0" xfId="3" applyFont="1" applyAlignment="1">
      <alignment vertical="center" wrapText="1"/>
    </xf>
    <xf numFmtId="0" fontId="6" fillId="2" borderId="8" xfId="3" applyFont="1" applyFill="1" applyBorder="1" applyAlignment="1">
      <alignment horizontal="center" vertical="center"/>
    </xf>
    <xf numFmtId="0" fontId="14" fillId="0" borderId="0" xfId="3" applyFont="1" applyAlignment="1">
      <alignment horizontal="left" vertical="center" wrapText="1"/>
    </xf>
    <xf numFmtId="0" fontId="9" fillId="0" borderId="0" xfId="6" applyFont="1" applyAlignment="1">
      <alignment vertical="center" wrapText="1"/>
    </xf>
    <xf numFmtId="0" fontId="9" fillId="0" borderId="0" xfId="6" applyAlignment="1">
      <alignment vertical="center" wrapText="1"/>
    </xf>
    <xf numFmtId="3" fontId="39" fillId="0" borderId="40" xfId="6" applyNumberFormat="1" applyFont="1" applyBorder="1" applyAlignment="1">
      <alignment horizontal="right" vertical="center"/>
    </xf>
    <xf numFmtId="3" fontId="39" fillId="0" borderId="52" xfId="6" applyNumberFormat="1" applyFont="1" applyBorder="1" applyAlignment="1">
      <alignment horizontal="right" vertical="center"/>
    </xf>
    <xf numFmtId="3" fontId="39" fillId="0" borderId="27" xfId="6" applyNumberFormat="1" applyFont="1" applyBorder="1" applyAlignment="1">
      <alignment horizontal="right" vertical="center"/>
    </xf>
    <xf numFmtId="3" fontId="39" fillId="0" borderId="41" xfId="6" applyNumberFormat="1" applyFont="1" applyBorder="1" applyAlignment="1">
      <alignment horizontal="right" vertical="center"/>
    </xf>
    <xf numFmtId="3" fontId="39" fillId="0" borderId="29" xfId="6" applyNumberFormat="1" applyFont="1" applyBorder="1" applyAlignment="1">
      <alignment horizontal="right" vertical="center"/>
    </xf>
    <xf numFmtId="3" fontId="39" fillId="0" borderId="15" xfId="6" applyNumberFormat="1" applyFont="1" applyBorder="1" applyAlignment="1">
      <alignment horizontal="right" vertical="center"/>
    </xf>
    <xf numFmtId="0" fontId="14" fillId="0" borderId="0" xfId="6" applyFont="1" applyAlignment="1">
      <alignment vertical="center" wrapText="1"/>
    </xf>
    <xf numFmtId="0" fontId="6" fillId="2" borderId="59" xfId="6" applyFont="1" applyFill="1" applyBorder="1" applyAlignment="1">
      <alignment horizontal="center" vertical="center"/>
    </xf>
    <xf numFmtId="0" fontId="9" fillId="0" borderId="58" xfId="6" applyBorder="1" applyAlignment="1">
      <alignment vertical="center"/>
    </xf>
    <xf numFmtId="0" fontId="9" fillId="0" borderId="57" xfId="6" applyBorder="1" applyAlignment="1">
      <alignment vertical="center"/>
    </xf>
    <xf numFmtId="0" fontId="14" fillId="0" borderId="0" xfId="6" applyFont="1" applyAlignment="1">
      <alignment horizontal="left" vertical="center" wrapText="1"/>
    </xf>
    <xf numFmtId="0" fontId="14" fillId="0" borderId="0" xfId="13" applyFont="1" applyAlignment="1">
      <alignment wrapText="1"/>
    </xf>
    <xf numFmtId="0" fontId="6" fillId="3" borderId="11" xfId="13" applyFont="1" applyFill="1" applyBorder="1" applyAlignment="1">
      <alignment horizontal="center" vertical="center" wrapText="1"/>
    </xf>
    <xf numFmtId="0" fontId="6" fillId="3" borderId="13" xfId="13" applyFont="1" applyFill="1" applyBorder="1" applyAlignment="1">
      <alignment horizontal="center" vertical="center" wrapText="1"/>
    </xf>
    <xf numFmtId="0" fontId="6" fillId="3" borderId="7" xfId="13" applyFont="1" applyFill="1" applyBorder="1" applyAlignment="1">
      <alignment horizontal="center" vertical="center" wrapText="1"/>
    </xf>
    <xf numFmtId="0" fontId="3" fillId="0" borderId="0" xfId="13" applyFont="1" applyAlignment="1">
      <alignment wrapText="1"/>
    </xf>
    <xf numFmtId="0" fontId="3" fillId="0" borderId="0" xfId="13" applyAlignment="1">
      <alignment wrapText="1"/>
    </xf>
    <xf numFmtId="0" fontId="6" fillId="0" borderId="0" xfId="13" applyFont="1" applyAlignment="1">
      <alignment wrapText="1"/>
    </xf>
    <xf numFmtId="0" fontId="6" fillId="7" borderId="11" xfId="13" applyFont="1" applyFill="1" applyBorder="1" applyAlignment="1">
      <alignment horizontal="left" vertical="center" wrapText="1"/>
    </xf>
    <xf numFmtId="0" fontId="6" fillId="7" borderId="13" xfId="13" applyFont="1" applyFill="1" applyBorder="1" applyAlignment="1">
      <alignment horizontal="left" vertical="center" wrapText="1"/>
    </xf>
    <xf numFmtId="0" fontId="6" fillId="7" borderId="7" xfId="13" applyFont="1" applyFill="1" applyBorder="1" applyAlignment="1">
      <alignment horizontal="left" vertical="center" wrapText="1"/>
    </xf>
    <xf numFmtId="0" fontId="11" fillId="7" borderId="11" xfId="13" applyFont="1" applyFill="1" applyBorder="1" applyAlignment="1">
      <alignment horizontal="left" vertical="center" wrapText="1"/>
    </xf>
    <xf numFmtId="0" fontId="11" fillId="7" borderId="13" xfId="13" applyFont="1" applyFill="1" applyBorder="1" applyAlignment="1">
      <alignment horizontal="left" vertical="center" wrapText="1"/>
    </xf>
    <xf numFmtId="0" fontId="11" fillId="7" borderId="7" xfId="13" applyFont="1" applyFill="1" applyBorder="1" applyAlignment="1">
      <alignment horizontal="left" vertical="center" wrapText="1"/>
    </xf>
    <xf numFmtId="9" fontId="3" fillId="0" borderId="11" xfId="13" applyNumberFormat="1" applyFont="1" applyBorder="1" applyAlignment="1">
      <alignment horizontal="center"/>
    </xf>
    <xf numFmtId="9" fontId="3" fillId="0" borderId="13" xfId="13" applyNumberFormat="1" applyFont="1" applyBorder="1" applyAlignment="1">
      <alignment horizontal="center"/>
    </xf>
    <xf numFmtId="9" fontId="3" fillId="0" borderId="7" xfId="13" applyNumberFormat="1" applyFont="1" applyBorder="1" applyAlignment="1">
      <alignment horizontal="center"/>
    </xf>
    <xf numFmtId="0" fontId="14" fillId="6" borderId="0" xfId="13" applyFont="1" applyFill="1" applyAlignment="1">
      <alignment horizontal="left" wrapText="1"/>
    </xf>
    <xf numFmtId="0" fontId="3" fillId="0" borderId="8" xfId="13" applyBorder="1" applyAlignment="1">
      <alignment horizontal="left" wrapText="1"/>
    </xf>
    <xf numFmtId="0" fontId="6" fillId="0" borderId="43" xfId="13" applyFont="1" applyBorder="1" applyAlignment="1">
      <alignment horizontal="left" vertical="center" wrapText="1"/>
    </xf>
    <xf numFmtId="0" fontId="6" fillId="0" borderId="17" xfId="13" applyFont="1" applyBorder="1" applyAlignment="1">
      <alignment horizontal="left" vertical="center" wrapText="1"/>
    </xf>
    <xf numFmtId="0" fontId="6" fillId="0" borderId="42" xfId="13" applyFont="1" applyBorder="1" applyAlignment="1">
      <alignment horizontal="left" vertical="center" wrapText="1"/>
    </xf>
    <xf numFmtId="0" fontId="6" fillId="0" borderId="0" xfId="13" applyFont="1" applyAlignment="1">
      <alignment horizontal="left" vertical="center" wrapText="1"/>
    </xf>
    <xf numFmtId="0" fontId="6" fillId="0" borderId="8" xfId="13" applyFont="1" applyBorder="1" applyAlignment="1">
      <alignment horizontal="left" vertical="center" wrapText="1"/>
    </xf>
    <xf numFmtId="0" fontId="3" fillId="0" borderId="8" xfId="13" applyFont="1" applyBorder="1" applyAlignment="1">
      <alignment horizontal="left" wrapText="1"/>
    </xf>
    <xf numFmtId="0" fontId="3" fillId="0" borderId="0" xfId="13" applyAlignment="1">
      <alignment horizontal="center" vertical="top" wrapText="1"/>
    </xf>
    <xf numFmtId="0" fontId="6" fillId="2" borderId="8" xfId="13" applyFont="1" applyFill="1" applyBorder="1" applyAlignment="1">
      <alignment horizontal="center" vertical="center"/>
    </xf>
    <xf numFmtId="0" fontId="3" fillId="0" borderId="8" xfId="13" applyBorder="1" applyAlignment="1">
      <alignment vertical="center"/>
    </xf>
    <xf numFmtId="0" fontId="3" fillId="6" borderId="45" xfId="13" applyFill="1" applyBorder="1" applyAlignment="1">
      <alignment horizontal="center"/>
    </xf>
    <xf numFmtId="0" fontId="3" fillId="6" borderId="44" xfId="13" applyFill="1" applyBorder="1" applyAlignment="1">
      <alignment horizontal="center"/>
    </xf>
    <xf numFmtId="0" fontId="7" fillId="0" borderId="8" xfId="13" applyFont="1" applyBorder="1" applyAlignment="1">
      <alignment horizontal="left" vertical="center" wrapText="1"/>
    </xf>
    <xf numFmtId="0" fontId="6" fillId="2" borderId="59" xfId="13" applyFont="1" applyFill="1" applyBorder="1" applyAlignment="1">
      <alignment horizontal="center" vertical="center"/>
    </xf>
    <xf numFmtId="0" fontId="3" fillId="0" borderId="58" xfId="13" applyBorder="1" applyAlignment="1">
      <alignment vertical="center"/>
    </xf>
    <xf numFmtId="0" fontId="3" fillId="0" borderId="57" xfId="13" applyBorder="1" applyAlignment="1">
      <alignment vertical="center"/>
    </xf>
    <xf numFmtId="0" fontId="6" fillId="2" borderId="30" xfId="13" applyFont="1" applyFill="1" applyBorder="1" applyAlignment="1">
      <alignment horizontal="center" vertical="center" wrapText="1"/>
    </xf>
    <xf numFmtId="0" fontId="6" fillId="2" borderId="23" xfId="13" applyFont="1" applyFill="1" applyBorder="1" applyAlignment="1">
      <alignment horizontal="center" vertical="center" wrapText="1"/>
    </xf>
    <xf numFmtId="0" fontId="14" fillId="0" borderId="0" xfId="13" applyFont="1" applyAlignment="1">
      <alignment horizontal="left" wrapText="1"/>
    </xf>
    <xf numFmtId="0" fontId="14" fillId="0" borderId="0" xfId="15" applyFont="1" applyAlignment="1">
      <alignment wrapText="1"/>
    </xf>
    <xf numFmtId="0" fontId="6" fillId="2" borderId="2" xfId="15" applyFont="1" applyFill="1" applyBorder="1" applyAlignment="1">
      <alignment horizontal="center" vertical="center"/>
    </xf>
    <xf numFmtId="0" fontId="3" fillId="0" borderId="3" xfId="15" applyBorder="1" applyAlignment="1">
      <alignment vertical="center"/>
    </xf>
    <xf numFmtId="0" fontId="3" fillId="0" borderId="5" xfId="15" applyBorder="1" applyAlignment="1">
      <alignment vertical="center"/>
    </xf>
    <xf numFmtId="0" fontId="14" fillId="0" borderId="0" xfId="15" applyFont="1" applyAlignment="1">
      <alignment horizontal="left" wrapText="1"/>
    </xf>
    <xf numFmtId="0" fontId="3" fillId="0" borderId="0" xfId="15" applyAlignment="1">
      <alignment wrapText="1"/>
    </xf>
    <xf numFmtId="0" fontId="6" fillId="0" borderId="0" xfId="15" applyFont="1" applyAlignment="1">
      <alignment wrapText="1"/>
    </xf>
    <xf numFmtId="0" fontId="6" fillId="5" borderId="22" xfId="13" applyFont="1" applyFill="1" applyBorder="1" applyAlignment="1">
      <alignment horizontal="center" wrapText="1"/>
    </xf>
    <xf numFmtId="0" fontId="6" fillId="2" borderId="22" xfId="13" applyFont="1" applyFill="1" applyBorder="1" applyAlignment="1">
      <alignment horizontal="center" vertical="center"/>
    </xf>
    <xf numFmtId="0" fontId="3" fillId="0" borderId="22" xfId="13" applyBorder="1" applyAlignment="1">
      <alignment vertical="center"/>
    </xf>
  </cellXfs>
  <cellStyles count="19">
    <cellStyle name="Comma" xfId="1" builtinId="3"/>
    <cellStyle name="Comma 2" xfId="5" xr:uid="{00000000-0005-0000-0000-000001000000}"/>
    <cellStyle name="Comma 3" xfId="7" xr:uid="{00000000-0005-0000-0000-000002000000}"/>
    <cellStyle name="Comma 4" xfId="10" xr:uid="{00000000-0005-0000-0000-000003000000}"/>
    <cellStyle name="Comma 5" xfId="14" xr:uid="{00000000-0005-0000-0000-000004000000}"/>
    <cellStyle name="Comma 6" xfId="16" xr:uid="{00000000-0005-0000-0000-000005000000}"/>
    <cellStyle name="Normal" xfId="0" builtinId="0"/>
    <cellStyle name="Normal 2" xfId="3" xr:uid="{00000000-0005-0000-0000-000007000000}"/>
    <cellStyle name="Normal 2 2" xfId="11" xr:uid="{00000000-0005-0000-0000-000008000000}"/>
    <cellStyle name="Normal 2 3" xfId="15" xr:uid="{00000000-0005-0000-0000-000009000000}"/>
    <cellStyle name="Normal 3" xfId="6" xr:uid="{00000000-0005-0000-0000-00000A000000}"/>
    <cellStyle name="Normal 4" xfId="9" xr:uid="{00000000-0005-0000-0000-00000B000000}"/>
    <cellStyle name="Normal 4 2" xfId="12" xr:uid="{00000000-0005-0000-0000-00000C000000}"/>
    <cellStyle name="Normal 4 3" xfId="18" xr:uid="{00000000-0005-0000-0000-00000D000000}"/>
    <cellStyle name="Normal 5" xfId="13" xr:uid="{00000000-0005-0000-0000-00000E000000}"/>
    <cellStyle name="Normal 6" xfId="17" xr:uid="{00000000-0005-0000-0000-00000F000000}"/>
    <cellStyle name="Percent" xfId="2" builtinId="5"/>
    <cellStyle name="Percent 2" xfId="4" xr:uid="{00000000-0005-0000-0000-000011000000}"/>
    <cellStyle name="Percent 3" xfId="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D284"/>
  <sheetViews>
    <sheetView zoomScaleNormal="100" zoomScaleSheetLayoutView="100" workbookViewId="0">
      <selection activeCell="G70" sqref="G70"/>
    </sheetView>
  </sheetViews>
  <sheetFormatPr defaultColWidth="9.140625" defaultRowHeight="12" x14ac:dyDescent="0.2"/>
  <cols>
    <col min="1" max="1" width="61.42578125" style="141" customWidth="1"/>
    <col min="2" max="2" width="11.85546875" style="140" customWidth="1"/>
    <col min="3" max="5" width="11.85546875" style="139" customWidth="1"/>
    <col min="6" max="6" width="13.7109375" style="139" customWidth="1"/>
    <col min="7" max="7" width="24.5703125" style="139" customWidth="1"/>
    <col min="8" max="16384" width="9.140625" style="139"/>
  </cols>
  <sheetData>
    <row r="1" spans="1:212" ht="14.25" x14ac:dyDescent="0.2">
      <c r="A1" s="197" t="s">
        <v>182</v>
      </c>
      <c r="B1" s="858" t="s">
        <v>1</v>
      </c>
      <c r="C1" s="859"/>
      <c r="D1" s="859"/>
      <c r="E1" s="859"/>
      <c r="F1" s="859"/>
    </row>
    <row r="2" spans="1:212" s="192" customFormat="1" ht="24" x14ac:dyDescent="0.2">
      <c r="A2" s="196" t="s">
        <v>2</v>
      </c>
      <c r="B2" s="195" t="s">
        <v>3</v>
      </c>
      <c r="C2" s="194" t="s">
        <v>4</v>
      </c>
      <c r="D2" s="193" t="s">
        <v>5</v>
      </c>
      <c r="E2" s="193" t="s">
        <v>181</v>
      </c>
      <c r="F2" s="193" t="s">
        <v>77</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row>
    <row r="3" spans="1:212" ht="14.25" x14ac:dyDescent="0.2">
      <c r="A3" s="178" t="s">
        <v>180</v>
      </c>
      <c r="B3" s="191"/>
      <c r="C3" s="190"/>
      <c r="D3" s="190"/>
      <c r="E3" s="190"/>
      <c r="F3" s="189"/>
    </row>
    <row r="4" spans="1:212" x14ac:dyDescent="0.2">
      <c r="A4" s="187" t="s">
        <v>179</v>
      </c>
      <c r="B4" s="185"/>
      <c r="C4" s="179"/>
      <c r="D4" s="179"/>
      <c r="E4" s="179"/>
      <c r="F4" s="180"/>
    </row>
    <row r="5" spans="1:212" ht="24" x14ac:dyDescent="0.2">
      <c r="A5" s="188" t="s">
        <v>178</v>
      </c>
      <c r="B5" s="185"/>
      <c r="C5" s="179"/>
      <c r="D5" s="179"/>
      <c r="E5" s="179"/>
      <c r="F5" s="180"/>
    </row>
    <row r="6" spans="1:212" x14ac:dyDescent="0.2">
      <c r="A6" s="188" t="s">
        <v>177</v>
      </c>
      <c r="B6" s="185" t="s">
        <v>169</v>
      </c>
      <c r="C6" s="179">
        <v>12</v>
      </c>
      <c r="D6" s="179">
        <v>5596.9937500000005</v>
      </c>
      <c r="E6" s="179"/>
      <c r="F6" s="180">
        <f>SUM(C6*D6)</f>
        <v>67163.925000000003</v>
      </c>
    </row>
    <row r="7" spans="1:212" x14ac:dyDescent="0.2">
      <c r="A7" s="188" t="s">
        <v>176</v>
      </c>
      <c r="B7" s="185" t="s">
        <v>169</v>
      </c>
      <c r="C7" s="179">
        <v>6</v>
      </c>
      <c r="D7" s="179">
        <v>1558.3888888888901</v>
      </c>
      <c r="E7" s="179"/>
      <c r="F7" s="180">
        <f>SUM(C7*D7)</f>
        <v>9350.3333333333394</v>
      </c>
    </row>
    <row r="8" spans="1:212" x14ac:dyDescent="0.2">
      <c r="A8" s="187"/>
      <c r="B8" s="185"/>
      <c r="C8" s="179"/>
      <c r="D8" s="179"/>
      <c r="E8" s="179"/>
      <c r="F8" s="180"/>
    </row>
    <row r="9" spans="1:212" ht="24" x14ac:dyDescent="0.2">
      <c r="A9" s="186" t="s">
        <v>175</v>
      </c>
      <c r="B9" s="185" t="s">
        <v>169</v>
      </c>
      <c r="C9" s="182">
        <v>0.5</v>
      </c>
      <c r="D9" s="184">
        <v>18034.139537999999</v>
      </c>
      <c r="E9" s="182"/>
      <c r="F9" s="183">
        <f>SUM(C9*D9)</f>
        <v>9017.0697689999997</v>
      </c>
      <c r="H9" s="143"/>
    </row>
    <row r="10" spans="1:212" ht="21.75" customHeight="1" x14ac:dyDescent="0.2">
      <c r="A10" s="186" t="s">
        <v>174</v>
      </c>
      <c r="B10" s="185" t="s">
        <v>169</v>
      </c>
      <c r="C10" s="183">
        <v>0.5</v>
      </c>
      <c r="D10" s="184">
        <v>18034.139537999999</v>
      </c>
      <c r="E10" s="182"/>
      <c r="F10" s="183">
        <f>SUM(C10*D10)</f>
        <v>9017.0697689999997</v>
      </c>
    </row>
    <row r="11" spans="1:212" x14ac:dyDescent="0.2">
      <c r="A11" s="186" t="s">
        <v>173</v>
      </c>
      <c r="B11" s="185" t="s">
        <v>169</v>
      </c>
      <c r="C11" s="183">
        <v>1</v>
      </c>
      <c r="D11" s="183">
        <v>19325.562267000001</v>
      </c>
      <c r="E11" s="183">
        <f>D11*C11</f>
        <v>19325.562267000001</v>
      </c>
      <c r="F11" s="182"/>
    </row>
    <row r="12" spans="1:212" s="450" customFormat="1" x14ac:dyDescent="0.2">
      <c r="A12" s="445" t="s">
        <v>172</v>
      </c>
      <c r="B12" s="446" t="s">
        <v>169</v>
      </c>
      <c r="C12" s="447">
        <v>1</v>
      </c>
      <c r="D12" s="448">
        <v>18034.139537999999</v>
      </c>
      <c r="E12" s="447"/>
      <c r="F12" s="449"/>
    </row>
    <row r="13" spans="1:212" s="450" customFormat="1" x14ac:dyDescent="0.2">
      <c r="A13" s="445" t="s">
        <v>171</v>
      </c>
      <c r="B13" s="446" t="s">
        <v>169</v>
      </c>
      <c r="C13" s="447">
        <v>1</v>
      </c>
      <c r="D13" s="448">
        <v>18034.139537999999</v>
      </c>
      <c r="E13" s="447"/>
      <c r="F13" s="449"/>
    </row>
    <row r="14" spans="1:212" x14ac:dyDescent="0.2">
      <c r="A14" s="186" t="s">
        <v>170</v>
      </c>
      <c r="B14" s="185" t="s">
        <v>169</v>
      </c>
      <c r="C14" s="183">
        <v>2</v>
      </c>
      <c r="D14" s="184">
        <v>17201.708682666667</v>
      </c>
      <c r="E14" s="183">
        <f>D14*C14</f>
        <v>34403.417365333335</v>
      </c>
      <c r="F14" s="182"/>
    </row>
    <row r="15" spans="1:212" x14ac:dyDescent="0.2">
      <c r="A15" s="153"/>
      <c r="B15" s="161"/>
      <c r="C15" s="151"/>
      <c r="D15" s="151"/>
      <c r="E15" s="151">
        <f>SUM(E6:E14)</f>
        <v>53728.979632333336</v>
      </c>
      <c r="F15" s="151">
        <f>SUM(F6:F14)</f>
        <v>94548.397871333334</v>
      </c>
    </row>
    <row r="16" spans="1:212" ht="14.25" x14ac:dyDescent="0.2">
      <c r="A16" s="160" t="s">
        <v>168</v>
      </c>
      <c r="B16" s="175"/>
      <c r="C16" s="174"/>
      <c r="D16" s="174"/>
      <c r="E16" s="174"/>
      <c r="F16" s="173"/>
    </row>
    <row r="17" spans="1:6" x14ac:dyDescent="0.2">
      <c r="A17" s="160" t="s">
        <v>167</v>
      </c>
      <c r="B17" s="175"/>
      <c r="C17" s="174"/>
      <c r="D17" s="174"/>
      <c r="E17" s="174"/>
      <c r="F17" s="173"/>
    </row>
    <row r="18" spans="1:6" ht="24" x14ac:dyDescent="0.2">
      <c r="A18" s="156" t="s">
        <v>166</v>
      </c>
      <c r="B18" s="148" t="s">
        <v>161</v>
      </c>
      <c r="C18" s="147">
        <v>12</v>
      </c>
      <c r="D18" s="147">
        <v>88.9</v>
      </c>
      <c r="E18" s="147"/>
      <c r="F18" s="180">
        <f>SUM(C18*D18)</f>
        <v>1066.8000000000002</v>
      </c>
    </row>
    <row r="19" spans="1:6" ht="24" x14ac:dyDescent="0.2">
      <c r="A19" s="156" t="s">
        <v>165</v>
      </c>
      <c r="B19" s="148" t="s">
        <v>164</v>
      </c>
      <c r="C19" s="147">
        <v>20</v>
      </c>
      <c r="D19" s="147">
        <f>128</f>
        <v>128</v>
      </c>
      <c r="E19" s="147"/>
      <c r="F19" s="180">
        <f>SUM(C19*D19)</f>
        <v>2560</v>
      </c>
    </row>
    <row r="20" spans="1:6" x14ac:dyDescent="0.2">
      <c r="A20" s="160" t="s">
        <v>163</v>
      </c>
      <c r="B20" s="148"/>
      <c r="C20" s="147"/>
      <c r="D20" s="147"/>
      <c r="E20" s="147"/>
      <c r="F20" s="180">
        <f>SUM(C20*D20)</f>
        <v>0</v>
      </c>
    </row>
    <row r="21" spans="1:6" x14ac:dyDescent="0.2">
      <c r="A21" s="156" t="s">
        <v>162</v>
      </c>
      <c r="B21" s="148" t="s">
        <v>161</v>
      </c>
      <c r="C21" s="147">
        <v>6</v>
      </c>
      <c r="D21" s="147">
        <f>290</f>
        <v>290</v>
      </c>
      <c r="E21" s="147"/>
      <c r="F21" s="180">
        <f>SUM(C21*D21)</f>
        <v>1740</v>
      </c>
    </row>
    <row r="22" spans="1:6" x14ac:dyDescent="0.2">
      <c r="A22" s="156" t="s">
        <v>160</v>
      </c>
      <c r="B22" s="181" t="s">
        <v>159</v>
      </c>
      <c r="C22" s="147">
        <v>2</v>
      </c>
      <c r="D22" s="147">
        <f>3910</f>
        <v>3910</v>
      </c>
      <c r="E22" s="147"/>
      <c r="F22" s="180">
        <f>SUM(C22*D22)</f>
        <v>7820</v>
      </c>
    </row>
    <row r="23" spans="1:6" x14ac:dyDescent="0.2">
      <c r="A23" s="153" t="s">
        <v>19</v>
      </c>
      <c r="B23" s="161"/>
      <c r="C23" s="151"/>
      <c r="D23" s="151"/>
      <c r="E23" s="151"/>
      <c r="F23" s="151">
        <f>SUM(F18:F22)</f>
        <v>13186.8</v>
      </c>
    </row>
    <row r="24" spans="1:6" ht="14.25" x14ac:dyDescent="0.2">
      <c r="A24" s="160" t="s">
        <v>158</v>
      </c>
      <c r="B24" s="175"/>
      <c r="C24" s="174"/>
      <c r="D24" s="174"/>
      <c r="E24" s="174"/>
      <c r="F24" s="173"/>
    </row>
    <row r="25" spans="1:6" x14ac:dyDescent="0.2">
      <c r="A25" s="156" t="s">
        <v>157</v>
      </c>
      <c r="B25" s="148" t="s">
        <v>154</v>
      </c>
      <c r="C25" s="147">
        <v>1</v>
      </c>
      <c r="D25" s="179">
        <v>732</v>
      </c>
      <c r="E25" s="147"/>
      <c r="F25" s="157">
        <f>SUM(C25*D25)</f>
        <v>732</v>
      </c>
    </row>
    <row r="26" spans="1:6" x14ac:dyDescent="0.2">
      <c r="A26" s="156" t="s">
        <v>156</v>
      </c>
      <c r="B26" s="148" t="s">
        <v>154</v>
      </c>
      <c r="C26" s="147">
        <v>1</v>
      </c>
      <c r="D26" s="179">
        <v>1900</v>
      </c>
      <c r="E26" s="147"/>
      <c r="F26" s="157">
        <f>SUM(C26*D26)</f>
        <v>1900</v>
      </c>
    </row>
    <row r="27" spans="1:6" x14ac:dyDescent="0.2">
      <c r="A27" s="156" t="s">
        <v>155</v>
      </c>
      <c r="B27" s="148" t="s">
        <v>154</v>
      </c>
      <c r="C27" s="147">
        <v>1</v>
      </c>
      <c r="D27" s="179">
        <v>457</v>
      </c>
      <c r="E27" s="147"/>
      <c r="F27" s="157">
        <f>SUM(C27*D27)</f>
        <v>457</v>
      </c>
    </row>
    <row r="28" spans="1:6" x14ac:dyDescent="0.2">
      <c r="A28" s="153"/>
      <c r="B28" s="161"/>
      <c r="C28" s="151"/>
      <c r="D28" s="151"/>
      <c r="E28" s="151"/>
      <c r="F28" s="151">
        <f>SUM(F25:F27)</f>
        <v>3089</v>
      </c>
    </row>
    <row r="29" spans="1:6" ht="14.25" x14ac:dyDescent="0.2">
      <c r="A29" s="178" t="s">
        <v>153</v>
      </c>
      <c r="B29" s="148"/>
      <c r="C29" s="147"/>
      <c r="D29" s="147"/>
      <c r="E29" s="147"/>
      <c r="F29" s="173"/>
    </row>
    <row r="30" spans="1:6" x14ac:dyDescent="0.2">
      <c r="A30" s="149" t="s">
        <v>152</v>
      </c>
      <c r="B30" s="148" t="s">
        <v>150</v>
      </c>
      <c r="C30" s="147">
        <v>12</v>
      </c>
      <c r="D30" s="147">
        <v>381</v>
      </c>
      <c r="E30" s="147"/>
      <c r="F30" s="157">
        <f>SUM(C30*D30)</f>
        <v>4572</v>
      </c>
    </row>
    <row r="31" spans="1:6" ht="24" x14ac:dyDescent="0.2">
      <c r="A31" s="149" t="s">
        <v>151</v>
      </c>
      <c r="B31" s="148" t="s">
        <v>150</v>
      </c>
      <c r="C31" s="147">
        <v>12</v>
      </c>
      <c r="D31" s="147">
        <f>SUM(76)</f>
        <v>76</v>
      </c>
      <c r="E31" s="147"/>
      <c r="F31" s="157">
        <f>SUM(C31*D31)</f>
        <v>912</v>
      </c>
    </row>
    <row r="32" spans="1:6" x14ac:dyDescent="0.2">
      <c r="A32" s="149" t="s">
        <v>149</v>
      </c>
      <c r="B32" s="148" t="s">
        <v>148</v>
      </c>
      <c r="C32" s="147">
        <v>4</v>
      </c>
      <c r="D32" s="147">
        <v>182</v>
      </c>
      <c r="E32" s="147"/>
      <c r="F32" s="157">
        <f>SUM(C32*D32)</f>
        <v>728</v>
      </c>
    </row>
    <row r="33" spans="1:6" x14ac:dyDescent="0.2">
      <c r="A33" s="153" t="s">
        <v>25</v>
      </c>
      <c r="B33" s="177"/>
      <c r="C33" s="176"/>
      <c r="D33" s="176"/>
      <c r="E33" s="176"/>
      <c r="F33" s="176">
        <f>SUM(F30:F32)</f>
        <v>6212</v>
      </c>
    </row>
    <row r="34" spans="1:6" ht="14.25" x14ac:dyDescent="0.2">
      <c r="A34" s="160" t="s">
        <v>147</v>
      </c>
      <c r="B34" s="175"/>
      <c r="C34" s="174"/>
      <c r="D34" s="174"/>
      <c r="E34" s="174"/>
      <c r="F34" s="173"/>
    </row>
    <row r="35" spans="1:6" ht="48" x14ac:dyDescent="0.2">
      <c r="A35" s="172" t="s">
        <v>146</v>
      </c>
      <c r="B35" s="171"/>
      <c r="C35" s="171"/>
      <c r="D35" s="171"/>
      <c r="E35" s="166"/>
      <c r="F35" s="166">
        <f>SUM(F36:F41)</f>
        <v>0</v>
      </c>
    </row>
    <row r="36" spans="1:6" ht="24" x14ac:dyDescent="0.2">
      <c r="A36" s="165" t="s">
        <v>145</v>
      </c>
      <c r="B36" s="162"/>
      <c r="C36" s="162"/>
      <c r="D36" s="162"/>
      <c r="E36" s="154"/>
      <c r="F36" s="154"/>
    </row>
    <row r="37" spans="1:6" ht="72" x14ac:dyDescent="0.2">
      <c r="A37" s="164" t="s">
        <v>144</v>
      </c>
      <c r="B37" s="162"/>
      <c r="C37" s="162" t="s">
        <v>125</v>
      </c>
      <c r="D37" s="162" t="s">
        <v>125</v>
      </c>
      <c r="E37" s="154"/>
      <c r="F37" s="154">
        <f>SUM(D37:E37)</f>
        <v>0</v>
      </c>
    </row>
    <row r="38" spans="1:6" ht="36" x14ac:dyDescent="0.2">
      <c r="A38" s="164" t="s">
        <v>143</v>
      </c>
      <c r="B38" s="162"/>
      <c r="C38" s="162" t="s">
        <v>125</v>
      </c>
      <c r="D38" s="162" t="s">
        <v>125</v>
      </c>
      <c r="E38" s="154"/>
      <c r="F38" s="154">
        <f>SUM(D38:E38)</f>
        <v>0</v>
      </c>
    </row>
    <row r="39" spans="1:6" ht="36" x14ac:dyDescent="0.2">
      <c r="A39" s="165" t="s">
        <v>142</v>
      </c>
      <c r="B39" s="162"/>
      <c r="C39" s="162"/>
      <c r="D39" s="162"/>
      <c r="E39" s="154"/>
      <c r="F39" s="154">
        <f>SUM(D39:E39)</f>
        <v>0</v>
      </c>
    </row>
    <row r="40" spans="1:6" ht="36" x14ac:dyDescent="0.2">
      <c r="A40" s="164" t="s">
        <v>141</v>
      </c>
      <c r="B40" s="162"/>
      <c r="C40" s="162" t="s">
        <v>125</v>
      </c>
      <c r="D40" s="162" t="s">
        <v>125</v>
      </c>
      <c r="E40" s="154"/>
      <c r="F40" s="154">
        <f>SUM(D40:E40)</f>
        <v>0</v>
      </c>
    </row>
    <row r="41" spans="1:6" ht="48" x14ac:dyDescent="0.2">
      <c r="A41" s="164" t="s">
        <v>140</v>
      </c>
      <c r="B41" s="162"/>
      <c r="C41" s="162" t="s">
        <v>125</v>
      </c>
      <c r="D41" s="162" t="s">
        <v>125</v>
      </c>
      <c r="E41" s="154"/>
      <c r="F41" s="154">
        <f>SUM(D41:E41)</f>
        <v>0</v>
      </c>
    </row>
    <row r="42" spans="1:6" ht="48" x14ac:dyDescent="0.2">
      <c r="A42" s="172" t="s">
        <v>139</v>
      </c>
      <c r="B42" s="171"/>
      <c r="C42" s="171"/>
      <c r="D42" s="171"/>
      <c r="E42" s="166"/>
      <c r="F42" s="166">
        <f>SUM(F43:F48)</f>
        <v>15000</v>
      </c>
    </row>
    <row r="43" spans="1:6" ht="72" x14ac:dyDescent="0.2">
      <c r="A43" s="165" t="s">
        <v>138</v>
      </c>
      <c r="B43" s="162"/>
      <c r="C43" s="162"/>
      <c r="D43" s="162"/>
      <c r="E43" s="154"/>
      <c r="F43" s="154">
        <f>SUM(D43:E43)</f>
        <v>0</v>
      </c>
    </row>
    <row r="44" spans="1:6" ht="60" x14ac:dyDescent="0.2">
      <c r="A44" s="164" t="s">
        <v>137</v>
      </c>
      <c r="B44" s="170"/>
      <c r="C44" s="169"/>
      <c r="D44" s="169"/>
      <c r="E44" s="169"/>
      <c r="F44" s="169"/>
    </row>
    <row r="45" spans="1:6" ht="72" x14ac:dyDescent="0.2">
      <c r="A45" s="164" t="s">
        <v>136</v>
      </c>
      <c r="B45" s="163" t="s">
        <v>115</v>
      </c>
      <c r="C45" s="162">
        <v>30</v>
      </c>
      <c r="D45" s="162">
        <v>200</v>
      </c>
      <c r="E45" s="154"/>
      <c r="F45" s="154">
        <f>SUM(C45*D45)</f>
        <v>6000</v>
      </c>
    </row>
    <row r="46" spans="1:6" ht="60" x14ac:dyDescent="0.2">
      <c r="A46" s="165" t="s">
        <v>135</v>
      </c>
      <c r="B46" s="162"/>
      <c r="C46" s="162"/>
      <c r="D46" s="162"/>
      <c r="E46" s="154"/>
      <c r="F46" s="154">
        <f>SUM(C46*D46)</f>
        <v>0</v>
      </c>
    </row>
    <row r="47" spans="1:6" ht="36" x14ac:dyDescent="0.2">
      <c r="A47" s="164" t="s">
        <v>134</v>
      </c>
      <c r="B47" s="163" t="s">
        <v>107</v>
      </c>
      <c r="C47" s="162">
        <v>1</v>
      </c>
      <c r="D47" s="162">
        <v>3000</v>
      </c>
      <c r="E47" s="154"/>
      <c r="F47" s="154">
        <f>SUM(C47*D47)</f>
        <v>3000</v>
      </c>
    </row>
    <row r="48" spans="1:6" ht="48" x14ac:dyDescent="0.2">
      <c r="A48" s="164" t="s">
        <v>133</v>
      </c>
      <c r="B48" s="163" t="s">
        <v>115</v>
      </c>
      <c r="C48" s="162">
        <v>30</v>
      </c>
      <c r="D48" s="162">
        <v>200</v>
      </c>
      <c r="E48" s="154"/>
      <c r="F48" s="154">
        <f>SUM(C48*D48)</f>
        <v>6000</v>
      </c>
    </row>
    <row r="49" spans="1:7" ht="55.5" customHeight="1" x14ac:dyDescent="0.2">
      <c r="A49" s="168" t="s">
        <v>132</v>
      </c>
      <c r="B49" s="167"/>
      <c r="C49" s="167"/>
      <c r="D49" s="167"/>
      <c r="E49" s="166"/>
      <c r="F49" s="166">
        <f>SUM(F50:F67)</f>
        <v>40250</v>
      </c>
    </row>
    <row r="50" spans="1:7" ht="48" x14ac:dyDescent="0.2">
      <c r="A50" s="165" t="s">
        <v>131</v>
      </c>
      <c r="B50" s="162"/>
      <c r="C50" s="162"/>
      <c r="D50" s="162"/>
      <c r="E50" s="154"/>
      <c r="F50" s="154"/>
    </row>
    <row r="51" spans="1:7" ht="36" x14ac:dyDescent="0.2">
      <c r="A51" s="164" t="s">
        <v>130</v>
      </c>
      <c r="B51" s="162"/>
      <c r="C51" s="162" t="s">
        <v>125</v>
      </c>
      <c r="D51" s="162" t="s">
        <v>125</v>
      </c>
      <c r="E51" s="154"/>
      <c r="F51" s="154">
        <f>SUM(D51:E51)</f>
        <v>0</v>
      </c>
    </row>
    <row r="52" spans="1:7" ht="36" x14ac:dyDescent="0.2">
      <c r="A52" s="164" t="s">
        <v>129</v>
      </c>
      <c r="B52" s="162"/>
      <c r="C52" s="162" t="s">
        <v>125</v>
      </c>
      <c r="D52" s="162" t="s">
        <v>125</v>
      </c>
      <c r="E52" s="154"/>
      <c r="F52" s="154">
        <f>SUM(D52:E52)</f>
        <v>0</v>
      </c>
    </row>
    <row r="53" spans="1:7" ht="36" x14ac:dyDescent="0.2">
      <c r="A53" s="165" t="s">
        <v>128</v>
      </c>
      <c r="B53" s="162"/>
      <c r="C53" s="162"/>
      <c r="D53" s="162"/>
      <c r="E53" s="154"/>
      <c r="F53" s="154"/>
    </row>
    <row r="54" spans="1:7" ht="36" x14ac:dyDescent="0.2">
      <c r="A54" s="164" t="s">
        <v>127</v>
      </c>
      <c r="B54" s="162"/>
      <c r="C54" s="162" t="s">
        <v>125</v>
      </c>
      <c r="D54" s="162" t="s">
        <v>125</v>
      </c>
      <c r="E54" s="154"/>
      <c r="F54" s="154">
        <f>SUM(D54:E54)</f>
        <v>0</v>
      </c>
    </row>
    <row r="55" spans="1:7" x14ac:dyDescent="0.2">
      <c r="A55" s="164" t="s">
        <v>126</v>
      </c>
      <c r="B55" s="162"/>
      <c r="C55" s="162" t="s">
        <v>125</v>
      </c>
      <c r="D55" s="162" t="s">
        <v>125</v>
      </c>
      <c r="E55" s="154"/>
      <c r="F55" s="154">
        <v>0</v>
      </c>
    </row>
    <row r="56" spans="1:7" ht="36" x14ac:dyDescent="0.2">
      <c r="A56" s="164" t="s">
        <v>124</v>
      </c>
      <c r="B56" s="163" t="s">
        <v>115</v>
      </c>
      <c r="C56" s="162">
        <v>30</v>
      </c>
      <c r="D56" s="162">
        <v>450</v>
      </c>
      <c r="E56" s="154"/>
      <c r="F56" s="154">
        <f>SUM(C56*D56)</f>
        <v>13500</v>
      </c>
      <c r="G56" s="141" t="s">
        <v>305</v>
      </c>
    </row>
    <row r="57" spans="1:7" ht="36" x14ac:dyDescent="0.2">
      <c r="A57" s="165" t="s">
        <v>123</v>
      </c>
      <c r="B57" s="162"/>
      <c r="C57" s="162"/>
      <c r="D57" s="162"/>
      <c r="E57" s="154"/>
      <c r="F57" s="154"/>
    </row>
    <row r="58" spans="1:7" ht="48" x14ac:dyDescent="0.2">
      <c r="A58" s="164" t="s">
        <v>122</v>
      </c>
      <c r="B58" s="162"/>
      <c r="C58" s="162"/>
      <c r="D58" s="162"/>
      <c r="E58" s="154"/>
      <c r="F58" s="154"/>
    </row>
    <row r="59" spans="1:7" ht="48" x14ac:dyDescent="0.2">
      <c r="A59" s="164" t="s">
        <v>121</v>
      </c>
      <c r="B59" s="162"/>
      <c r="C59" s="162"/>
      <c r="D59" s="162"/>
      <c r="E59" s="154"/>
      <c r="F59" s="154"/>
    </row>
    <row r="60" spans="1:7" ht="71.25" customHeight="1" x14ac:dyDescent="0.2">
      <c r="A60" s="164" t="s">
        <v>120</v>
      </c>
      <c r="B60" s="162"/>
      <c r="C60" s="162"/>
      <c r="D60" s="162"/>
      <c r="E60" s="154"/>
      <c r="F60" s="154"/>
    </row>
    <row r="61" spans="1:7" ht="36" x14ac:dyDescent="0.2">
      <c r="A61" s="164" t="s">
        <v>119</v>
      </c>
      <c r="B61" s="162"/>
      <c r="C61" s="162"/>
      <c r="D61" s="162"/>
      <c r="E61" s="154"/>
      <c r="F61" s="154"/>
    </row>
    <row r="62" spans="1:7" ht="60" x14ac:dyDescent="0.2">
      <c r="A62" s="164" t="s">
        <v>118</v>
      </c>
      <c r="B62" s="163" t="s">
        <v>107</v>
      </c>
      <c r="C62" s="162">
        <v>3</v>
      </c>
      <c r="D62" s="162">
        <v>3000</v>
      </c>
      <c r="E62" s="154"/>
      <c r="F62" s="154">
        <f>SUM(C62*D62)</f>
        <v>9000</v>
      </c>
    </row>
    <row r="63" spans="1:7" ht="48" x14ac:dyDescent="0.2">
      <c r="A63" s="165" t="s">
        <v>117</v>
      </c>
      <c r="B63" s="162"/>
      <c r="C63" s="162"/>
      <c r="D63" s="162"/>
      <c r="E63" s="154"/>
      <c r="F63" s="154">
        <f>SUM(C63*D63)</f>
        <v>0</v>
      </c>
    </row>
    <row r="64" spans="1:7" ht="36" x14ac:dyDescent="0.2">
      <c r="A64" s="164" t="s">
        <v>116</v>
      </c>
      <c r="B64" s="163" t="s">
        <v>115</v>
      </c>
      <c r="C64" s="162">
        <v>15</v>
      </c>
      <c r="D64" s="162">
        <v>450</v>
      </c>
      <c r="E64" s="154"/>
      <c r="F64" s="154">
        <f>SUM(C64*D64)</f>
        <v>6750</v>
      </c>
    </row>
    <row r="65" spans="1:7" ht="48" x14ac:dyDescent="0.2">
      <c r="A65" s="164" t="s">
        <v>114</v>
      </c>
      <c r="B65" s="162"/>
      <c r="C65" s="162"/>
      <c r="D65" s="162"/>
      <c r="E65" s="154"/>
      <c r="F65" s="154"/>
    </row>
    <row r="66" spans="1:7" ht="48" x14ac:dyDescent="0.2">
      <c r="A66" s="164" t="s">
        <v>113</v>
      </c>
      <c r="B66" s="163" t="s">
        <v>112</v>
      </c>
      <c r="C66" s="162">
        <v>30</v>
      </c>
      <c r="D66" s="162">
        <v>200</v>
      </c>
      <c r="E66" s="154"/>
      <c r="F66" s="154">
        <f>SUM(C66*D66)</f>
        <v>6000</v>
      </c>
    </row>
    <row r="67" spans="1:7" ht="36" x14ac:dyDescent="0.2">
      <c r="A67" s="164" t="s">
        <v>111</v>
      </c>
      <c r="B67" s="163" t="s">
        <v>107</v>
      </c>
      <c r="C67" s="162">
        <v>1</v>
      </c>
      <c r="D67" s="162">
        <v>5000</v>
      </c>
      <c r="E67" s="154"/>
      <c r="F67" s="154">
        <f>SUM(C67*D67)</f>
        <v>5000</v>
      </c>
    </row>
    <row r="68" spans="1:7" x14ac:dyDescent="0.2">
      <c r="A68" s="153" t="s">
        <v>48</v>
      </c>
      <c r="B68" s="161"/>
      <c r="C68" s="151">
        <f>SUM(C35+C42+C49)</f>
        <v>0</v>
      </c>
      <c r="D68" s="151">
        <f>SUM(D35+D42+D49)</f>
        <v>0</v>
      </c>
      <c r="E68" s="151">
        <f>SUM(E35+E42+E49)</f>
        <v>0</v>
      </c>
      <c r="F68" s="151">
        <f>SUM(F35+F42+F49)</f>
        <v>55250</v>
      </c>
    </row>
    <row r="69" spans="1:7" x14ac:dyDescent="0.2">
      <c r="A69" s="160" t="s">
        <v>49</v>
      </c>
      <c r="B69" s="159"/>
      <c r="C69" s="158"/>
      <c r="D69" s="158"/>
      <c r="E69" s="158"/>
      <c r="F69" s="157"/>
    </row>
    <row r="70" spans="1:7" x14ac:dyDescent="0.2">
      <c r="A70" s="156" t="s">
        <v>110</v>
      </c>
      <c r="B70" s="156"/>
      <c r="C70" s="156">
        <v>1</v>
      </c>
      <c r="D70" s="155">
        <v>4000</v>
      </c>
      <c r="E70" s="156"/>
      <c r="F70" s="154">
        <f>SUM(C70*D70)</f>
        <v>4000</v>
      </c>
      <c r="G70" s="143"/>
    </row>
    <row r="71" spans="1:7" x14ac:dyDescent="0.2">
      <c r="A71" s="156" t="s">
        <v>109</v>
      </c>
      <c r="B71" s="155" t="s">
        <v>107</v>
      </c>
      <c r="C71" s="155">
        <v>1</v>
      </c>
      <c r="D71" s="155">
        <v>2200</v>
      </c>
      <c r="E71" s="155"/>
      <c r="F71" s="154">
        <f>SUM(C71*D71)</f>
        <v>2200</v>
      </c>
      <c r="G71" s="143"/>
    </row>
    <row r="72" spans="1:7" x14ac:dyDescent="0.2">
      <c r="A72" s="156" t="s">
        <v>108</v>
      </c>
      <c r="B72" s="155" t="s">
        <v>107</v>
      </c>
      <c r="C72" s="155">
        <v>8</v>
      </c>
      <c r="D72" s="155">
        <v>45</v>
      </c>
      <c r="E72" s="155"/>
      <c r="F72" s="154">
        <f>SUM(C72*D72)</f>
        <v>360</v>
      </c>
    </row>
    <row r="73" spans="1:7" x14ac:dyDescent="0.2">
      <c r="A73" s="156" t="s">
        <v>106</v>
      </c>
      <c r="B73" s="155" t="s">
        <v>104</v>
      </c>
      <c r="C73" s="155">
        <v>12</v>
      </c>
      <c r="D73" s="155">
        <v>121</v>
      </c>
      <c r="E73" s="155"/>
      <c r="F73" s="154">
        <f>SUM(C73*D73)</f>
        <v>1452</v>
      </c>
    </row>
    <row r="74" spans="1:7" x14ac:dyDescent="0.2">
      <c r="A74" s="156" t="s">
        <v>105</v>
      </c>
      <c r="B74" s="155" t="s">
        <v>104</v>
      </c>
      <c r="C74" s="155">
        <v>12</v>
      </c>
      <c r="D74" s="155">
        <v>46</v>
      </c>
      <c r="E74" s="155"/>
      <c r="F74" s="154">
        <f>SUM(C74*D74)</f>
        <v>552</v>
      </c>
    </row>
    <row r="75" spans="1:7" x14ac:dyDescent="0.2">
      <c r="A75" s="153"/>
      <c r="B75" s="152"/>
      <c r="C75" s="151"/>
      <c r="D75" s="151"/>
      <c r="E75" s="151">
        <f>SUM(E73:E74)</f>
        <v>0</v>
      </c>
      <c r="F75" s="151">
        <f>SUM(F70:F74)</f>
        <v>8564</v>
      </c>
    </row>
    <row r="76" spans="1:7" x14ac:dyDescent="0.2">
      <c r="A76" s="146" t="s">
        <v>54</v>
      </c>
      <c r="B76" s="150"/>
      <c r="C76" s="144"/>
      <c r="D76" s="144"/>
      <c r="E76" s="144">
        <f>SUM(E15+E23+E28+E33+E68+E75)</f>
        <v>53728.979632333336</v>
      </c>
      <c r="F76" s="144">
        <f>SUM(F15+F23+F28+F33+F68+F75)</f>
        <v>180850.19787133334</v>
      </c>
    </row>
    <row r="77" spans="1:7" ht="24" x14ac:dyDescent="0.2">
      <c r="A77" s="149" t="s">
        <v>55</v>
      </c>
      <c r="B77" s="148"/>
      <c r="C77" s="147">
        <f>SUM(C76*0.07)</f>
        <v>0</v>
      </c>
      <c r="D77" s="147">
        <f>SUM(D76*0.07)</f>
        <v>0</v>
      </c>
      <c r="E77" s="147">
        <f>SUM(E76*0.07)</f>
        <v>3761.0285742633337</v>
      </c>
      <c r="F77" s="147">
        <f>SUM(F76*0.07)</f>
        <v>12659.513850993335</v>
      </c>
    </row>
    <row r="78" spans="1:7" x14ac:dyDescent="0.2">
      <c r="A78" s="146" t="s">
        <v>56</v>
      </c>
      <c r="B78" s="145"/>
      <c r="C78" s="144">
        <f>SUM(C76+C77)</f>
        <v>0</v>
      </c>
      <c r="D78" s="144">
        <f>SUM(D76+D77)</f>
        <v>0</v>
      </c>
      <c r="E78" s="144">
        <f>SUM(E76+E77)</f>
        <v>57490.008206596671</v>
      </c>
      <c r="F78" s="144">
        <f>SUM(F76+F77)</f>
        <v>193509.71172232667</v>
      </c>
    </row>
    <row r="79" spans="1:7" ht="24" x14ac:dyDescent="0.2">
      <c r="A79" s="149" t="s">
        <v>57</v>
      </c>
      <c r="B79" s="148"/>
      <c r="C79" s="147">
        <f>SUM(C77*0.05)</f>
        <v>0</v>
      </c>
      <c r="D79" s="147">
        <f>SUM(D77*0.05)</f>
        <v>0</v>
      </c>
      <c r="E79" s="147">
        <v>0</v>
      </c>
      <c r="F79" s="147">
        <v>0</v>
      </c>
    </row>
    <row r="80" spans="1:7" x14ac:dyDescent="0.2">
      <c r="A80" s="146" t="s">
        <v>100</v>
      </c>
      <c r="B80" s="145"/>
      <c r="C80" s="144">
        <f>SUM(C78+C79)</f>
        <v>0</v>
      </c>
      <c r="D80" s="144">
        <f>SUM(D78+D79)</f>
        <v>0</v>
      </c>
      <c r="E80" s="144">
        <f>SUM(E78+E79)</f>
        <v>57490.008206596671</v>
      </c>
      <c r="F80" s="144">
        <f>SUM(F78+F79)</f>
        <v>193509.71172232667</v>
      </c>
    </row>
    <row r="81" spans="1:6" x14ac:dyDescent="0.2">
      <c r="F81" s="143"/>
    </row>
    <row r="82" spans="1:6" x14ac:dyDescent="0.2">
      <c r="A82" s="860" t="s">
        <v>60</v>
      </c>
      <c r="B82" s="860"/>
      <c r="C82" s="860"/>
      <c r="D82" s="860"/>
      <c r="E82" s="860"/>
      <c r="F82" s="860"/>
    </row>
    <row r="83" spans="1:6" x14ac:dyDescent="0.2">
      <c r="A83" s="856" t="s">
        <v>61</v>
      </c>
      <c r="B83" s="856"/>
      <c r="C83" s="856"/>
      <c r="D83" s="856"/>
      <c r="E83" s="856"/>
      <c r="F83" s="856"/>
    </row>
    <row r="84" spans="1:6" x14ac:dyDescent="0.2">
      <c r="A84" s="856" t="s">
        <v>62</v>
      </c>
      <c r="B84" s="856"/>
      <c r="C84" s="856"/>
      <c r="D84" s="856"/>
      <c r="E84" s="856"/>
      <c r="F84" s="856"/>
    </row>
    <row r="85" spans="1:6" x14ac:dyDescent="0.2">
      <c r="A85" s="856" t="s">
        <v>63</v>
      </c>
      <c r="B85" s="856"/>
      <c r="C85" s="856"/>
      <c r="D85" s="856"/>
      <c r="E85" s="856"/>
      <c r="F85" s="856"/>
    </row>
    <row r="86" spans="1:6" x14ac:dyDescent="0.2">
      <c r="A86" s="857" t="s">
        <v>103</v>
      </c>
      <c r="B86" s="857"/>
      <c r="C86" s="857"/>
      <c r="D86" s="857"/>
      <c r="E86" s="857"/>
      <c r="F86" s="857"/>
    </row>
    <row r="87" spans="1:6" x14ac:dyDescent="0.2">
      <c r="A87" s="856" t="s">
        <v>65</v>
      </c>
      <c r="B87" s="856"/>
      <c r="C87" s="856"/>
      <c r="D87" s="856"/>
      <c r="E87" s="856"/>
      <c r="F87" s="856"/>
    </row>
    <row r="88" spans="1:6" x14ac:dyDescent="0.2">
      <c r="A88" s="856" t="s">
        <v>66</v>
      </c>
      <c r="B88" s="856"/>
      <c r="C88" s="856"/>
      <c r="D88" s="856"/>
      <c r="E88" s="856"/>
      <c r="F88" s="856"/>
    </row>
    <row r="89" spans="1:6" x14ac:dyDescent="0.2">
      <c r="A89" s="856" t="s">
        <v>67</v>
      </c>
      <c r="B89" s="856"/>
      <c r="C89" s="856"/>
      <c r="D89" s="856"/>
      <c r="E89" s="856"/>
      <c r="F89" s="856"/>
    </row>
    <row r="90" spans="1:6" x14ac:dyDescent="0.2">
      <c r="A90" s="856" t="s">
        <v>68</v>
      </c>
      <c r="B90" s="856"/>
      <c r="C90" s="856"/>
      <c r="D90" s="856"/>
      <c r="E90" s="856"/>
      <c r="F90" s="856"/>
    </row>
    <row r="91" spans="1:6" x14ac:dyDescent="0.2">
      <c r="A91" s="856" t="s">
        <v>69</v>
      </c>
      <c r="B91" s="856"/>
      <c r="C91" s="856"/>
      <c r="D91" s="856"/>
      <c r="E91" s="856"/>
      <c r="F91" s="856"/>
    </row>
    <row r="92" spans="1:6" x14ac:dyDescent="0.2">
      <c r="A92" s="857" t="s">
        <v>70</v>
      </c>
      <c r="B92" s="857"/>
      <c r="C92" s="857"/>
      <c r="D92" s="857"/>
      <c r="E92" s="857"/>
      <c r="F92" s="857"/>
    </row>
    <row r="93" spans="1:6" x14ac:dyDescent="0.2">
      <c r="A93" s="857" t="s">
        <v>102</v>
      </c>
      <c r="B93" s="857"/>
      <c r="C93" s="857"/>
      <c r="D93" s="857"/>
      <c r="E93" s="857"/>
      <c r="F93" s="857"/>
    </row>
    <row r="94" spans="1:6" x14ac:dyDescent="0.2">
      <c r="A94" s="857" t="s">
        <v>72</v>
      </c>
      <c r="B94" s="857"/>
      <c r="C94" s="857"/>
      <c r="D94" s="857"/>
      <c r="E94" s="857"/>
      <c r="F94" s="857"/>
    </row>
    <row r="95" spans="1:6" x14ac:dyDescent="0.2">
      <c r="A95" s="857" t="s">
        <v>73</v>
      </c>
      <c r="B95" s="857"/>
      <c r="C95" s="857"/>
      <c r="D95" s="857"/>
      <c r="E95" s="857"/>
      <c r="F95" s="857"/>
    </row>
    <row r="96" spans="1:6" x14ac:dyDescent="0.2">
      <c r="A96" s="855" t="s">
        <v>74</v>
      </c>
      <c r="B96" s="855"/>
      <c r="C96" s="855"/>
      <c r="D96" s="855"/>
      <c r="E96" s="855"/>
      <c r="F96" s="855"/>
    </row>
    <row r="106" spans="2:6" x14ac:dyDescent="0.2">
      <c r="B106" s="142"/>
      <c r="C106" s="141"/>
      <c r="D106" s="141"/>
      <c r="E106" s="141"/>
      <c r="F106" s="141"/>
    </row>
    <row r="107" spans="2:6" x14ac:dyDescent="0.2">
      <c r="B107" s="142"/>
      <c r="C107" s="141"/>
      <c r="D107" s="141"/>
      <c r="E107" s="141"/>
      <c r="F107" s="141"/>
    </row>
    <row r="108" spans="2:6" x14ac:dyDescent="0.2">
      <c r="B108" s="142"/>
      <c r="C108" s="141"/>
      <c r="D108" s="141"/>
      <c r="E108" s="141"/>
      <c r="F108" s="141"/>
    </row>
    <row r="109" spans="2:6" x14ac:dyDescent="0.2">
      <c r="B109" s="142"/>
      <c r="C109" s="141"/>
      <c r="D109" s="141"/>
      <c r="E109" s="141"/>
      <c r="F109" s="141"/>
    </row>
    <row r="110" spans="2:6" x14ac:dyDescent="0.2">
      <c r="B110" s="142"/>
      <c r="C110" s="141"/>
      <c r="D110" s="141"/>
      <c r="E110" s="141"/>
      <c r="F110" s="141"/>
    </row>
    <row r="111" spans="2:6" x14ac:dyDescent="0.2">
      <c r="B111" s="142"/>
      <c r="C111" s="141"/>
      <c r="D111" s="141"/>
      <c r="E111" s="141"/>
      <c r="F111" s="141"/>
    </row>
    <row r="112" spans="2:6" x14ac:dyDescent="0.2">
      <c r="B112" s="142"/>
      <c r="C112" s="141"/>
      <c r="D112" s="141"/>
      <c r="E112" s="141"/>
      <c r="F112" s="141"/>
    </row>
    <row r="113" spans="2:6" x14ac:dyDescent="0.2">
      <c r="B113" s="142"/>
      <c r="C113" s="141"/>
      <c r="D113" s="141"/>
      <c r="E113" s="141"/>
      <c r="F113" s="141"/>
    </row>
    <row r="114" spans="2:6" x14ac:dyDescent="0.2">
      <c r="B114" s="142"/>
      <c r="C114" s="141"/>
      <c r="D114" s="141"/>
      <c r="E114" s="141"/>
      <c r="F114" s="141"/>
    </row>
    <row r="115" spans="2:6" x14ac:dyDescent="0.2">
      <c r="B115" s="142"/>
      <c r="C115" s="141"/>
      <c r="D115" s="141"/>
      <c r="E115" s="141"/>
      <c r="F115" s="141"/>
    </row>
    <row r="116" spans="2:6" x14ac:dyDescent="0.2">
      <c r="B116" s="142"/>
      <c r="C116" s="141"/>
      <c r="D116" s="141"/>
      <c r="E116" s="141"/>
      <c r="F116" s="141"/>
    </row>
    <row r="117" spans="2:6" x14ac:dyDescent="0.2">
      <c r="B117" s="142"/>
      <c r="C117" s="141"/>
      <c r="D117" s="141"/>
      <c r="E117" s="141"/>
      <c r="F117" s="141"/>
    </row>
    <row r="118" spans="2:6" x14ac:dyDescent="0.2">
      <c r="B118" s="142"/>
      <c r="C118" s="141"/>
      <c r="D118" s="141"/>
      <c r="E118" s="141"/>
      <c r="F118" s="141"/>
    </row>
    <row r="119" spans="2:6" x14ac:dyDescent="0.2">
      <c r="B119" s="142"/>
      <c r="C119" s="141"/>
      <c r="D119" s="141"/>
      <c r="E119" s="141"/>
      <c r="F119" s="141"/>
    </row>
    <row r="120" spans="2:6" x14ac:dyDescent="0.2">
      <c r="B120" s="142"/>
      <c r="C120" s="141"/>
      <c r="D120" s="141"/>
      <c r="E120" s="141"/>
      <c r="F120" s="141"/>
    </row>
    <row r="121" spans="2:6" x14ac:dyDescent="0.2">
      <c r="B121" s="142"/>
      <c r="C121" s="141"/>
      <c r="D121" s="141"/>
      <c r="E121" s="141"/>
      <c r="F121" s="141"/>
    </row>
    <row r="122" spans="2:6" x14ac:dyDescent="0.2">
      <c r="B122" s="142"/>
      <c r="C122" s="141"/>
      <c r="D122" s="141"/>
      <c r="E122" s="141"/>
      <c r="F122" s="141"/>
    </row>
    <row r="123" spans="2:6" x14ac:dyDescent="0.2">
      <c r="B123" s="142"/>
      <c r="C123" s="141"/>
      <c r="D123" s="141"/>
      <c r="E123" s="141"/>
      <c r="F123" s="141"/>
    </row>
    <row r="124" spans="2:6" x14ac:dyDescent="0.2">
      <c r="B124" s="142"/>
      <c r="C124" s="141"/>
      <c r="D124" s="141"/>
      <c r="E124" s="141"/>
      <c r="F124" s="141"/>
    </row>
    <row r="125" spans="2:6" x14ac:dyDescent="0.2">
      <c r="B125" s="142"/>
      <c r="C125" s="141"/>
      <c r="D125" s="141"/>
      <c r="E125" s="141"/>
      <c r="F125" s="141"/>
    </row>
    <row r="126" spans="2:6" x14ac:dyDescent="0.2">
      <c r="B126" s="142"/>
      <c r="C126" s="141"/>
      <c r="D126" s="141"/>
      <c r="E126" s="141"/>
      <c r="F126" s="141"/>
    </row>
    <row r="127" spans="2:6" x14ac:dyDescent="0.2">
      <c r="B127" s="142"/>
      <c r="C127" s="141"/>
      <c r="D127" s="141"/>
      <c r="E127" s="141"/>
      <c r="F127" s="141"/>
    </row>
    <row r="128" spans="2:6" x14ac:dyDescent="0.2">
      <c r="B128" s="142"/>
      <c r="C128" s="141"/>
      <c r="D128" s="141"/>
      <c r="E128" s="141"/>
      <c r="F128" s="141"/>
    </row>
    <row r="129" spans="2:6" x14ac:dyDescent="0.2">
      <c r="B129" s="142"/>
      <c r="C129" s="141"/>
      <c r="D129" s="141"/>
      <c r="E129" s="141"/>
      <c r="F129" s="141"/>
    </row>
    <row r="130" spans="2:6" x14ac:dyDescent="0.2">
      <c r="B130" s="142"/>
      <c r="C130" s="141"/>
      <c r="D130" s="141"/>
      <c r="E130" s="141"/>
      <c r="F130" s="141"/>
    </row>
    <row r="131" spans="2:6" x14ac:dyDescent="0.2">
      <c r="B131" s="142"/>
      <c r="C131" s="141"/>
      <c r="D131" s="141"/>
      <c r="E131" s="141"/>
      <c r="F131" s="141"/>
    </row>
    <row r="132" spans="2:6" x14ac:dyDescent="0.2">
      <c r="B132" s="142"/>
      <c r="C132" s="141"/>
      <c r="D132" s="141"/>
      <c r="E132" s="141"/>
      <c r="F132" s="141"/>
    </row>
    <row r="133" spans="2:6" x14ac:dyDescent="0.2">
      <c r="B133" s="142"/>
      <c r="C133" s="141"/>
      <c r="D133" s="141"/>
      <c r="E133" s="141"/>
      <c r="F133" s="141"/>
    </row>
    <row r="134" spans="2:6" x14ac:dyDescent="0.2">
      <c r="B134" s="142"/>
      <c r="C134" s="141"/>
      <c r="D134" s="141"/>
      <c r="E134" s="141"/>
      <c r="F134" s="141"/>
    </row>
    <row r="135" spans="2:6" x14ac:dyDescent="0.2">
      <c r="B135" s="142"/>
      <c r="C135" s="141"/>
      <c r="D135" s="141"/>
      <c r="E135" s="141"/>
      <c r="F135" s="141"/>
    </row>
    <row r="136" spans="2:6" x14ac:dyDescent="0.2">
      <c r="B136" s="142"/>
      <c r="C136" s="141"/>
      <c r="D136" s="141"/>
      <c r="E136" s="141"/>
      <c r="F136" s="141"/>
    </row>
    <row r="137" spans="2:6" x14ac:dyDescent="0.2">
      <c r="B137" s="142"/>
      <c r="C137" s="141"/>
      <c r="D137" s="141"/>
      <c r="E137" s="141"/>
      <c r="F137" s="141"/>
    </row>
    <row r="138" spans="2:6" x14ac:dyDescent="0.2">
      <c r="B138" s="142"/>
      <c r="C138" s="141"/>
      <c r="D138" s="141"/>
      <c r="E138" s="141"/>
      <c r="F138" s="141"/>
    </row>
    <row r="139" spans="2:6" x14ac:dyDescent="0.2">
      <c r="B139" s="142"/>
      <c r="C139" s="141"/>
      <c r="D139" s="141"/>
      <c r="E139" s="141"/>
      <c r="F139" s="141"/>
    </row>
    <row r="140" spans="2:6" x14ac:dyDescent="0.2">
      <c r="B140" s="142"/>
      <c r="C140" s="141"/>
      <c r="D140" s="141"/>
      <c r="E140" s="141"/>
      <c r="F140" s="141"/>
    </row>
    <row r="141" spans="2:6" x14ac:dyDescent="0.2">
      <c r="B141" s="142"/>
      <c r="C141" s="141"/>
      <c r="D141" s="141"/>
      <c r="E141" s="141"/>
      <c r="F141" s="141"/>
    </row>
    <row r="142" spans="2:6" x14ac:dyDescent="0.2">
      <c r="B142" s="142"/>
      <c r="C142" s="141"/>
      <c r="D142" s="141"/>
      <c r="E142" s="141"/>
      <c r="F142" s="141"/>
    </row>
    <row r="143" spans="2:6" x14ac:dyDescent="0.2">
      <c r="B143" s="142"/>
      <c r="C143" s="141"/>
      <c r="D143" s="141"/>
      <c r="E143" s="141"/>
      <c r="F143" s="141"/>
    </row>
    <row r="144" spans="2:6" x14ac:dyDescent="0.2">
      <c r="B144" s="142"/>
      <c r="C144" s="141"/>
      <c r="D144" s="141"/>
      <c r="E144" s="141"/>
      <c r="F144" s="141"/>
    </row>
    <row r="145" spans="2:6" x14ac:dyDescent="0.2">
      <c r="B145" s="142"/>
      <c r="C145" s="141"/>
      <c r="D145" s="141"/>
      <c r="E145" s="141"/>
      <c r="F145" s="141"/>
    </row>
    <row r="146" spans="2:6" x14ac:dyDescent="0.2">
      <c r="B146" s="142"/>
      <c r="C146" s="141"/>
      <c r="D146" s="141"/>
      <c r="E146" s="141"/>
      <c r="F146" s="141"/>
    </row>
    <row r="147" spans="2:6" x14ac:dyDescent="0.2">
      <c r="B147" s="142"/>
      <c r="C147" s="141"/>
      <c r="D147" s="141"/>
      <c r="E147" s="141"/>
      <c r="F147" s="141"/>
    </row>
    <row r="148" spans="2:6" x14ac:dyDescent="0.2">
      <c r="B148" s="142"/>
      <c r="C148" s="141"/>
      <c r="D148" s="141"/>
      <c r="E148" s="141"/>
      <c r="F148" s="141"/>
    </row>
    <row r="149" spans="2:6" x14ac:dyDescent="0.2">
      <c r="B149" s="142"/>
      <c r="C149" s="141"/>
      <c r="D149" s="141"/>
      <c r="E149" s="141"/>
      <c r="F149" s="141"/>
    </row>
    <row r="150" spans="2:6" x14ac:dyDescent="0.2">
      <c r="B150" s="142"/>
      <c r="C150" s="141"/>
      <c r="D150" s="141"/>
      <c r="E150" s="141"/>
      <c r="F150" s="141"/>
    </row>
    <row r="151" spans="2:6" x14ac:dyDescent="0.2">
      <c r="B151" s="142"/>
      <c r="C151" s="141"/>
      <c r="D151" s="141"/>
      <c r="E151" s="141"/>
      <c r="F151" s="141"/>
    </row>
    <row r="152" spans="2:6" x14ac:dyDescent="0.2">
      <c r="B152" s="142"/>
      <c r="C152" s="141"/>
      <c r="D152" s="141"/>
      <c r="E152" s="141"/>
      <c r="F152" s="141"/>
    </row>
    <row r="153" spans="2:6" x14ac:dyDescent="0.2">
      <c r="B153" s="142"/>
      <c r="C153" s="141"/>
      <c r="D153" s="141"/>
      <c r="E153" s="141"/>
      <c r="F153" s="141"/>
    </row>
    <row r="154" spans="2:6" x14ac:dyDescent="0.2">
      <c r="B154" s="142"/>
      <c r="C154" s="141"/>
      <c r="D154" s="141"/>
      <c r="E154" s="141"/>
      <c r="F154" s="141"/>
    </row>
    <row r="155" spans="2:6" x14ac:dyDescent="0.2">
      <c r="B155" s="142"/>
      <c r="C155" s="141"/>
      <c r="D155" s="141"/>
      <c r="E155" s="141"/>
      <c r="F155" s="141"/>
    </row>
    <row r="156" spans="2:6" x14ac:dyDescent="0.2">
      <c r="B156" s="142"/>
      <c r="C156" s="141"/>
      <c r="D156" s="141"/>
      <c r="E156" s="141"/>
      <c r="F156" s="141"/>
    </row>
    <row r="157" spans="2:6" x14ac:dyDescent="0.2">
      <c r="B157" s="142"/>
      <c r="C157" s="141"/>
      <c r="D157" s="141"/>
      <c r="E157" s="141"/>
      <c r="F157" s="141"/>
    </row>
    <row r="158" spans="2:6" x14ac:dyDescent="0.2">
      <c r="B158" s="142"/>
      <c r="C158" s="141"/>
      <c r="D158" s="141"/>
      <c r="E158" s="141"/>
      <c r="F158" s="141"/>
    </row>
    <row r="159" spans="2:6" x14ac:dyDescent="0.2">
      <c r="B159" s="142"/>
      <c r="C159" s="141"/>
      <c r="D159" s="141"/>
      <c r="E159" s="141"/>
      <c r="F159" s="141"/>
    </row>
    <row r="160" spans="2:6" x14ac:dyDescent="0.2">
      <c r="B160" s="142"/>
      <c r="C160" s="141"/>
      <c r="D160" s="141"/>
      <c r="E160" s="141"/>
      <c r="F160" s="141"/>
    </row>
    <row r="161" spans="2:6" x14ac:dyDescent="0.2">
      <c r="B161" s="142"/>
      <c r="C161" s="141"/>
      <c r="D161" s="141"/>
      <c r="E161" s="141"/>
      <c r="F161" s="141"/>
    </row>
    <row r="162" spans="2:6" x14ac:dyDescent="0.2">
      <c r="B162" s="142"/>
      <c r="C162" s="141"/>
      <c r="D162" s="141"/>
      <c r="E162" s="141"/>
      <c r="F162" s="141"/>
    </row>
    <row r="163" spans="2:6" x14ac:dyDescent="0.2">
      <c r="B163" s="142"/>
      <c r="C163" s="141"/>
      <c r="D163" s="141"/>
      <c r="E163" s="141"/>
      <c r="F163" s="141"/>
    </row>
    <row r="164" spans="2:6" x14ac:dyDescent="0.2">
      <c r="B164" s="142"/>
      <c r="C164" s="141"/>
      <c r="D164" s="141"/>
      <c r="E164" s="141"/>
      <c r="F164" s="141"/>
    </row>
    <row r="165" spans="2:6" x14ac:dyDescent="0.2">
      <c r="B165" s="142"/>
      <c r="C165" s="141"/>
      <c r="D165" s="141"/>
      <c r="E165" s="141"/>
      <c r="F165" s="141"/>
    </row>
    <row r="166" spans="2:6" x14ac:dyDescent="0.2">
      <c r="B166" s="142"/>
      <c r="C166" s="141"/>
      <c r="D166" s="141"/>
      <c r="E166" s="141"/>
      <c r="F166" s="141"/>
    </row>
    <row r="167" spans="2:6" x14ac:dyDescent="0.2">
      <c r="B167" s="142"/>
      <c r="C167" s="141"/>
      <c r="D167" s="141"/>
      <c r="E167" s="141"/>
      <c r="F167" s="141"/>
    </row>
    <row r="168" spans="2:6" x14ac:dyDescent="0.2">
      <c r="B168" s="142"/>
      <c r="C168" s="141"/>
      <c r="D168" s="141"/>
      <c r="E168" s="141"/>
      <c r="F168" s="141"/>
    </row>
    <row r="169" spans="2:6" x14ac:dyDescent="0.2">
      <c r="B169" s="142"/>
      <c r="C169" s="141"/>
      <c r="D169" s="141"/>
      <c r="E169" s="141"/>
      <c r="F169" s="141"/>
    </row>
    <row r="170" spans="2:6" x14ac:dyDescent="0.2">
      <c r="B170" s="142"/>
      <c r="C170" s="141"/>
      <c r="D170" s="141"/>
      <c r="E170" s="141"/>
      <c r="F170" s="141"/>
    </row>
    <row r="171" spans="2:6" x14ac:dyDescent="0.2">
      <c r="B171" s="142"/>
      <c r="C171" s="141"/>
      <c r="D171" s="141"/>
      <c r="E171" s="141"/>
      <c r="F171" s="141"/>
    </row>
    <row r="172" spans="2:6" x14ac:dyDescent="0.2">
      <c r="B172" s="142"/>
      <c r="C172" s="141"/>
      <c r="D172" s="141"/>
      <c r="E172" s="141"/>
      <c r="F172" s="141"/>
    </row>
    <row r="173" spans="2:6" x14ac:dyDescent="0.2">
      <c r="B173" s="142"/>
      <c r="C173" s="141"/>
      <c r="D173" s="141"/>
      <c r="E173" s="141"/>
      <c r="F173" s="141"/>
    </row>
    <row r="174" spans="2:6" x14ac:dyDescent="0.2">
      <c r="B174" s="142"/>
      <c r="C174" s="141"/>
      <c r="D174" s="141"/>
      <c r="E174" s="141"/>
      <c r="F174" s="141"/>
    </row>
    <row r="175" spans="2:6" x14ac:dyDescent="0.2">
      <c r="B175" s="142"/>
      <c r="C175" s="141"/>
      <c r="D175" s="141"/>
      <c r="E175" s="141"/>
      <c r="F175" s="141"/>
    </row>
    <row r="176" spans="2:6" x14ac:dyDescent="0.2">
      <c r="B176" s="142"/>
      <c r="C176" s="141"/>
      <c r="D176" s="141"/>
      <c r="E176" s="141"/>
      <c r="F176" s="141"/>
    </row>
    <row r="177" spans="2:6" x14ac:dyDescent="0.2">
      <c r="B177" s="142"/>
      <c r="C177" s="141"/>
      <c r="D177" s="141"/>
      <c r="E177" s="141"/>
      <c r="F177" s="141"/>
    </row>
    <row r="178" spans="2:6" x14ac:dyDescent="0.2">
      <c r="B178" s="142"/>
      <c r="C178" s="141"/>
      <c r="D178" s="141"/>
      <c r="E178" s="141"/>
      <c r="F178" s="141"/>
    </row>
    <row r="179" spans="2:6" x14ac:dyDescent="0.2">
      <c r="B179" s="142"/>
      <c r="C179" s="141"/>
      <c r="D179" s="141"/>
      <c r="E179" s="141"/>
      <c r="F179" s="141"/>
    </row>
    <row r="180" spans="2:6" x14ac:dyDescent="0.2">
      <c r="B180" s="142"/>
      <c r="C180" s="141"/>
      <c r="D180" s="141"/>
      <c r="E180" s="141"/>
      <c r="F180" s="141"/>
    </row>
    <row r="181" spans="2:6" x14ac:dyDescent="0.2">
      <c r="B181" s="142"/>
      <c r="C181" s="141"/>
      <c r="D181" s="141"/>
      <c r="E181" s="141"/>
      <c r="F181" s="141"/>
    </row>
    <row r="182" spans="2:6" x14ac:dyDescent="0.2">
      <c r="B182" s="142"/>
      <c r="C182" s="141"/>
      <c r="D182" s="141"/>
      <c r="E182" s="141"/>
      <c r="F182" s="141"/>
    </row>
    <row r="183" spans="2:6" x14ac:dyDescent="0.2">
      <c r="B183" s="142"/>
      <c r="C183" s="141"/>
      <c r="D183" s="141"/>
      <c r="E183" s="141"/>
      <c r="F183" s="141"/>
    </row>
    <row r="184" spans="2:6" x14ac:dyDescent="0.2">
      <c r="B184" s="142"/>
      <c r="C184" s="141"/>
      <c r="D184" s="141"/>
      <c r="E184" s="141"/>
      <c r="F184" s="141"/>
    </row>
    <row r="185" spans="2:6" x14ac:dyDescent="0.2">
      <c r="B185" s="142"/>
      <c r="C185" s="141"/>
      <c r="D185" s="141"/>
      <c r="E185" s="141"/>
      <c r="F185" s="141"/>
    </row>
    <row r="186" spans="2:6" x14ac:dyDescent="0.2">
      <c r="B186" s="142"/>
      <c r="C186" s="141"/>
      <c r="D186" s="141"/>
      <c r="E186" s="141"/>
      <c r="F186" s="141"/>
    </row>
    <row r="187" spans="2:6" x14ac:dyDescent="0.2">
      <c r="B187" s="142"/>
      <c r="C187" s="141"/>
      <c r="D187" s="141"/>
      <c r="E187" s="141"/>
      <c r="F187" s="141"/>
    </row>
    <row r="188" spans="2:6" x14ac:dyDescent="0.2">
      <c r="B188" s="142"/>
      <c r="C188" s="141"/>
      <c r="D188" s="141"/>
      <c r="E188" s="141"/>
      <c r="F188" s="141"/>
    </row>
    <row r="189" spans="2:6" x14ac:dyDescent="0.2">
      <c r="B189" s="142"/>
      <c r="C189" s="141"/>
      <c r="D189" s="141"/>
      <c r="E189" s="141"/>
      <c r="F189" s="141"/>
    </row>
    <row r="190" spans="2:6" x14ac:dyDescent="0.2">
      <c r="B190" s="142"/>
      <c r="C190" s="141"/>
      <c r="D190" s="141"/>
      <c r="E190" s="141"/>
      <c r="F190" s="141"/>
    </row>
    <row r="191" spans="2:6" x14ac:dyDescent="0.2">
      <c r="B191" s="142"/>
      <c r="C191" s="141"/>
      <c r="D191" s="141"/>
      <c r="E191" s="141"/>
      <c r="F191" s="141"/>
    </row>
    <row r="192" spans="2:6" x14ac:dyDescent="0.2">
      <c r="B192" s="142"/>
      <c r="C192" s="141"/>
      <c r="D192" s="141"/>
      <c r="E192" s="141"/>
      <c r="F192" s="141"/>
    </row>
    <row r="193" spans="2:6" x14ac:dyDescent="0.2">
      <c r="B193" s="142"/>
      <c r="C193" s="141"/>
      <c r="D193" s="141"/>
      <c r="E193" s="141"/>
      <c r="F193" s="141"/>
    </row>
    <row r="194" spans="2:6" x14ac:dyDescent="0.2">
      <c r="B194" s="142"/>
      <c r="C194" s="141"/>
      <c r="D194" s="141"/>
      <c r="E194" s="141"/>
      <c r="F194" s="141"/>
    </row>
    <row r="195" spans="2:6" x14ac:dyDescent="0.2">
      <c r="B195" s="142"/>
      <c r="C195" s="141"/>
      <c r="D195" s="141"/>
      <c r="E195" s="141"/>
      <c r="F195" s="141"/>
    </row>
    <row r="196" spans="2:6" x14ac:dyDescent="0.2">
      <c r="B196" s="142"/>
      <c r="C196" s="141"/>
      <c r="D196" s="141"/>
      <c r="E196" s="141"/>
      <c r="F196" s="141"/>
    </row>
    <row r="197" spans="2:6" x14ac:dyDescent="0.2">
      <c r="B197" s="142"/>
      <c r="C197" s="141"/>
      <c r="D197" s="141"/>
      <c r="E197" s="141"/>
      <c r="F197" s="141"/>
    </row>
    <row r="198" spans="2:6" x14ac:dyDescent="0.2">
      <c r="B198" s="142"/>
      <c r="C198" s="141"/>
      <c r="D198" s="141"/>
      <c r="E198" s="141"/>
      <c r="F198" s="141"/>
    </row>
    <row r="199" spans="2:6" x14ac:dyDescent="0.2">
      <c r="B199" s="142"/>
      <c r="C199" s="141"/>
      <c r="D199" s="141"/>
      <c r="E199" s="141"/>
      <c r="F199" s="141"/>
    </row>
    <row r="200" spans="2:6" x14ac:dyDescent="0.2">
      <c r="B200" s="142"/>
      <c r="C200" s="141"/>
      <c r="D200" s="141"/>
      <c r="E200" s="141"/>
      <c r="F200" s="141"/>
    </row>
    <row r="201" spans="2:6" x14ac:dyDescent="0.2">
      <c r="B201" s="142"/>
      <c r="C201" s="141"/>
      <c r="D201" s="141"/>
      <c r="E201" s="141"/>
      <c r="F201" s="141"/>
    </row>
    <row r="202" spans="2:6" x14ac:dyDescent="0.2">
      <c r="B202" s="142"/>
      <c r="C202" s="141"/>
      <c r="D202" s="141"/>
      <c r="E202" s="141"/>
      <c r="F202" s="141"/>
    </row>
    <row r="203" spans="2:6" x14ac:dyDescent="0.2">
      <c r="B203" s="142"/>
      <c r="C203" s="141"/>
      <c r="D203" s="141"/>
      <c r="E203" s="141"/>
      <c r="F203" s="141"/>
    </row>
    <row r="204" spans="2:6" x14ac:dyDescent="0.2">
      <c r="B204" s="142"/>
      <c r="C204" s="141"/>
      <c r="D204" s="141"/>
      <c r="E204" s="141"/>
      <c r="F204" s="141"/>
    </row>
    <row r="205" spans="2:6" x14ac:dyDescent="0.2">
      <c r="B205" s="142"/>
      <c r="C205" s="141"/>
      <c r="D205" s="141"/>
      <c r="E205" s="141"/>
      <c r="F205" s="141"/>
    </row>
    <row r="206" spans="2:6" x14ac:dyDescent="0.2">
      <c r="B206" s="142"/>
      <c r="C206" s="141"/>
      <c r="D206" s="141"/>
      <c r="E206" s="141"/>
      <c r="F206" s="141"/>
    </row>
    <row r="207" spans="2:6" x14ac:dyDescent="0.2">
      <c r="B207" s="142"/>
      <c r="C207" s="141"/>
      <c r="D207" s="141"/>
      <c r="E207" s="141"/>
      <c r="F207" s="141"/>
    </row>
    <row r="208" spans="2:6" x14ac:dyDescent="0.2">
      <c r="B208" s="142"/>
      <c r="C208" s="141"/>
      <c r="D208" s="141"/>
      <c r="E208" s="141"/>
      <c r="F208" s="141"/>
    </row>
    <row r="209" spans="2:6" x14ac:dyDescent="0.2">
      <c r="B209" s="142"/>
      <c r="C209" s="141"/>
      <c r="D209" s="141"/>
      <c r="E209" s="141"/>
      <c r="F209" s="141"/>
    </row>
    <row r="210" spans="2:6" x14ac:dyDescent="0.2">
      <c r="B210" s="142"/>
      <c r="C210" s="141"/>
      <c r="D210" s="141"/>
      <c r="E210" s="141"/>
      <c r="F210" s="141"/>
    </row>
    <row r="211" spans="2:6" x14ac:dyDescent="0.2">
      <c r="B211" s="142"/>
      <c r="C211" s="141"/>
      <c r="D211" s="141"/>
      <c r="E211" s="141"/>
      <c r="F211" s="141"/>
    </row>
    <row r="212" spans="2:6" x14ac:dyDescent="0.2">
      <c r="B212" s="142"/>
      <c r="C212" s="141"/>
      <c r="D212" s="141"/>
      <c r="E212" s="141"/>
      <c r="F212" s="141"/>
    </row>
    <row r="213" spans="2:6" x14ac:dyDescent="0.2">
      <c r="B213" s="142"/>
      <c r="C213" s="141"/>
      <c r="D213" s="141"/>
      <c r="E213" s="141"/>
      <c r="F213" s="141"/>
    </row>
    <row r="214" spans="2:6" x14ac:dyDescent="0.2">
      <c r="B214" s="142"/>
      <c r="C214" s="141"/>
      <c r="D214" s="141"/>
      <c r="E214" s="141"/>
      <c r="F214" s="141"/>
    </row>
    <row r="215" spans="2:6" x14ac:dyDescent="0.2">
      <c r="B215" s="142"/>
      <c r="C215" s="141"/>
      <c r="D215" s="141"/>
      <c r="E215" s="141"/>
      <c r="F215" s="141"/>
    </row>
    <row r="216" spans="2:6" x14ac:dyDescent="0.2">
      <c r="B216" s="142"/>
      <c r="C216" s="141"/>
      <c r="D216" s="141"/>
      <c r="E216" s="141"/>
      <c r="F216" s="141"/>
    </row>
    <row r="217" spans="2:6" x14ac:dyDescent="0.2">
      <c r="B217" s="142"/>
      <c r="C217" s="141"/>
      <c r="D217" s="141"/>
      <c r="E217" s="141"/>
      <c r="F217" s="141"/>
    </row>
    <row r="218" spans="2:6" x14ac:dyDescent="0.2">
      <c r="B218" s="142"/>
      <c r="C218" s="141"/>
      <c r="D218" s="141"/>
      <c r="E218" s="141"/>
      <c r="F218" s="141"/>
    </row>
    <row r="219" spans="2:6" x14ac:dyDescent="0.2">
      <c r="B219" s="142"/>
      <c r="C219" s="141"/>
      <c r="D219" s="141"/>
      <c r="E219" s="141"/>
      <c r="F219" s="141"/>
    </row>
    <row r="220" spans="2:6" x14ac:dyDescent="0.2">
      <c r="B220" s="142"/>
      <c r="C220" s="141"/>
      <c r="D220" s="141"/>
      <c r="E220" s="141"/>
      <c r="F220" s="141"/>
    </row>
    <row r="221" spans="2:6" x14ac:dyDescent="0.2">
      <c r="B221" s="142"/>
      <c r="C221" s="141"/>
      <c r="D221" s="141"/>
      <c r="E221" s="141"/>
      <c r="F221" s="141"/>
    </row>
    <row r="222" spans="2:6" x14ac:dyDescent="0.2">
      <c r="B222" s="142"/>
      <c r="C222" s="141"/>
      <c r="D222" s="141"/>
      <c r="E222" s="141"/>
      <c r="F222" s="141"/>
    </row>
    <row r="223" spans="2:6" x14ac:dyDescent="0.2">
      <c r="B223" s="142"/>
      <c r="C223" s="141"/>
      <c r="D223" s="141"/>
      <c r="E223" s="141"/>
      <c r="F223" s="141"/>
    </row>
    <row r="224" spans="2:6" x14ac:dyDescent="0.2">
      <c r="B224" s="142"/>
      <c r="C224" s="141"/>
      <c r="D224" s="141"/>
      <c r="E224" s="141"/>
      <c r="F224" s="141"/>
    </row>
    <row r="225" spans="2:6" x14ac:dyDescent="0.2">
      <c r="B225" s="142"/>
      <c r="C225" s="141"/>
      <c r="D225" s="141"/>
      <c r="E225" s="141"/>
      <c r="F225" s="141"/>
    </row>
    <row r="226" spans="2:6" x14ac:dyDescent="0.2">
      <c r="B226" s="142"/>
      <c r="C226" s="141"/>
      <c r="D226" s="141"/>
      <c r="E226" s="141"/>
      <c r="F226" s="141"/>
    </row>
    <row r="227" spans="2:6" x14ac:dyDescent="0.2">
      <c r="B227" s="142"/>
      <c r="C227" s="141"/>
      <c r="D227" s="141"/>
      <c r="E227" s="141"/>
      <c r="F227" s="141"/>
    </row>
    <row r="228" spans="2:6" x14ac:dyDescent="0.2">
      <c r="B228" s="142"/>
      <c r="C228" s="141"/>
      <c r="D228" s="141"/>
      <c r="E228" s="141"/>
      <c r="F228" s="141"/>
    </row>
    <row r="229" spans="2:6" x14ac:dyDescent="0.2">
      <c r="B229" s="142"/>
      <c r="C229" s="141"/>
      <c r="D229" s="141"/>
      <c r="E229" s="141"/>
      <c r="F229" s="141"/>
    </row>
    <row r="230" spans="2:6" x14ac:dyDescent="0.2">
      <c r="B230" s="142"/>
      <c r="C230" s="141"/>
      <c r="D230" s="141"/>
      <c r="E230" s="141"/>
      <c r="F230" s="141"/>
    </row>
    <row r="231" spans="2:6" x14ac:dyDescent="0.2">
      <c r="B231" s="142"/>
      <c r="C231" s="141"/>
      <c r="D231" s="141"/>
      <c r="E231" s="141"/>
      <c r="F231" s="141"/>
    </row>
    <row r="232" spans="2:6" x14ac:dyDescent="0.2">
      <c r="B232" s="142"/>
      <c r="C232" s="141"/>
      <c r="D232" s="141"/>
      <c r="E232" s="141"/>
      <c r="F232" s="141"/>
    </row>
    <row r="233" spans="2:6" x14ac:dyDescent="0.2">
      <c r="B233" s="142"/>
      <c r="C233" s="141"/>
      <c r="D233" s="141"/>
      <c r="E233" s="141"/>
      <c r="F233" s="141"/>
    </row>
    <row r="234" spans="2:6" x14ac:dyDescent="0.2">
      <c r="B234" s="142"/>
      <c r="C234" s="141"/>
      <c r="D234" s="141"/>
      <c r="E234" s="141"/>
      <c r="F234" s="141"/>
    </row>
    <row r="235" spans="2:6" x14ac:dyDescent="0.2">
      <c r="B235" s="142"/>
      <c r="C235" s="141"/>
      <c r="D235" s="141"/>
      <c r="E235" s="141"/>
      <c r="F235" s="141"/>
    </row>
    <row r="236" spans="2:6" x14ac:dyDescent="0.2">
      <c r="B236" s="142"/>
      <c r="C236" s="141"/>
      <c r="D236" s="141"/>
      <c r="E236" s="141"/>
      <c r="F236" s="141"/>
    </row>
    <row r="237" spans="2:6" x14ac:dyDescent="0.2">
      <c r="B237" s="142"/>
      <c r="C237" s="141"/>
      <c r="D237" s="141"/>
      <c r="E237" s="141"/>
      <c r="F237" s="141"/>
    </row>
    <row r="238" spans="2:6" x14ac:dyDescent="0.2">
      <c r="B238" s="142"/>
      <c r="C238" s="141"/>
      <c r="D238" s="141"/>
      <c r="E238" s="141"/>
      <c r="F238" s="141"/>
    </row>
    <row r="239" spans="2:6" x14ac:dyDescent="0.2">
      <c r="B239" s="142"/>
      <c r="C239" s="141"/>
      <c r="D239" s="141"/>
      <c r="E239" s="141"/>
      <c r="F239" s="141"/>
    </row>
    <row r="240" spans="2:6" x14ac:dyDescent="0.2">
      <c r="B240" s="142"/>
      <c r="C240" s="141"/>
      <c r="D240" s="141"/>
      <c r="E240" s="141"/>
      <c r="F240" s="141"/>
    </row>
    <row r="241" spans="2:6" x14ac:dyDescent="0.2">
      <c r="B241" s="142"/>
      <c r="C241" s="141"/>
      <c r="D241" s="141"/>
      <c r="E241" s="141"/>
      <c r="F241" s="141"/>
    </row>
    <row r="242" spans="2:6" x14ac:dyDescent="0.2">
      <c r="B242" s="142"/>
      <c r="C242" s="141"/>
      <c r="D242" s="141"/>
      <c r="E242" s="141"/>
      <c r="F242" s="141"/>
    </row>
    <row r="243" spans="2:6" x14ac:dyDescent="0.2">
      <c r="B243" s="142"/>
      <c r="C243" s="141"/>
      <c r="D243" s="141"/>
      <c r="E243" s="141"/>
      <c r="F243" s="141"/>
    </row>
    <row r="244" spans="2:6" x14ac:dyDescent="0.2">
      <c r="B244" s="142"/>
      <c r="C244" s="141"/>
      <c r="D244" s="141"/>
      <c r="E244" s="141"/>
      <c r="F244" s="141"/>
    </row>
    <row r="245" spans="2:6" x14ac:dyDescent="0.2">
      <c r="B245" s="142"/>
      <c r="C245" s="141"/>
      <c r="D245" s="141"/>
      <c r="E245" s="141"/>
      <c r="F245" s="141"/>
    </row>
    <row r="246" spans="2:6" x14ac:dyDescent="0.2">
      <c r="B246" s="142"/>
      <c r="C246" s="141"/>
      <c r="D246" s="141"/>
      <c r="E246" s="141"/>
      <c r="F246" s="141"/>
    </row>
    <row r="247" spans="2:6" x14ac:dyDescent="0.2">
      <c r="B247" s="142"/>
      <c r="C247" s="141"/>
      <c r="D247" s="141"/>
      <c r="E247" s="141"/>
      <c r="F247" s="141"/>
    </row>
    <row r="248" spans="2:6" x14ac:dyDescent="0.2">
      <c r="B248" s="142"/>
      <c r="C248" s="141"/>
      <c r="D248" s="141"/>
      <c r="E248" s="141"/>
      <c r="F248" s="141"/>
    </row>
    <row r="249" spans="2:6" x14ac:dyDescent="0.2">
      <c r="B249" s="142"/>
      <c r="C249" s="141"/>
      <c r="D249" s="141"/>
      <c r="E249" s="141"/>
      <c r="F249" s="141"/>
    </row>
    <row r="250" spans="2:6" x14ac:dyDescent="0.2">
      <c r="B250" s="142"/>
      <c r="C250" s="141"/>
      <c r="D250" s="141"/>
      <c r="E250" s="141"/>
      <c r="F250" s="141"/>
    </row>
    <row r="251" spans="2:6" x14ac:dyDescent="0.2">
      <c r="B251" s="142"/>
      <c r="C251" s="141"/>
      <c r="D251" s="141"/>
      <c r="E251" s="141"/>
      <c r="F251" s="141"/>
    </row>
    <row r="252" spans="2:6" x14ac:dyDescent="0.2">
      <c r="B252" s="142"/>
      <c r="C252" s="141"/>
      <c r="D252" s="141"/>
      <c r="E252" s="141"/>
      <c r="F252" s="141"/>
    </row>
    <row r="253" spans="2:6" x14ac:dyDescent="0.2">
      <c r="B253" s="142"/>
      <c r="C253" s="141"/>
      <c r="D253" s="141"/>
      <c r="E253" s="141"/>
      <c r="F253" s="141"/>
    </row>
    <row r="254" spans="2:6" x14ac:dyDescent="0.2">
      <c r="B254" s="142"/>
      <c r="C254" s="141"/>
      <c r="D254" s="141"/>
      <c r="E254" s="141"/>
      <c r="F254" s="141"/>
    </row>
    <row r="255" spans="2:6" x14ac:dyDescent="0.2">
      <c r="B255" s="142"/>
      <c r="C255" s="141"/>
      <c r="D255" s="141"/>
      <c r="E255" s="141"/>
      <c r="F255" s="141"/>
    </row>
    <row r="256" spans="2:6" x14ac:dyDescent="0.2">
      <c r="B256" s="142"/>
      <c r="C256" s="141"/>
      <c r="D256" s="141"/>
      <c r="E256" s="141"/>
      <c r="F256" s="141"/>
    </row>
    <row r="257" spans="2:6" x14ac:dyDescent="0.2">
      <c r="B257" s="142"/>
      <c r="C257" s="141"/>
      <c r="D257" s="141"/>
      <c r="E257" s="141"/>
      <c r="F257" s="141"/>
    </row>
    <row r="258" spans="2:6" x14ac:dyDescent="0.2">
      <c r="B258" s="142"/>
      <c r="C258" s="141"/>
      <c r="D258" s="141"/>
      <c r="E258" s="141"/>
      <c r="F258" s="141"/>
    </row>
    <row r="259" spans="2:6" x14ac:dyDescent="0.2">
      <c r="B259" s="142"/>
      <c r="C259" s="141"/>
      <c r="D259" s="141"/>
      <c r="E259" s="141"/>
      <c r="F259" s="141"/>
    </row>
    <row r="260" spans="2:6" x14ac:dyDescent="0.2">
      <c r="B260" s="142"/>
      <c r="C260" s="141"/>
      <c r="D260" s="141"/>
      <c r="E260" s="141"/>
      <c r="F260" s="141"/>
    </row>
    <row r="261" spans="2:6" x14ac:dyDescent="0.2">
      <c r="B261" s="142"/>
      <c r="C261" s="141"/>
      <c r="D261" s="141"/>
      <c r="E261" s="141"/>
      <c r="F261" s="141"/>
    </row>
    <row r="262" spans="2:6" x14ac:dyDescent="0.2">
      <c r="B262" s="142"/>
      <c r="C262" s="141"/>
      <c r="D262" s="141"/>
      <c r="E262" s="141"/>
      <c r="F262" s="141"/>
    </row>
    <row r="263" spans="2:6" x14ac:dyDescent="0.2">
      <c r="B263" s="142"/>
      <c r="C263" s="141"/>
      <c r="D263" s="141"/>
      <c r="E263" s="141"/>
      <c r="F263" s="141"/>
    </row>
    <row r="264" spans="2:6" x14ac:dyDescent="0.2">
      <c r="B264" s="142"/>
      <c r="C264" s="141"/>
      <c r="D264" s="141"/>
      <c r="E264" s="141"/>
      <c r="F264" s="141"/>
    </row>
    <row r="265" spans="2:6" x14ac:dyDescent="0.2">
      <c r="B265" s="142"/>
      <c r="C265" s="141"/>
      <c r="D265" s="141"/>
      <c r="E265" s="141"/>
      <c r="F265" s="141"/>
    </row>
    <row r="266" spans="2:6" x14ac:dyDescent="0.2">
      <c r="B266" s="142"/>
      <c r="C266" s="141"/>
      <c r="D266" s="141"/>
      <c r="E266" s="141"/>
      <c r="F266" s="141"/>
    </row>
    <row r="267" spans="2:6" x14ac:dyDescent="0.2">
      <c r="B267" s="142"/>
      <c r="C267" s="141"/>
      <c r="D267" s="141"/>
      <c r="E267" s="141"/>
      <c r="F267" s="141"/>
    </row>
    <row r="268" spans="2:6" x14ac:dyDescent="0.2">
      <c r="B268" s="142"/>
      <c r="C268" s="141"/>
      <c r="D268" s="141"/>
      <c r="E268" s="141"/>
      <c r="F268" s="141"/>
    </row>
    <row r="269" spans="2:6" x14ac:dyDescent="0.2">
      <c r="B269" s="142"/>
      <c r="C269" s="141"/>
      <c r="D269" s="141"/>
      <c r="E269" s="141"/>
      <c r="F269" s="141"/>
    </row>
    <row r="270" spans="2:6" x14ac:dyDescent="0.2">
      <c r="B270" s="142"/>
      <c r="C270" s="141"/>
      <c r="D270" s="141"/>
      <c r="E270" s="141"/>
      <c r="F270" s="141"/>
    </row>
    <row r="271" spans="2:6" x14ac:dyDescent="0.2">
      <c r="B271" s="142"/>
      <c r="C271" s="141"/>
      <c r="D271" s="141"/>
      <c r="E271" s="141"/>
      <c r="F271" s="141"/>
    </row>
    <row r="272" spans="2:6" x14ac:dyDescent="0.2">
      <c r="B272" s="142"/>
      <c r="C272" s="141"/>
      <c r="D272" s="141"/>
      <c r="E272" s="141"/>
      <c r="F272" s="141"/>
    </row>
    <row r="273" spans="2:6" x14ac:dyDescent="0.2">
      <c r="B273" s="142"/>
      <c r="C273" s="141"/>
      <c r="D273" s="141"/>
      <c r="E273" s="141"/>
      <c r="F273" s="141"/>
    </row>
    <row r="274" spans="2:6" x14ac:dyDescent="0.2">
      <c r="B274" s="142"/>
      <c r="C274" s="141"/>
      <c r="D274" s="141"/>
      <c r="E274" s="141"/>
      <c r="F274" s="141"/>
    </row>
    <row r="275" spans="2:6" x14ac:dyDescent="0.2">
      <c r="B275" s="142"/>
      <c r="C275" s="141"/>
      <c r="D275" s="141"/>
      <c r="E275" s="141"/>
      <c r="F275" s="141"/>
    </row>
    <row r="276" spans="2:6" x14ac:dyDescent="0.2">
      <c r="B276" s="142"/>
      <c r="C276" s="141"/>
      <c r="D276" s="141"/>
      <c r="E276" s="141"/>
      <c r="F276" s="141"/>
    </row>
    <row r="277" spans="2:6" x14ac:dyDescent="0.2">
      <c r="B277" s="142"/>
      <c r="C277" s="141"/>
      <c r="D277" s="141"/>
      <c r="E277" s="141"/>
      <c r="F277" s="141"/>
    </row>
    <row r="278" spans="2:6" x14ac:dyDescent="0.2">
      <c r="B278" s="142"/>
      <c r="C278" s="141"/>
      <c r="D278" s="141"/>
      <c r="E278" s="141"/>
      <c r="F278" s="141"/>
    </row>
    <row r="279" spans="2:6" x14ac:dyDescent="0.2">
      <c r="B279" s="142"/>
      <c r="C279" s="141"/>
      <c r="D279" s="141"/>
      <c r="E279" s="141"/>
      <c r="F279" s="141"/>
    </row>
    <row r="280" spans="2:6" x14ac:dyDescent="0.2">
      <c r="B280" s="142"/>
      <c r="C280" s="141"/>
      <c r="D280" s="141"/>
      <c r="E280" s="141"/>
      <c r="F280" s="141"/>
    </row>
    <row r="281" spans="2:6" x14ac:dyDescent="0.2">
      <c r="B281" s="142"/>
      <c r="C281" s="141"/>
      <c r="D281" s="141"/>
      <c r="E281" s="141"/>
      <c r="F281" s="141"/>
    </row>
    <row r="282" spans="2:6" x14ac:dyDescent="0.2">
      <c r="B282" s="142"/>
      <c r="C282" s="141"/>
      <c r="D282" s="141"/>
      <c r="E282" s="141"/>
      <c r="F282" s="141"/>
    </row>
    <row r="283" spans="2:6" x14ac:dyDescent="0.2">
      <c r="B283" s="142"/>
      <c r="C283" s="141"/>
      <c r="D283" s="141"/>
      <c r="E283" s="141"/>
      <c r="F283" s="141"/>
    </row>
    <row r="284" spans="2:6" x14ac:dyDescent="0.2">
      <c r="B284" s="142"/>
      <c r="C284" s="141"/>
      <c r="D284" s="141"/>
      <c r="E284" s="141"/>
      <c r="F284" s="141"/>
    </row>
  </sheetData>
  <mergeCells count="16">
    <mergeCell ref="A87:F87"/>
    <mergeCell ref="A88:F88"/>
    <mergeCell ref="A89:F89"/>
    <mergeCell ref="B1:F1"/>
    <mergeCell ref="A82:F82"/>
    <mergeCell ref="A83:F83"/>
    <mergeCell ref="A84:F84"/>
    <mergeCell ref="A85:F85"/>
    <mergeCell ref="A86:F86"/>
    <mergeCell ref="A96:F96"/>
    <mergeCell ref="A91:F91"/>
    <mergeCell ref="A90:F90"/>
    <mergeCell ref="A92:F92"/>
    <mergeCell ref="A93:F93"/>
    <mergeCell ref="A94:F94"/>
    <mergeCell ref="A95:F95"/>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46"/>
  <sheetViews>
    <sheetView topLeftCell="A7" zoomScale="70" zoomScaleNormal="70" workbookViewId="0">
      <selection activeCell="F5" sqref="F5"/>
    </sheetView>
  </sheetViews>
  <sheetFormatPr defaultColWidth="8.85546875" defaultRowHeight="12.75" x14ac:dyDescent="0.2"/>
  <cols>
    <col min="1" max="1" width="43.85546875" style="365" customWidth="1"/>
    <col min="2" max="2" width="44.85546875" style="365" customWidth="1"/>
    <col min="3" max="3" width="8.85546875" style="365"/>
    <col min="4" max="4" width="15.42578125" style="365" customWidth="1"/>
    <col min="5" max="5" width="13" style="365" customWidth="1"/>
    <col min="6" max="6" width="22.140625" style="365" customWidth="1"/>
    <col min="7" max="7" width="59.28515625" style="365" customWidth="1"/>
    <col min="8" max="8" width="8.85546875" style="365"/>
    <col min="9" max="9" width="29" style="365" customWidth="1"/>
    <col min="10" max="16384" width="8.85546875" style="365"/>
  </cols>
  <sheetData>
    <row r="1" spans="1:7" ht="19.5" thickBot="1" x14ac:dyDescent="0.25">
      <c r="A1" s="388" t="s">
        <v>0</v>
      </c>
      <c r="B1" s="862" t="s">
        <v>1</v>
      </c>
      <c r="C1" s="863"/>
      <c r="D1" s="863"/>
      <c r="E1" s="863"/>
      <c r="F1" s="864"/>
    </row>
    <row r="2" spans="1:7" ht="26.25" customHeight="1" x14ac:dyDescent="0.2">
      <c r="A2" s="389" t="s">
        <v>2</v>
      </c>
      <c r="B2" s="387" t="s">
        <v>3</v>
      </c>
      <c r="C2" s="386" t="s">
        <v>4</v>
      </c>
      <c r="D2" s="385" t="s">
        <v>5</v>
      </c>
      <c r="E2" s="385" t="s">
        <v>181</v>
      </c>
      <c r="F2" s="384" t="s">
        <v>77</v>
      </c>
      <c r="G2" s="390" t="s">
        <v>190</v>
      </c>
    </row>
    <row r="3" spans="1:7" ht="14.25" x14ac:dyDescent="0.2">
      <c r="A3" s="391" t="s">
        <v>9</v>
      </c>
      <c r="B3" s="381"/>
      <c r="C3" s="376"/>
      <c r="D3" s="376"/>
      <c r="E3" s="376"/>
      <c r="F3" s="383"/>
    </row>
    <row r="4" spans="1:7" ht="31.5" customHeight="1" x14ac:dyDescent="0.2">
      <c r="A4" s="392" t="s">
        <v>10</v>
      </c>
      <c r="B4" s="379" t="s">
        <v>189</v>
      </c>
      <c r="C4" s="369">
        <v>12</v>
      </c>
      <c r="D4" s="393">
        <v>6900</v>
      </c>
      <c r="E4" s="393">
        <f>(C4*D4)</f>
        <v>82800</v>
      </c>
      <c r="F4" s="394">
        <v>82800</v>
      </c>
    </row>
    <row r="5" spans="1:7" ht="30.75" customHeight="1" x14ac:dyDescent="0.2">
      <c r="A5" s="380" t="s">
        <v>14</v>
      </c>
      <c r="B5" s="371" t="s">
        <v>188</v>
      </c>
      <c r="C5" s="369">
        <v>2</v>
      </c>
      <c r="D5" s="393">
        <v>19280</v>
      </c>
      <c r="E5" s="393">
        <f>C5*D5</f>
        <v>38560</v>
      </c>
      <c r="F5" s="394">
        <f>+E5</f>
        <v>38560</v>
      </c>
    </row>
    <row r="6" spans="1:7" x14ac:dyDescent="0.2">
      <c r="A6" s="395" t="s">
        <v>17</v>
      </c>
      <c r="B6" s="368"/>
      <c r="C6" s="367"/>
      <c r="D6" s="396"/>
      <c r="E6" s="397"/>
      <c r="F6" s="398">
        <f>SUM(F4+F5)</f>
        <v>121360</v>
      </c>
    </row>
    <row r="7" spans="1:7" x14ac:dyDescent="0.2">
      <c r="A7" s="395"/>
      <c r="B7" s="368"/>
      <c r="C7" s="367"/>
      <c r="D7" s="396"/>
      <c r="E7" s="397"/>
      <c r="F7" s="399"/>
    </row>
    <row r="8" spans="1:7" ht="14.25" x14ac:dyDescent="0.2">
      <c r="A8" s="400" t="s">
        <v>18</v>
      </c>
      <c r="B8" s="371" t="s">
        <v>187</v>
      </c>
      <c r="C8" s="374">
        <v>2</v>
      </c>
      <c r="D8" s="401">
        <v>1500</v>
      </c>
      <c r="E8" s="402">
        <v>3000</v>
      </c>
      <c r="F8" s="403">
        <v>3000</v>
      </c>
    </row>
    <row r="9" spans="1:7" x14ac:dyDescent="0.2">
      <c r="A9" s="400"/>
      <c r="B9" s="370" t="s">
        <v>186</v>
      </c>
      <c r="C9" s="404">
        <v>4</v>
      </c>
      <c r="D9" s="405">
        <v>150</v>
      </c>
      <c r="E9" s="406">
        <v>600</v>
      </c>
      <c r="F9" s="403">
        <v>600</v>
      </c>
    </row>
    <row r="10" spans="1:7" x14ac:dyDescent="0.2">
      <c r="A10" s="400"/>
      <c r="B10" s="370" t="s">
        <v>185</v>
      </c>
      <c r="C10" s="404">
        <v>14</v>
      </c>
      <c r="D10" s="405">
        <v>90</v>
      </c>
      <c r="E10" s="406">
        <v>1260</v>
      </c>
      <c r="F10" s="403">
        <v>1260</v>
      </c>
    </row>
    <row r="11" spans="1:7" x14ac:dyDescent="0.2">
      <c r="A11" s="400"/>
      <c r="B11" s="370" t="s">
        <v>184</v>
      </c>
      <c r="C11" s="404">
        <v>24</v>
      </c>
      <c r="D11" s="405">
        <v>196</v>
      </c>
      <c r="E11" s="406">
        <f>(C11*D11)</f>
        <v>4704</v>
      </c>
      <c r="F11" s="403">
        <f>E11</f>
        <v>4704</v>
      </c>
    </row>
    <row r="12" spans="1:7" x14ac:dyDescent="0.2">
      <c r="A12" s="395" t="s">
        <v>19</v>
      </c>
      <c r="B12" s="378"/>
      <c r="C12" s="377"/>
      <c r="D12" s="407"/>
      <c r="E12" s="408"/>
      <c r="F12" s="398">
        <f>SUM(F8+F9+F10+F11)</f>
        <v>9564</v>
      </c>
    </row>
    <row r="13" spans="1:7" ht="14.25" x14ac:dyDescent="0.2">
      <c r="A13" s="400" t="s">
        <v>20</v>
      </c>
      <c r="B13" s="371" t="s">
        <v>183</v>
      </c>
      <c r="C13" s="374">
        <v>1</v>
      </c>
      <c r="D13" s="401">
        <v>3000</v>
      </c>
      <c r="E13" s="402">
        <v>3000</v>
      </c>
      <c r="F13" s="403">
        <v>3000</v>
      </c>
    </row>
    <row r="14" spans="1:7" x14ac:dyDescent="0.2">
      <c r="A14" s="395" t="s">
        <v>23</v>
      </c>
      <c r="B14" s="368"/>
      <c r="C14" s="367"/>
      <c r="D14" s="409"/>
      <c r="E14" s="410"/>
      <c r="F14" s="398">
        <f>F13</f>
        <v>3000</v>
      </c>
    </row>
    <row r="15" spans="1:7" ht="14.25" x14ac:dyDescent="0.2">
      <c r="A15" s="411" t="s">
        <v>24</v>
      </c>
      <c r="B15" s="379"/>
      <c r="C15" s="369"/>
      <c r="D15" s="393"/>
      <c r="E15" s="412"/>
      <c r="F15" s="375"/>
    </row>
    <row r="16" spans="1:7" x14ac:dyDescent="0.2">
      <c r="A16" s="395" t="s">
        <v>25</v>
      </c>
      <c r="B16" s="378"/>
      <c r="C16" s="377"/>
      <c r="D16" s="407"/>
      <c r="E16" s="408"/>
      <c r="F16" s="382"/>
    </row>
    <row r="17" spans="1:9" ht="51" x14ac:dyDescent="0.2">
      <c r="A17" s="400" t="s">
        <v>26</v>
      </c>
      <c r="B17" s="413" t="s">
        <v>300</v>
      </c>
      <c r="C17" s="374">
        <v>1</v>
      </c>
      <c r="D17" s="401">
        <v>35000</v>
      </c>
      <c r="E17" s="401">
        <v>35000</v>
      </c>
      <c r="F17" s="414">
        <v>35000</v>
      </c>
    </row>
    <row r="18" spans="1:9" x14ac:dyDescent="0.2">
      <c r="A18" s="415"/>
      <c r="B18" s="416" t="s">
        <v>301</v>
      </c>
      <c r="C18" s="417">
        <v>3</v>
      </c>
      <c r="D18" s="418">
        <v>4500</v>
      </c>
      <c r="E18" s="419">
        <f>C18*D18</f>
        <v>13500</v>
      </c>
      <c r="F18" s="420">
        <f>E18</f>
        <v>13500</v>
      </c>
    </row>
    <row r="19" spans="1:9" x14ac:dyDescent="0.2">
      <c r="A19" s="415"/>
      <c r="B19" s="416" t="s">
        <v>302</v>
      </c>
      <c r="C19" s="417">
        <v>1</v>
      </c>
      <c r="D19" s="418">
        <v>2000</v>
      </c>
      <c r="E19" s="418">
        <v>3000</v>
      </c>
      <c r="F19" s="418">
        <v>3000</v>
      </c>
    </row>
    <row r="20" spans="1:9" ht="13.5" thickBot="1" x14ac:dyDescent="0.25">
      <c r="A20" s="421" t="s">
        <v>48</v>
      </c>
      <c r="B20" s="373"/>
      <c r="C20" s="372"/>
      <c r="D20" s="422"/>
      <c r="E20" s="423"/>
      <c r="F20" s="424">
        <f>+SUM(F17+F18+F19)</f>
        <v>51500</v>
      </c>
    </row>
    <row r="21" spans="1:9" x14ac:dyDescent="0.2">
      <c r="A21" s="400" t="s">
        <v>49</v>
      </c>
      <c r="B21" s="371" t="s">
        <v>303</v>
      </c>
      <c r="C21" s="374">
        <v>1</v>
      </c>
      <c r="D21" s="401">
        <v>4000</v>
      </c>
      <c r="E21" s="401">
        <v>4000</v>
      </c>
      <c r="F21" s="401">
        <v>4000</v>
      </c>
    </row>
    <row r="22" spans="1:9" x14ac:dyDescent="0.2">
      <c r="A22" s="400"/>
      <c r="B22" s="370" t="s">
        <v>304</v>
      </c>
      <c r="C22" s="404">
        <v>1</v>
      </c>
      <c r="D22" s="405">
        <v>2000</v>
      </c>
      <c r="E22" s="405">
        <v>2000</v>
      </c>
      <c r="F22" s="405">
        <v>2000</v>
      </c>
    </row>
    <row r="23" spans="1:9" ht="13.5" thickBot="1" x14ac:dyDescent="0.25">
      <c r="A23" s="395" t="s">
        <v>53</v>
      </c>
      <c r="B23" s="368"/>
      <c r="C23" s="367"/>
      <c r="D23" s="409"/>
      <c r="E23" s="425"/>
      <c r="F23" s="398">
        <f>F21+F22</f>
        <v>6000</v>
      </c>
      <c r="I23" s="426"/>
    </row>
    <row r="24" spans="1:9" ht="13.5" thickBot="1" x14ac:dyDescent="0.25">
      <c r="A24" s="427" t="s">
        <v>54</v>
      </c>
      <c r="B24" s="428"/>
      <c r="C24" s="429"/>
      <c r="D24" s="430"/>
      <c r="E24" s="431"/>
      <c r="F24" s="432">
        <f>SUM(F6+F12+F14+F20+F22)</f>
        <v>187424</v>
      </c>
    </row>
    <row r="25" spans="1:9" ht="13.5" thickBot="1" x14ac:dyDescent="0.25">
      <c r="A25" s="433" t="s">
        <v>55</v>
      </c>
      <c r="B25" s="434"/>
      <c r="C25" s="435"/>
      <c r="D25" s="436"/>
      <c r="E25" s="435"/>
      <c r="F25" s="437">
        <f>(0.07*F24)</f>
        <v>13119.680000000002</v>
      </c>
    </row>
    <row r="26" spans="1:9" ht="13.5" thickBot="1" x14ac:dyDescent="0.25">
      <c r="A26" s="427" t="s">
        <v>56</v>
      </c>
      <c r="B26" s="366"/>
      <c r="C26" s="362"/>
      <c r="D26" s="363"/>
      <c r="E26" s="362"/>
      <c r="F26" s="438">
        <f>SUM(F24+F25)</f>
        <v>200543.68</v>
      </c>
    </row>
    <row r="27" spans="1:9" ht="13.5" thickBot="1" x14ac:dyDescent="0.25">
      <c r="A27" s="433" t="s">
        <v>57</v>
      </c>
      <c r="B27" s="434"/>
      <c r="C27" s="435"/>
      <c r="D27" s="436"/>
      <c r="E27" s="439"/>
      <c r="F27" s="437"/>
    </row>
    <row r="28" spans="1:9" ht="13.5" thickBot="1" x14ac:dyDescent="0.25">
      <c r="A28" s="427" t="s">
        <v>58</v>
      </c>
      <c r="B28" s="362"/>
      <c r="C28" s="362"/>
      <c r="D28" s="363"/>
      <c r="E28" s="362"/>
      <c r="F28" s="440">
        <f>SUM(F26:F27)</f>
        <v>200543.68</v>
      </c>
    </row>
    <row r="29" spans="1:9" ht="13.5" thickBot="1" x14ac:dyDescent="0.25">
      <c r="A29" s="441"/>
      <c r="B29" s="442"/>
      <c r="C29" s="443"/>
      <c r="D29" s="444"/>
      <c r="E29" s="444"/>
      <c r="F29" s="364"/>
    </row>
    <row r="30" spans="1:9" ht="13.5" thickBot="1" x14ac:dyDescent="0.25">
      <c r="A30" s="427"/>
      <c r="B30" s="362"/>
      <c r="C30" s="362"/>
      <c r="D30" s="363"/>
      <c r="E30" s="362"/>
      <c r="F30" s="361"/>
    </row>
    <row r="32" spans="1:9" x14ac:dyDescent="0.2">
      <c r="A32" s="865" t="s">
        <v>60</v>
      </c>
      <c r="B32" s="865"/>
      <c r="C32" s="865"/>
      <c r="D32" s="865"/>
      <c r="E32" s="865"/>
      <c r="F32" s="865"/>
    </row>
    <row r="33" spans="1:6" x14ac:dyDescent="0.2">
      <c r="A33" s="866" t="s">
        <v>61</v>
      </c>
      <c r="B33" s="866"/>
      <c r="C33" s="866"/>
      <c r="D33" s="866"/>
      <c r="E33" s="866"/>
      <c r="F33" s="866"/>
    </row>
    <row r="34" spans="1:6" x14ac:dyDescent="0.2">
      <c r="A34" s="866" t="s">
        <v>62</v>
      </c>
      <c r="B34" s="866"/>
      <c r="C34" s="866"/>
      <c r="D34" s="866"/>
      <c r="E34" s="866"/>
      <c r="F34" s="866"/>
    </row>
    <row r="35" spans="1:6" x14ac:dyDescent="0.2">
      <c r="A35" s="866" t="s">
        <v>63</v>
      </c>
      <c r="B35" s="866"/>
      <c r="C35" s="866"/>
      <c r="D35" s="866"/>
      <c r="E35" s="866"/>
      <c r="F35" s="866"/>
    </row>
    <row r="36" spans="1:6" x14ac:dyDescent="0.2">
      <c r="A36" s="861" t="s">
        <v>64</v>
      </c>
      <c r="B36" s="861"/>
      <c r="C36" s="861"/>
      <c r="D36" s="861"/>
      <c r="E36" s="861"/>
      <c r="F36" s="861"/>
    </row>
    <row r="37" spans="1:6" ht="39.75" customHeight="1" x14ac:dyDescent="0.2">
      <c r="A37" s="868" t="s">
        <v>65</v>
      </c>
      <c r="B37" s="868"/>
      <c r="C37" s="868"/>
      <c r="D37" s="868"/>
      <c r="E37" s="868"/>
      <c r="F37" s="868"/>
    </row>
    <row r="38" spans="1:6" x14ac:dyDescent="0.2">
      <c r="A38" s="866" t="s">
        <v>66</v>
      </c>
      <c r="B38" s="866"/>
      <c r="C38" s="866"/>
      <c r="D38" s="866"/>
      <c r="E38" s="866"/>
      <c r="F38" s="866"/>
    </row>
    <row r="39" spans="1:6" x14ac:dyDescent="0.2">
      <c r="A39" s="866" t="s">
        <v>67</v>
      </c>
      <c r="B39" s="866"/>
      <c r="C39" s="866"/>
      <c r="D39" s="866"/>
      <c r="E39" s="866"/>
      <c r="F39" s="866"/>
    </row>
    <row r="40" spans="1:6" x14ac:dyDescent="0.2">
      <c r="A40" s="869" t="s">
        <v>68</v>
      </c>
      <c r="B40" s="869"/>
      <c r="C40" s="869"/>
      <c r="D40" s="869"/>
      <c r="E40" s="869"/>
      <c r="F40" s="869"/>
    </row>
    <row r="41" spans="1:6" x14ac:dyDescent="0.2">
      <c r="A41" s="869" t="s">
        <v>69</v>
      </c>
      <c r="B41" s="869"/>
      <c r="C41" s="869"/>
      <c r="D41" s="869"/>
      <c r="E41" s="869"/>
      <c r="F41" s="869"/>
    </row>
    <row r="42" spans="1:6" x14ac:dyDescent="0.2">
      <c r="A42" s="861" t="s">
        <v>70</v>
      </c>
      <c r="B42" s="861"/>
      <c r="C42" s="861"/>
      <c r="D42" s="861"/>
      <c r="E42" s="861"/>
      <c r="F42" s="861"/>
    </row>
    <row r="43" spans="1:6" x14ac:dyDescent="0.2">
      <c r="A43" s="861" t="s">
        <v>71</v>
      </c>
      <c r="B43" s="861"/>
      <c r="C43" s="861"/>
      <c r="D43" s="861"/>
      <c r="E43" s="861"/>
      <c r="F43" s="861"/>
    </row>
    <row r="44" spans="1:6" x14ac:dyDescent="0.2">
      <c r="A44" s="861" t="s">
        <v>72</v>
      </c>
      <c r="B44" s="861"/>
      <c r="C44" s="861"/>
      <c r="D44" s="861"/>
      <c r="E44" s="861"/>
      <c r="F44" s="861"/>
    </row>
    <row r="45" spans="1:6" x14ac:dyDescent="0.2">
      <c r="A45" s="861" t="s">
        <v>73</v>
      </c>
      <c r="B45" s="861"/>
      <c r="C45" s="861"/>
      <c r="D45" s="861"/>
      <c r="E45" s="861"/>
      <c r="F45" s="861"/>
    </row>
    <row r="46" spans="1:6" x14ac:dyDescent="0.2">
      <c r="A46" s="867" t="s">
        <v>74</v>
      </c>
      <c r="B46" s="867"/>
      <c r="C46" s="867"/>
      <c r="D46" s="867"/>
      <c r="E46" s="867"/>
      <c r="F46" s="867"/>
    </row>
  </sheetData>
  <mergeCells count="16">
    <mergeCell ref="A43:F43"/>
    <mergeCell ref="A44:F44"/>
    <mergeCell ref="A45:F45"/>
    <mergeCell ref="A46:F46"/>
    <mergeCell ref="A37:F37"/>
    <mergeCell ref="A38:F38"/>
    <mergeCell ref="A39:F39"/>
    <mergeCell ref="A40:F40"/>
    <mergeCell ref="A41:F41"/>
    <mergeCell ref="A42:F42"/>
    <mergeCell ref="A36:F36"/>
    <mergeCell ref="B1:F1"/>
    <mergeCell ref="A32:F32"/>
    <mergeCell ref="A33:F33"/>
    <mergeCell ref="A34:F34"/>
    <mergeCell ref="A35:F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G240"/>
  <sheetViews>
    <sheetView topLeftCell="A10" zoomScale="70" zoomScaleNormal="70" zoomScaleSheetLayoutView="100" workbookViewId="0">
      <selection activeCell="P19" sqref="P19"/>
    </sheetView>
  </sheetViews>
  <sheetFormatPr defaultColWidth="8.7109375" defaultRowHeight="12.75" x14ac:dyDescent="0.2"/>
  <cols>
    <col min="1" max="1" width="61.42578125" style="225" customWidth="1"/>
    <col min="2" max="2" width="11.85546875" style="198" customWidth="1"/>
    <col min="3" max="3" width="11.85546875" style="234" customWidth="1"/>
    <col min="4" max="4" width="11.85546875" style="200" customWidth="1"/>
    <col min="5" max="5" width="11.85546875" style="198" customWidth="1"/>
    <col min="6" max="6" width="13.7109375" style="198" customWidth="1"/>
    <col min="7" max="7" width="8.7109375" style="198"/>
    <col min="8" max="8" width="11.5703125" style="198" hidden="1" customWidth="1"/>
    <col min="9" max="9" width="13.85546875" style="198" hidden="1" customWidth="1"/>
    <col min="10" max="11" width="0" style="198" hidden="1" customWidth="1"/>
    <col min="12" max="16384" width="8.7109375" style="198"/>
  </cols>
  <sheetData>
    <row r="1" spans="1:215" ht="24" customHeight="1" thickBot="1" x14ac:dyDescent="0.25">
      <c r="A1" s="282" t="s">
        <v>0</v>
      </c>
      <c r="B1" s="872" t="s">
        <v>1</v>
      </c>
      <c r="C1" s="873"/>
      <c r="D1" s="873"/>
      <c r="E1" s="873"/>
      <c r="F1" s="874"/>
    </row>
    <row r="2" spans="1:215" s="229" customFormat="1" ht="48" customHeight="1" x14ac:dyDescent="0.2">
      <c r="A2" s="281" t="s">
        <v>2</v>
      </c>
      <c r="B2" s="224" t="s">
        <v>3</v>
      </c>
      <c r="C2" s="223" t="s">
        <v>4</v>
      </c>
      <c r="D2" s="222" t="s">
        <v>5</v>
      </c>
      <c r="E2" s="222" t="s">
        <v>181</v>
      </c>
      <c r="F2" s="221" t="s">
        <v>77</v>
      </c>
      <c r="G2" s="198"/>
      <c r="H2" s="280" t="s">
        <v>246</v>
      </c>
      <c r="I2" s="279" t="s">
        <v>245</v>
      </c>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row>
    <row r="3" spans="1:215" ht="15" customHeight="1" x14ac:dyDescent="0.2">
      <c r="A3" s="278" t="s">
        <v>9</v>
      </c>
      <c r="B3" s="220"/>
      <c r="C3" s="227"/>
      <c r="D3" s="212"/>
      <c r="E3" s="219"/>
      <c r="F3" s="277"/>
    </row>
    <row r="4" spans="1:215" ht="27" x14ac:dyDescent="0.2">
      <c r="A4" s="276" t="s">
        <v>10</v>
      </c>
      <c r="B4" s="215"/>
      <c r="C4" s="227"/>
      <c r="D4" s="227"/>
      <c r="E4" s="228"/>
      <c r="F4" s="275"/>
    </row>
    <row r="5" spans="1:215" x14ac:dyDescent="0.2">
      <c r="A5" s="258" t="s">
        <v>244</v>
      </c>
      <c r="B5" s="215" t="s">
        <v>12</v>
      </c>
      <c r="C5" s="227">
        <v>4</v>
      </c>
      <c r="D5" s="227">
        <v>1200</v>
      </c>
      <c r="E5" s="228">
        <f>D5*C5</f>
        <v>4800</v>
      </c>
      <c r="F5" s="273">
        <f>E5</f>
        <v>4800</v>
      </c>
      <c r="H5" s="236">
        <f>F5*1.18</f>
        <v>5664</v>
      </c>
    </row>
    <row r="6" spans="1:215" ht="25.5" x14ac:dyDescent="0.2">
      <c r="A6" s="218" t="s">
        <v>14</v>
      </c>
      <c r="B6" s="215"/>
      <c r="C6" s="227"/>
      <c r="D6" s="227"/>
      <c r="E6" s="228"/>
      <c r="F6" s="273"/>
      <c r="H6" s="236"/>
    </row>
    <row r="7" spans="1:215" x14ac:dyDescent="0.2">
      <c r="A7" s="258" t="s">
        <v>15</v>
      </c>
      <c r="B7" s="215" t="s">
        <v>12</v>
      </c>
      <c r="C7" s="227">
        <v>1</v>
      </c>
      <c r="D7" s="227">
        <v>21000</v>
      </c>
      <c r="E7" s="228">
        <f>D7*C7</f>
        <v>21000</v>
      </c>
      <c r="F7" s="273">
        <f>E7</f>
        <v>21000</v>
      </c>
      <c r="H7" s="236">
        <f>F7*1.18</f>
        <v>24780</v>
      </c>
    </row>
    <row r="8" spans="1:215" x14ac:dyDescent="0.2">
      <c r="A8" s="258" t="s">
        <v>243</v>
      </c>
      <c r="B8" s="215" t="s">
        <v>12</v>
      </c>
      <c r="C8" s="227">
        <v>1</v>
      </c>
      <c r="D8" s="274">
        <v>16000</v>
      </c>
      <c r="E8" s="228">
        <f>D8*C8</f>
        <v>16000</v>
      </c>
      <c r="F8" s="273">
        <f>E8</f>
        <v>16000</v>
      </c>
      <c r="H8" s="236">
        <f>F8*1.18</f>
        <v>18880</v>
      </c>
    </row>
    <row r="9" spans="1:215" x14ac:dyDescent="0.2">
      <c r="A9" s="258" t="s">
        <v>242</v>
      </c>
      <c r="B9" s="215" t="s">
        <v>12</v>
      </c>
      <c r="C9" s="227">
        <v>1</v>
      </c>
      <c r="D9" s="227">
        <v>11000</v>
      </c>
      <c r="E9" s="228">
        <f>D9*C9</f>
        <v>11000</v>
      </c>
      <c r="F9" s="273">
        <f>E9</f>
        <v>11000</v>
      </c>
      <c r="H9" s="236">
        <f>F9*1.18</f>
        <v>12980</v>
      </c>
    </row>
    <row r="10" spans="1:215" ht="15" customHeight="1" x14ac:dyDescent="0.2">
      <c r="A10" s="263" t="s">
        <v>17</v>
      </c>
      <c r="B10" s="206"/>
      <c r="C10" s="214"/>
      <c r="D10" s="272"/>
      <c r="E10" s="271"/>
      <c r="F10" s="270">
        <f>SUM(F5:F9)</f>
        <v>52800</v>
      </c>
      <c r="H10" s="236">
        <f>F10*1.18</f>
        <v>62304</v>
      </c>
    </row>
    <row r="11" spans="1:215" ht="15" customHeight="1" x14ac:dyDescent="0.2">
      <c r="A11" s="257" t="s">
        <v>18</v>
      </c>
      <c r="B11" s="220"/>
      <c r="C11" s="227"/>
      <c r="D11" s="212"/>
      <c r="E11" s="265"/>
      <c r="F11" s="264"/>
      <c r="H11" s="236"/>
    </row>
    <row r="12" spans="1:215" ht="15" customHeight="1" x14ac:dyDescent="0.2">
      <c r="A12" s="254" t="s">
        <v>241</v>
      </c>
      <c r="B12" s="216" t="s">
        <v>78</v>
      </c>
      <c r="C12" s="227">
        <v>5</v>
      </c>
      <c r="D12" s="212">
        <v>2500</v>
      </c>
      <c r="E12" s="265">
        <f>C12*D12</f>
        <v>12500</v>
      </c>
      <c r="F12" s="264">
        <f>E12</f>
        <v>12500</v>
      </c>
      <c r="H12" s="236">
        <f>F12*1.18</f>
        <v>14750</v>
      </c>
    </row>
    <row r="13" spans="1:215" ht="15" customHeight="1" x14ac:dyDescent="0.2">
      <c r="A13" s="263" t="s">
        <v>19</v>
      </c>
      <c r="B13" s="206"/>
      <c r="C13" s="214"/>
      <c r="D13" s="262"/>
      <c r="E13" s="205"/>
      <c r="F13" s="261">
        <f>SUM(F12)</f>
        <v>12500</v>
      </c>
      <c r="H13" s="236">
        <f>F13*1.18</f>
        <v>14750</v>
      </c>
    </row>
    <row r="14" spans="1:215" ht="15" customHeight="1" x14ac:dyDescent="0.2">
      <c r="A14" s="257" t="s">
        <v>20</v>
      </c>
      <c r="B14" s="220"/>
      <c r="C14" s="227"/>
      <c r="D14" s="212"/>
      <c r="E14" s="269"/>
      <c r="F14" s="264"/>
      <c r="H14" s="236"/>
    </row>
    <row r="15" spans="1:215" ht="15" customHeight="1" x14ac:dyDescent="0.2">
      <c r="A15" s="263" t="s">
        <v>23</v>
      </c>
      <c r="B15" s="206"/>
      <c r="C15" s="214"/>
      <c r="D15" s="262"/>
      <c r="E15" s="205"/>
      <c r="F15" s="261"/>
      <c r="H15" s="236"/>
    </row>
    <row r="16" spans="1:215" ht="14.25" x14ac:dyDescent="0.2">
      <c r="A16" s="268" t="s">
        <v>24</v>
      </c>
      <c r="B16" s="260"/>
      <c r="C16" s="227"/>
      <c r="D16" s="212"/>
      <c r="E16" s="267"/>
      <c r="F16" s="264"/>
      <c r="H16" s="236"/>
    </row>
    <row r="17" spans="1:8" x14ac:dyDescent="0.2">
      <c r="A17" s="266" t="s">
        <v>240</v>
      </c>
      <c r="B17" s="211" t="s">
        <v>30</v>
      </c>
      <c r="C17" s="227">
        <v>1</v>
      </c>
      <c r="D17" s="212">
        <v>6100</v>
      </c>
      <c r="E17" s="265">
        <f>C17*D17</f>
        <v>6100</v>
      </c>
      <c r="F17" s="264">
        <f>E17</f>
        <v>6100</v>
      </c>
      <c r="H17" s="236">
        <f>F17*1.18</f>
        <v>7198</v>
      </c>
    </row>
    <row r="18" spans="1:8" ht="15" customHeight="1" x14ac:dyDescent="0.2">
      <c r="A18" s="263" t="s">
        <v>25</v>
      </c>
      <c r="B18" s="214"/>
      <c r="C18" s="214"/>
      <c r="D18" s="262"/>
      <c r="E18" s="213"/>
      <c r="F18" s="261">
        <f>F17</f>
        <v>6100</v>
      </c>
      <c r="H18" s="236">
        <f>F18*1.18</f>
        <v>7198</v>
      </c>
    </row>
    <row r="19" spans="1:8" ht="15" customHeight="1" x14ac:dyDescent="0.2">
      <c r="A19" s="257" t="s">
        <v>26</v>
      </c>
      <c r="B19" s="260"/>
      <c r="C19" s="227"/>
      <c r="D19" s="212"/>
      <c r="E19" s="219"/>
      <c r="F19" s="253"/>
      <c r="H19" s="236"/>
    </row>
    <row r="20" spans="1:8" ht="15" customHeight="1" x14ac:dyDescent="0.2">
      <c r="A20" s="258" t="s">
        <v>239</v>
      </c>
      <c r="B20" s="211" t="s">
        <v>234</v>
      </c>
      <c r="C20" s="227">
        <v>40</v>
      </c>
      <c r="D20" s="212">
        <v>500</v>
      </c>
      <c r="E20" s="228">
        <f t="shared" ref="E20:E25" si="0">D20*C20</f>
        <v>20000</v>
      </c>
      <c r="F20" s="253">
        <f t="shared" ref="F20:F25" si="1">E20</f>
        <v>20000</v>
      </c>
      <c r="H20" s="236">
        <f t="shared" ref="H20:H26" si="2">F20*1.18</f>
        <v>23600</v>
      </c>
    </row>
    <row r="21" spans="1:8" ht="15" customHeight="1" x14ac:dyDescent="0.2">
      <c r="A21" s="258" t="s">
        <v>238</v>
      </c>
      <c r="B21" s="211" t="s">
        <v>234</v>
      </c>
      <c r="C21" s="227">
        <v>50</v>
      </c>
      <c r="D21" s="212">
        <v>400</v>
      </c>
      <c r="E21" s="228">
        <f t="shared" si="0"/>
        <v>20000</v>
      </c>
      <c r="F21" s="253">
        <f t="shared" si="1"/>
        <v>20000</v>
      </c>
      <c r="H21" s="236">
        <f t="shared" si="2"/>
        <v>23600</v>
      </c>
    </row>
    <row r="22" spans="1:8" ht="15" customHeight="1" x14ac:dyDescent="0.2">
      <c r="A22" s="258" t="s">
        <v>237</v>
      </c>
      <c r="B22" s="211" t="s">
        <v>234</v>
      </c>
      <c r="C22" s="227">
        <v>40</v>
      </c>
      <c r="D22" s="212">
        <v>400</v>
      </c>
      <c r="E22" s="228">
        <f t="shared" si="0"/>
        <v>16000</v>
      </c>
      <c r="F22" s="253">
        <f t="shared" si="1"/>
        <v>16000</v>
      </c>
      <c r="H22" s="236">
        <f t="shared" si="2"/>
        <v>18880</v>
      </c>
    </row>
    <row r="23" spans="1:8" ht="15" customHeight="1" x14ac:dyDescent="0.2">
      <c r="A23" s="258" t="s">
        <v>236</v>
      </c>
      <c r="B23" s="211" t="s">
        <v>234</v>
      </c>
      <c r="C23" s="227">
        <v>30</v>
      </c>
      <c r="D23" s="212">
        <v>350</v>
      </c>
      <c r="E23" s="228">
        <f t="shared" si="0"/>
        <v>10500</v>
      </c>
      <c r="F23" s="253">
        <f t="shared" si="1"/>
        <v>10500</v>
      </c>
      <c r="H23" s="236">
        <f t="shared" si="2"/>
        <v>12390</v>
      </c>
    </row>
    <row r="24" spans="1:8" ht="15" customHeight="1" x14ac:dyDescent="0.2">
      <c r="A24" s="258" t="s">
        <v>235</v>
      </c>
      <c r="B24" s="211" t="s">
        <v>234</v>
      </c>
      <c r="C24" s="227">
        <v>40</v>
      </c>
      <c r="D24" s="259">
        <v>250</v>
      </c>
      <c r="E24" s="228">
        <f t="shared" si="0"/>
        <v>10000</v>
      </c>
      <c r="F24" s="253">
        <f t="shared" si="1"/>
        <v>10000</v>
      </c>
      <c r="H24" s="236">
        <f t="shared" si="2"/>
        <v>11800</v>
      </c>
    </row>
    <row r="25" spans="1:8" ht="15" customHeight="1" x14ac:dyDescent="0.2">
      <c r="A25" s="258" t="s">
        <v>233</v>
      </c>
      <c r="B25" s="215" t="s">
        <v>232</v>
      </c>
      <c r="C25" s="227">
        <v>2</v>
      </c>
      <c r="D25" s="212">
        <v>3000</v>
      </c>
      <c r="E25" s="228">
        <f t="shared" si="0"/>
        <v>6000</v>
      </c>
      <c r="F25" s="253">
        <f t="shared" si="1"/>
        <v>6000</v>
      </c>
      <c r="H25" s="236">
        <f t="shared" si="2"/>
        <v>7080</v>
      </c>
    </row>
    <row r="26" spans="1:8" ht="15" customHeight="1" thickBot="1" x14ac:dyDescent="0.25">
      <c r="A26" s="252" t="s">
        <v>48</v>
      </c>
      <c r="B26" s="210"/>
      <c r="C26" s="251"/>
      <c r="D26" s="250"/>
      <c r="E26" s="209"/>
      <c r="F26" s="249">
        <f>SUM(F20:F25)</f>
        <v>82500</v>
      </c>
      <c r="H26" s="236">
        <f t="shared" si="2"/>
        <v>97350</v>
      </c>
    </row>
    <row r="27" spans="1:8" ht="15" customHeight="1" x14ac:dyDescent="0.2">
      <c r="A27" s="257" t="s">
        <v>49</v>
      </c>
      <c r="B27" s="208"/>
      <c r="C27" s="233"/>
      <c r="D27" s="207"/>
      <c r="E27" s="256"/>
      <c r="F27" s="255"/>
      <c r="H27" s="236"/>
    </row>
    <row r="28" spans="1:8" ht="15" customHeight="1" x14ac:dyDescent="0.2">
      <c r="A28" s="254" t="s">
        <v>231</v>
      </c>
      <c r="B28" s="217" t="s">
        <v>229</v>
      </c>
      <c r="C28" s="227">
        <v>1</v>
      </c>
      <c r="D28" s="212">
        <v>17000</v>
      </c>
      <c r="E28" s="228">
        <f>D28*C28</f>
        <v>17000</v>
      </c>
      <c r="F28" s="253">
        <f>E28</f>
        <v>17000</v>
      </c>
      <c r="H28" s="236">
        <f t="shared" ref="H28:H36" si="3">F28*1.18</f>
        <v>20060</v>
      </c>
    </row>
    <row r="29" spans="1:8" ht="15" customHeight="1" x14ac:dyDescent="0.2">
      <c r="A29" s="254" t="s">
        <v>230</v>
      </c>
      <c r="B29" s="211" t="s">
        <v>229</v>
      </c>
      <c r="C29" s="227">
        <v>2</v>
      </c>
      <c r="D29" s="212">
        <v>3000</v>
      </c>
      <c r="E29" s="228">
        <f>D29*C29</f>
        <v>6000</v>
      </c>
      <c r="F29" s="253">
        <f>E29</f>
        <v>6000</v>
      </c>
      <c r="H29" s="236">
        <f t="shared" si="3"/>
        <v>7080</v>
      </c>
    </row>
    <row r="30" spans="1:8" ht="15" customHeight="1" x14ac:dyDescent="0.2">
      <c r="A30" s="254" t="s">
        <v>228</v>
      </c>
      <c r="B30" s="211" t="s">
        <v>227</v>
      </c>
      <c r="C30" s="227">
        <v>4</v>
      </c>
      <c r="D30" s="212">
        <v>2500</v>
      </c>
      <c r="E30" s="228">
        <f>D30*C30</f>
        <v>10000</v>
      </c>
      <c r="F30" s="253">
        <f>E30</f>
        <v>10000</v>
      </c>
      <c r="H30" s="236">
        <f t="shared" si="3"/>
        <v>11800</v>
      </c>
    </row>
    <row r="31" spans="1:8" ht="15" customHeight="1" thickBot="1" x14ac:dyDescent="0.25">
      <c r="A31" s="252" t="s">
        <v>53</v>
      </c>
      <c r="B31" s="210"/>
      <c r="C31" s="251"/>
      <c r="D31" s="250"/>
      <c r="E31" s="250"/>
      <c r="F31" s="249">
        <f>SUM(F28:F30)</f>
        <v>33000</v>
      </c>
      <c r="H31" s="236">
        <f t="shared" si="3"/>
        <v>38940</v>
      </c>
    </row>
    <row r="32" spans="1:8" ht="16.5" customHeight="1" thickBot="1" x14ac:dyDescent="0.25">
      <c r="A32" s="248" t="s">
        <v>54</v>
      </c>
      <c r="B32" s="247"/>
      <c r="C32" s="247"/>
      <c r="D32" s="246"/>
      <c r="E32" s="245"/>
      <c r="F32" s="244">
        <f>F31+F26+F18+F13+F10</f>
        <v>186900</v>
      </c>
      <c r="H32" s="236">
        <f t="shared" si="3"/>
        <v>220542</v>
      </c>
    </row>
    <row r="33" spans="1:8" ht="30" customHeight="1" thickBot="1" x14ac:dyDescent="0.25">
      <c r="A33" s="243" t="s">
        <v>55</v>
      </c>
      <c r="B33" s="203"/>
      <c r="C33" s="203"/>
      <c r="D33" s="201"/>
      <c r="E33" s="202"/>
      <c r="F33" s="241">
        <f>F32*0.07</f>
        <v>13083.000000000002</v>
      </c>
      <c r="H33" s="236">
        <f t="shared" si="3"/>
        <v>15437.94</v>
      </c>
    </row>
    <row r="34" spans="1:8" ht="25.5" customHeight="1" thickBot="1" x14ac:dyDescent="0.25">
      <c r="A34" s="240" t="s">
        <v>56</v>
      </c>
      <c r="B34" s="204"/>
      <c r="C34" s="239"/>
      <c r="D34" s="238"/>
      <c r="E34" s="199"/>
      <c r="F34" s="237">
        <f>F33+F32</f>
        <v>199983</v>
      </c>
      <c r="H34" s="236">
        <f t="shared" si="3"/>
        <v>235979.93999999997</v>
      </c>
    </row>
    <row r="35" spans="1:8" ht="30" customHeight="1" thickBot="1" x14ac:dyDescent="0.25">
      <c r="A35" s="243" t="s">
        <v>57</v>
      </c>
      <c r="B35" s="203"/>
      <c r="C35" s="203"/>
      <c r="D35" s="201"/>
      <c r="E35" s="242"/>
      <c r="F35" s="241">
        <v>0</v>
      </c>
      <c r="H35" s="236">
        <f t="shared" si="3"/>
        <v>0</v>
      </c>
    </row>
    <row r="36" spans="1:8" ht="16.5" customHeight="1" thickBot="1" x14ac:dyDescent="0.25">
      <c r="A36" s="240" t="s">
        <v>58</v>
      </c>
      <c r="B36" s="199"/>
      <c r="C36" s="239"/>
      <c r="D36" s="238"/>
      <c r="E36" s="199"/>
      <c r="F36" s="237">
        <f>SUM(F34:F35)</f>
        <v>199983</v>
      </c>
      <c r="H36" s="236">
        <f t="shared" si="3"/>
        <v>235979.93999999997</v>
      </c>
    </row>
    <row r="38" spans="1:8" ht="66.75" customHeight="1" x14ac:dyDescent="0.2">
      <c r="A38" s="875" t="s">
        <v>60</v>
      </c>
      <c r="B38" s="875"/>
      <c r="C38" s="875"/>
      <c r="D38" s="875"/>
      <c r="E38" s="875"/>
      <c r="F38" s="875"/>
    </row>
    <row r="39" spans="1:8" ht="18" customHeight="1" x14ac:dyDescent="0.2">
      <c r="A39" s="876" t="s">
        <v>61</v>
      </c>
      <c r="B39" s="876"/>
      <c r="C39" s="876"/>
      <c r="D39" s="876"/>
      <c r="E39" s="876"/>
      <c r="F39" s="876"/>
    </row>
    <row r="40" spans="1:8" ht="33.75" customHeight="1" x14ac:dyDescent="0.2">
      <c r="A40" s="876" t="s">
        <v>62</v>
      </c>
      <c r="B40" s="876"/>
      <c r="C40" s="876"/>
      <c r="D40" s="876"/>
      <c r="E40" s="876"/>
      <c r="F40" s="876"/>
    </row>
    <row r="41" spans="1:8" ht="39" customHeight="1" x14ac:dyDescent="0.2">
      <c r="A41" s="876" t="s">
        <v>63</v>
      </c>
      <c r="B41" s="876"/>
      <c r="C41" s="876"/>
      <c r="D41" s="876"/>
      <c r="E41" s="876"/>
      <c r="F41" s="876"/>
    </row>
    <row r="42" spans="1:8" ht="90" customHeight="1" x14ac:dyDescent="0.2">
      <c r="A42" s="877" t="s">
        <v>64</v>
      </c>
      <c r="B42" s="877"/>
      <c r="C42" s="877"/>
      <c r="D42" s="877"/>
      <c r="E42" s="877"/>
      <c r="F42" s="877"/>
    </row>
    <row r="43" spans="1:8" ht="36.75" customHeight="1" x14ac:dyDescent="0.2">
      <c r="A43" s="876" t="s">
        <v>65</v>
      </c>
      <c r="B43" s="876"/>
      <c r="C43" s="876"/>
      <c r="D43" s="876"/>
      <c r="E43" s="876"/>
      <c r="F43" s="876"/>
    </row>
    <row r="44" spans="1:8" x14ac:dyDescent="0.2">
      <c r="A44" s="876" t="s">
        <v>66</v>
      </c>
      <c r="B44" s="876"/>
      <c r="C44" s="876"/>
      <c r="D44" s="876"/>
      <c r="E44" s="876"/>
      <c r="F44" s="876"/>
    </row>
    <row r="45" spans="1:8" ht="18" customHeight="1" x14ac:dyDescent="0.2">
      <c r="A45" s="876" t="s">
        <v>67</v>
      </c>
      <c r="B45" s="876"/>
      <c r="C45" s="876"/>
      <c r="D45" s="876"/>
      <c r="E45" s="876"/>
      <c r="F45" s="876"/>
    </row>
    <row r="46" spans="1:8" x14ac:dyDescent="0.2">
      <c r="A46" s="871" t="s">
        <v>68</v>
      </c>
      <c r="B46" s="871"/>
      <c r="C46" s="871"/>
      <c r="D46" s="871"/>
      <c r="E46" s="871"/>
      <c r="F46" s="871"/>
    </row>
    <row r="47" spans="1:8" ht="20.25" customHeight="1" x14ac:dyDescent="0.2">
      <c r="A47" s="871" t="s">
        <v>69</v>
      </c>
      <c r="B47" s="871"/>
      <c r="C47" s="871"/>
      <c r="D47" s="871"/>
      <c r="E47" s="871"/>
      <c r="F47" s="871"/>
    </row>
    <row r="48" spans="1:8" ht="57" customHeight="1" x14ac:dyDescent="0.2">
      <c r="A48" s="877" t="s">
        <v>70</v>
      </c>
      <c r="B48" s="877"/>
      <c r="C48" s="877"/>
      <c r="D48" s="877"/>
      <c r="E48" s="877"/>
      <c r="F48" s="877"/>
    </row>
    <row r="49" spans="1:6" ht="39.75" customHeight="1" x14ac:dyDescent="0.2">
      <c r="A49" s="877" t="s">
        <v>71</v>
      </c>
      <c r="B49" s="877"/>
      <c r="C49" s="877"/>
      <c r="D49" s="877"/>
      <c r="E49" s="877"/>
      <c r="F49" s="877"/>
    </row>
    <row r="50" spans="1:6" ht="48" customHeight="1" x14ac:dyDescent="0.2">
      <c r="A50" s="877" t="s">
        <v>72</v>
      </c>
      <c r="B50" s="877"/>
      <c r="C50" s="877"/>
      <c r="D50" s="877"/>
      <c r="E50" s="877"/>
      <c r="F50" s="877"/>
    </row>
    <row r="51" spans="1:6" ht="67.5" customHeight="1" x14ac:dyDescent="0.2">
      <c r="A51" s="877" t="s">
        <v>73</v>
      </c>
      <c r="B51" s="877"/>
      <c r="C51" s="877"/>
      <c r="D51" s="877"/>
      <c r="E51" s="877"/>
      <c r="F51" s="877"/>
    </row>
    <row r="52" spans="1:6" ht="25.5" customHeight="1" x14ac:dyDescent="0.2">
      <c r="A52" s="870" t="s">
        <v>74</v>
      </c>
      <c r="B52" s="870"/>
      <c r="C52" s="870"/>
      <c r="D52" s="870"/>
      <c r="E52" s="870"/>
      <c r="F52" s="870"/>
    </row>
    <row r="62" spans="1:6" x14ac:dyDescent="0.2">
      <c r="B62" s="225"/>
      <c r="C62" s="235"/>
      <c r="D62" s="232"/>
      <c r="E62" s="225"/>
      <c r="F62" s="225"/>
    </row>
    <row r="63" spans="1:6" x14ac:dyDescent="0.2">
      <c r="B63" s="225"/>
      <c r="C63" s="235"/>
      <c r="D63" s="232"/>
      <c r="E63" s="225"/>
      <c r="F63" s="225"/>
    </row>
    <row r="64" spans="1:6" x14ac:dyDescent="0.2">
      <c r="B64" s="225"/>
      <c r="C64" s="235"/>
      <c r="D64" s="232"/>
      <c r="E64" s="225"/>
      <c r="F64" s="225"/>
    </row>
    <row r="65" spans="2:6" x14ac:dyDescent="0.2">
      <c r="B65" s="225"/>
      <c r="C65" s="235"/>
      <c r="D65" s="232"/>
      <c r="E65" s="225"/>
      <c r="F65" s="225"/>
    </row>
    <row r="66" spans="2:6" x14ac:dyDescent="0.2">
      <c r="B66" s="225"/>
      <c r="C66" s="235"/>
      <c r="D66" s="232"/>
      <c r="E66" s="225"/>
      <c r="F66" s="225"/>
    </row>
    <row r="67" spans="2:6" x14ac:dyDescent="0.2">
      <c r="B67" s="225"/>
      <c r="C67" s="235"/>
      <c r="D67" s="232"/>
      <c r="E67" s="225"/>
      <c r="F67" s="225"/>
    </row>
    <row r="68" spans="2:6" x14ac:dyDescent="0.2">
      <c r="B68" s="225"/>
      <c r="C68" s="235"/>
      <c r="D68" s="232"/>
      <c r="E68" s="225"/>
      <c r="F68" s="225"/>
    </row>
    <row r="69" spans="2:6" x14ac:dyDescent="0.2">
      <c r="B69" s="225"/>
      <c r="C69" s="235"/>
      <c r="D69" s="232"/>
      <c r="E69" s="225"/>
      <c r="F69" s="225"/>
    </row>
    <row r="70" spans="2:6" x14ac:dyDescent="0.2">
      <c r="B70" s="225"/>
      <c r="C70" s="235"/>
      <c r="D70" s="232"/>
      <c r="E70" s="225"/>
      <c r="F70" s="225"/>
    </row>
    <row r="71" spans="2:6" x14ac:dyDescent="0.2">
      <c r="B71" s="225"/>
      <c r="C71" s="235"/>
      <c r="D71" s="232"/>
      <c r="E71" s="225"/>
      <c r="F71" s="225"/>
    </row>
    <row r="72" spans="2:6" x14ac:dyDescent="0.2">
      <c r="B72" s="225"/>
      <c r="C72" s="235"/>
      <c r="D72" s="232"/>
      <c r="E72" s="225"/>
      <c r="F72" s="225"/>
    </row>
    <row r="73" spans="2:6" x14ac:dyDescent="0.2">
      <c r="B73" s="225"/>
      <c r="C73" s="235"/>
      <c r="D73" s="232"/>
      <c r="E73" s="225"/>
      <c r="F73" s="225"/>
    </row>
    <row r="74" spans="2:6" x14ac:dyDescent="0.2">
      <c r="B74" s="225"/>
      <c r="C74" s="235"/>
      <c r="D74" s="232"/>
      <c r="E74" s="225"/>
      <c r="F74" s="225"/>
    </row>
    <row r="75" spans="2:6" x14ac:dyDescent="0.2">
      <c r="B75" s="225"/>
      <c r="C75" s="235"/>
      <c r="D75" s="232"/>
      <c r="E75" s="225"/>
      <c r="F75" s="225"/>
    </row>
    <row r="76" spans="2:6" x14ac:dyDescent="0.2">
      <c r="B76" s="225"/>
      <c r="C76" s="235"/>
      <c r="D76" s="232"/>
      <c r="E76" s="225"/>
      <c r="F76" s="225"/>
    </row>
    <row r="77" spans="2:6" x14ac:dyDescent="0.2">
      <c r="B77" s="225"/>
      <c r="C77" s="235"/>
      <c r="D77" s="232"/>
      <c r="E77" s="225"/>
      <c r="F77" s="225"/>
    </row>
    <row r="78" spans="2:6" x14ac:dyDescent="0.2">
      <c r="B78" s="225"/>
      <c r="C78" s="235"/>
      <c r="D78" s="232"/>
      <c r="E78" s="225"/>
      <c r="F78" s="225"/>
    </row>
    <row r="79" spans="2:6" x14ac:dyDescent="0.2">
      <c r="B79" s="225"/>
      <c r="C79" s="235"/>
      <c r="D79" s="232"/>
      <c r="E79" s="225"/>
      <c r="F79" s="225"/>
    </row>
    <row r="80" spans="2:6" x14ac:dyDescent="0.2">
      <c r="B80" s="225"/>
      <c r="C80" s="235"/>
      <c r="D80" s="232"/>
      <c r="E80" s="225"/>
      <c r="F80" s="225"/>
    </row>
    <row r="81" spans="2:6" x14ac:dyDescent="0.2">
      <c r="B81" s="225"/>
      <c r="C81" s="235"/>
      <c r="D81" s="232"/>
      <c r="E81" s="225"/>
      <c r="F81" s="225"/>
    </row>
    <row r="82" spans="2:6" x14ac:dyDescent="0.2">
      <c r="B82" s="225"/>
      <c r="C82" s="235"/>
      <c r="D82" s="232"/>
      <c r="E82" s="225"/>
      <c r="F82" s="225"/>
    </row>
    <row r="83" spans="2:6" x14ac:dyDescent="0.2">
      <c r="B83" s="225"/>
      <c r="C83" s="235"/>
      <c r="D83" s="232"/>
      <c r="E83" s="225"/>
      <c r="F83" s="225"/>
    </row>
    <row r="84" spans="2:6" x14ac:dyDescent="0.2">
      <c r="B84" s="225"/>
      <c r="C84" s="235"/>
      <c r="D84" s="232"/>
      <c r="E84" s="225"/>
      <c r="F84" s="225"/>
    </row>
    <row r="85" spans="2:6" x14ac:dyDescent="0.2">
      <c r="B85" s="225"/>
      <c r="C85" s="235"/>
      <c r="D85" s="232"/>
      <c r="E85" s="225"/>
      <c r="F85" s="225"/>
    </row>
    <row r="86" spans="2:6" x14ac:dyDescent="0.2">
      <c r="B86" s="225"/>
      <c r="C86" s="235"/>
      <c r="D86" s="232"/>
      <c r="E86" s="225"/>
      <c r="F86" s="225"/>
    </row>
    <row r="87" spans="2:6" x14ac:dyDescent="0.2">
      <c r="B87" s="225"/>
      <c r="C87" s="235"/>
      <c r="D87" s="232"/>
      <c r="E87" s="225"/>
      <c r="F87" s="225"/>
    </row>
    <row r="88" spans="2:6" x14ac:dyDescent="0.2">
      <c r="B88" s="225"/>
      <c r="C88" s="235"/>
      <c r="D88" s="232"/>
      <c r="E88" s="225"/>
      <c r="F88" s="225"/>
    </row>
    <row r="89" spans="2:6" x14ac:dyDescent="0.2">
      <c r="B89" s="225"/>
      <c r="C89" s="235"/>
      <c r="D89" s="232"/>
      <c r="E89" s="225"/>
      <c r="F89" s="225"/>
    </row>
    <row r="90" spans="2:6" x14ac:dyDescent="0.2">
      <c r="B90" s="225"/>
      <c r="C90" s="235"/>
      <c r="D90" s="232"/>
      <c r="E90" s="225"/>
      <c r="F90" s="225"/>
    </row>
    <row r="91" spans="2:6" x14ac:dyDescent="0.2">
      <c r="B91" s="225"/>
      <c r="C91" s="235"/>
      <c r="D91" s="232"/>
      <c r="E91" s="225"/>
      <c r="F91" s="225"/>
    </row>
    <row r="92" spans="2:6" x14ac:dyDescent="0.2">
      <c r="B92" s="225"/>
      <c r="C92" s="235"/>
      <c r="D92" s="232"/>
      <c r="E92" s="225"/>
      <c r="F92" s="225"/>
    </row>
    <row r="93" spans="2:6" x14ac:dyDescent="0.2">
      <c r="B93" s="225"/>
      <c r="C93" s="235"/>
      <c r="D93" s="232"/>
      <c r="E93" s="225"/>
      <c r="F93" s="225"/>
    </row>
    <row r="94" spans="2:6" x14ac:dyDescent="0.2">
      <c r="B94" s="225"/>
      <c r="C94" s="235"/>
      <c r="D94" s="232"/>
      <c r="E94" s="225"/>
      <c r="F94" s="225"/>
    </row>
    <row r="95" spans="2:6" x14ac:dyDescent="0.2">
      <c r="B95" s="225"/>
      <c r="C95" s="235"/>
      <c r="D95" s="232"/>
      <c r="E95" s="225"/>
      <c r="F95" s="225"/>
    </row>
    <row r="96" spans="2:6" x14ac:dyDescent="0.2">
      <c r="B96" s="225"/>
      <c r="C96" s="235"/>
      <c r="D96" s="232"/>
      <c r="E96" s="225"/>
      <c r="F96" s="225"/>
    </row>
    <row r="97" spans="2:6" x14ac:dyDescent="0.2">
      <c r="B97" s="225"/>
      <c r="C97" s="235"/>
      <c r="D97" s="232"/>
      <c r="E97" s="225"/>
      <c r="F97" s="225"/>
    </row>
    <row r="98" spans="2:6" x14ac:dyDescent="0.2">
      <c r="B98" s="225"/>
      <c r="C98" s="235"/>
      <c r="D98" s="232"/>
      <c r="E98" s="225"/>
      <c r="F98" s="225"/>
    </row>
    <row r="99" spans="2:6" x14ac:dyDescent="0.2">
      <c r="B99" s="225"/>
      <c r="C99" s="235"/>
      <c r="D99" s="232"/>
      <c r="E99" s="225"/>
      <c r="F99" s="225"/>
    </row>
    <row r="100" spans="2:6" x14ac:dyDescent="0.2">
      <c r="B100" s="225"/>
      <c r="C100" s="235"/>
      <c r="D100" s="232"/>
      <c r="E100" s="225"/>
      <c r="F100" s="225"/>
    </row>
    <row r="101" spans="2:6" x14ac:dyDescent="0.2">
      <c r="B101" s="225"/>
      <c r="C101" s="235"/>
      <c r="D101" s="232"/>
      <c r="E101" s="225"/>
      <c r="F101" s="225"/>
    </row>
    <row r="102" spans="2:6" x14ac:dyDescent="0.2">
      <c r="B102" s="225"/>
      <c r="C102" s="235"/>
      <c r="D102" s="232"/>
      <c r="E102" s="225"/>
      <c r="F102" s="225"/>
    </row>
    <row r="103" spans="2:6" x14ac:dyDescent="0.2">
      <c r="B103" s="225"/>
      <c r="C103" s="235"/>
      <c r="D103" s="232"/>
      <c r="E103" s="225"/>
      <c r="F103" s="225"/>
    </row>
    <row r="104" spans="2:6" x14ac:dyDescent="0.2">
      <c r="B104" s="225"/>
      <c r="C104" s="235"/>
      <c r="D104" s="232"/>
      <c r="E104" s="225"/>
      <c r="F104" s="225"/>
    </row>
    <row r="105" spans="2:6" x14ac:dyDescent="0.2">
      <c r="B105" s="225"/>
      <c r="C105" s="235"/>
      <c r="D105" s="232"/>
      <c r="E105" s="225"/>
      <c r="F105" s="225"/>
    </row>
    <row r="106" spans="2:6" x14ac:dyDescent="0.2">
      <c r="B106" s="225"/>
      <c r="C106" s="235"/>
      <c r="D106" s="232"/>
      <c r="E106" s="225"/>
      <c r="F106" s="225"/>
    </row>
    <row r="107" spans="2:6" x14ac:dyDescent="0.2">
      <c r="B107" s="225"/>
      <c r="C107" s="235"/>
      <c r="D107" s="232"/>
      <c r="E107" s="225"/>
      <c r="F107" s="225"/>
    </row>
    <row r="108" spans="2:6" x14ac:dyDescent="0.2">
      <c r="B108" s="225"/>
      <c r="C108" s="235"/>
      <c r="D108" s="232"/>
      <c r="E108" s="225"/>
      <c r="F108" s="225"/>
    </row>
    <row r="109" spans="2:6" x14ac:dyDescent="0.2">
      <c r="B109" s="225"/>
      <c r="C109" s="235"/>
      <c r="D109" s="232"/>
      <c r="E109" s="225"/>
      <c r="F109" s="225"/>
    </row>
    <row r="110" spans="2:6" x14ac:dyDescent="0.2">
      <c r="B110" s="225"/>
      <c r="C110" s="235"/>
      <c r="D110" s="232"/>
      <c r="E110" s="225"/>
      <c r="F110" s="225"/>
    </row>
    <row r="111" spans="2:6" x14ac:dyDescent="0.2">
      <c r="B111" s="225"/>
      <c r="C111" s="235"/>
      <c r="D111" s="232"/>
      <c r="E111" s="225"/>
      <c r="F111" s="225"/>
    </row>
    <row r="112" spans="2:6" x14ac:dyDescent="0.2">
      <c r="B112" s="225"/>
      <c r="C112" s="235"/>
      <c r="D112" s="232"/>
      <c r="E112" s="225"/>
      <c r="F112" s="225"/>
    </row>
    <row r="113" spans="2:6" x14ac:dyDescent="0.2">
      <c r="B113" s="225"/>
      <c r="C113" s="235"/>
      <c r="D113" s="232"/>
      <c r="E113" s="225"/>
      <c r="F113" s="225"/>
    </row>
    <row r="114" spans="2:6" x14ac:dyDescent="0.2">
      <c r="B114" s="225"/>
      <c r="C114" s="235"/>
      <c r="D114" s="232"/>
      <c r="E114" s="225"/>
      <c r="F114" s="225"/>
    </row>
    <row r="115" spans="2:6" x14ac:dyDescent="0.2">
      <c r="B115" s="225"/>
      <c r="C115" s="235"/>
      <c r="D115" s="232"/>
      <c r="E115" s="225"/>
      <c r="F115" s="225"/>
    </row>
    <row r="116" spans="2:6" x14ac:dyDescent="0.2">
      <c r="B116" s="225"/>
      <c r="C116" s="235"/>
      <c r="D116" s="232"/>
      <c r="E116" s="225"/>
      <c r="F116" s="225"/>
    </row>
    <row r="117" spans="2:6" x14ac:dyDescent="0.2">
      <c r="B117" s="225"/>
      <c r="C117" s="235"/>
      <c r="D117" s="232"/>
      <c r="E117" s="225"/>
      <c r="F117" s="225"/>
    </row>
    <row r="118" spans="2:6" x14ac:dyDescent="0.2">
      <c r="B118" s="225"/>
      <c r="C118" s="235"/>
      <c r="D118" s="232"/>
      <c r="E118" s="225"/>
      <c r="F118" s="225"/>
    </row>
    <row r="119" spans="2:6" x14ac:dyDescent="0.2">
      <c r="B119" s="225"/>
      <c r="C119" s="235"/>
      <c r="D119" s="232"/>
      <c r="E119" s="225"/>
      <c r="F119" s="225"/>
    </row>
    <row r="120" spans="2:6" x14ac:dyDescent="0.2">
      <c r="B120" s="225"/>
      <c r="C120" s="235"/>
      <c r="D120" s="232"/>
      <c r="E120" s="225"/>
      <c r="F120" s="225"/>
    </row>
    <row r="121" spans="2:6" x14ac:dyDescent="0.2">
      <c r="B121" s="225"/>
      <c r="C121" s="235"/>
      <c r="D121" s="232"/>
      <c r="E121" s="225"/>
      <c r="F121" s="225"/>
    </row>
    <row r="122" spans="2:6" x14ac:dyDescent="0.2">
      <c r="B122" s="225"/>
      <c r="C122" s="235"/>
      <c r="D122" s="232"/>
      <c r="E122" s="225"/>
      <c r="F122" s="225"/>
    </row>
    <row r="123" spans="2:6" x14ac:dyDescent="0.2">
      <c r="B123" s="225"/>
      <c r="C123" s="235"/>
      <c r="D123" s="232"/>
      <c r="E123" s="225"/>
      <c r="F123" s="225"/>
    </row>
    <row r="124" spans="2:6" x14ac:dyDescent="0.2">
      <c r="B124" s="225"/>
      <c r="C124" s="235"/>
      <c r="D124" s="232"/>
      <c r="E124" s="225"/>
      <c r="F124" s="225"/>
    </row>
    <row r="125" spans="2:6" x14ac:dyDescent="0.2">
      <c r="B125" s="225"/>
      <c r="C125" s="235"/>
      <c r="D125" s="232"/>
      <c r="E125" s="225"/>
      <c r="F125" s="225"/>
    </row>
    <row r="126" spans="2:6" x14ac:dyDescent="0.2">
      <c r="B126" s="225"/>
      <c r="C126" s="235"/>
      <c r="D126" s="232"/>
      <c r="E126" s="225"/>
      <c r="F126" s="225"/>
    </row>
    <row r="127" spans="2:6" x14ac:dyDescent="0.2">
      <c r="B127" s="225"/>
      <c r="C127" s="235"/>
      <c r="D127" s="232"/>
      <c r="E127" s="225"/>
      <c r="F127" s="225"/>
    </row>
    <row r="128" spans="2:6" x14ac:dyDescent="0.2">
      <c r="B128" s="225"/>
      <c r="C128" s="235"/>
      <c r="D128" s="232"/>
      <c r="E128" s="225"/>
      <c r="F128" s="225"/>
    </row>
    <row r="129" spans="2:6" x14ac:dyDescent="0.2">
      <c r="B129" s="225"/>
      <c r="C129" s="235"/>
      <c r="D129" s="232"/>
      <c r="E129" s="225"/>
      <c r="F129" s="225"/>
    </row>
    <row r="130" spans="2:6" x14ac:dyDescent="0.2">
      <c r="B130" s="225"/>
      <c r="C130" s="235"/>
      <c r="D130" s="232"/>
      <c r="E130" s="225"/>
      <c r="F130" s="225"/>
    </row>
    <row r="131" spans="2:6" x14ac:dyDescent="0.2">
      <c r="B131" s="225"/>
      <c r="C131" s="235"/>
      <c r="D131" s="232"/>
      <c r="E131" s="225"/>
      <c r="F131" s="225"/>
    </row>
    <row r="132" spans="2:6" x14ac:dyDescent="0.2">
      <c r="B132" s="225"/>
      <c r="C132" s="235"/>
      <c r="D132" s="232"/>
      <c r="E132" s="225"/>
      <c r="F132" s="225"/>
    </row>
    <row r="133" spans="2:6" x14ac:dyDescent="0.2">
      <c r="B133" s="225"/>
      <c r="C133" s="235"/>
      <c r="D133" s="232"/>
      <c r="E133" s="225"/>
      <c r="F133" s="225"/>
    </row>
    <row r="134" spans="2:6" x14ac:dyDescent="0.2">
      <c r="B134" s="225"/>
      <c r="C134" s="235"/>
      <c r="D134" s="232"/>
      <c r="E134" s="225"/>
      <c r="F134" s="225"/>
    </row>
    <row r="135" spans="2:6" x14ac:dyDescent="0.2">
      <c r="B135" s="225"/>
      <c r="C135" s="235"/>
      <c r="D135" s="232"/>
      <c r="E135" s="225"/>
      <c r="F135" s="225"/>
    </row>
    <row r="136" spans="2:6" x14ac:dyDescent="0.2">
      <c r="B136" s="225"/>
      <c r="C136" s="235"/>
      <c r="D136" s="232"/>
      <c r="E136" s="225"/>
      <c r="F136" s="225"/>
    </row>
    <row r="137" spans="2:6" x14ac:dyDescent="0.2">
      <c r="B137" s="225"/>
      <c r="C137" s="235"/>
      <c r="D137" s="232"/>
      <c r="E137" s="225"/>
      <c r="F137" s="225"/>
    </row>
    <row r="138" spans="2:6" x14ac:dyDescent="0.2">
      <c r="B138" s="225"/>
      <c r="C138" s="235"/>
      <c r="D138" s="232"/>
      <c r="E138" s="225"/>
      <c r="F138" s="225"/>
    </row>
    <row r="139" spans="2:6" x14ac:dyDescent="0.2">
      <c r="B139" s="225"/>
      <c r="C139" s="235"/>
      <c r="D139" s="232"/>
      <c r="E139" s="225"/>
      <c r="F139" s="225"/>
    </row>
    <row r="140" spans="2:6" x14ac:dyDescent="0.2">
      <c r="B140" s="225"/>
      <c r="C140" s="235"/>
      <c r="D140" s="232"/>
      <c r="E140" s="225"/>
      <c r="F140" s="225"/>
    </row>
    <row r="141" spans="2:6" x14ac:dyDescent="0.2">
      <c r="B141" s="225"/>
      <c r="C141" s="235"/>
      <c r="D141" s="232"/>
      <c r="E141" s="225"/>
      <c r="F141" s="225"/>
    </row>
    <row r="142" spans="2:6" x14ac:dyDescent="0.2">
      <c r="B142" s="225"/>
      <c r="C142" s="235"/>
      <c r="D142" s="232"/>
      <c r="E142" s="225"/>
      <c r="F142" s="225"/>
    </row>
    <row r="143" spans="2:6" x14ac:dyDescent="0.2">
      <c r="B143" s="225"/>
      <c r="C143" s="235"/>
      <c r="D143" s="232"/>
      <c r="E143" s="225"/>
      <c r="F143" s="225"/>
    </row>
    <row r="144" spans="2:6" x14ac:dyDescent="0.2">
      <c r="B144" s="225"/>
      <c r="C144" s="235"/>
      <c r="D144" s="232"/>
      <c r="E144" s="225"/>
      <c r="F144" s="225"/>
    </row>
    <row r="145" spans="2:6" x14ac:dyDescent="0.2">
      <c r="B145" s="225"/>
      <c r="C145" s="235"/>
      <c r="D145" s="232"/>
      <c r="E145" s="225"/>
      <c r="F145" s="225"/>
    </row>
    <row r="146" spans="2:6" x14ac:dyDescent="0.2">
      <c r="B146" s="225"/>
      <c r="C146" s="235"/>
      <c r="D146" s="232"/>
      <c r="E146" s="225"/>
      <c r="F146" s="225"/>
    </row>
    <row r="147" spans="2:6" x14ac:dyDescent="0.2">
      <c r="B147" s="225"/>
      <c r="C147" s="235"/>
      <c r="D147" s="232"/>
      <c r="E147" s="225"/>
      <c r="F147" s="225"/>
    </row>
    <row r="148" spans="2:6" x14ac:dyDescent="0.2">
      <c r="B148" s="225"/>
      <c r="C148" s="235"/>
      <c r="D148" s="232"/>
      <c r="E148" s="225"/>
      <c r="F148" s="225"/>
    </row>
    <row r="149" spans="2:6" x14ac:dyDescent="0.2">
      <c r="B149" s="225"/>
      <c r="C149" s="235"/>
      <c r="D149" s="232"/>
      <c r="E149" s="225"/>
      <c r="F149" s="225"/>
    </row>
    <row r="150" spans="2:6" x14ac:dyDescent="0.2">
      <c r="B150" s="225"/>
      <c r="C150" s="235"/>
      <c r="D150" s="232"/>
      <c r="E150" s="225"/>
      <c r="F150" s="225"/>
    </row>
    <row r="151" spans="2:6" x14ac:dyDescent="0.2">
      <c r="B151" s="225"/>
      <c r="C151" s="235"/>
      <c r="D151" s="232"/>
      <c r="E151" s="225"/>
      <c r="F151" s="225"/>
    </row>
    <row r="152" spans="2:6" x14ac:dyDescent="0.2">
      <c r="B152" s="225"/>
      <c r="C152" s="235"/>
      <c r="D152" s="232"/>
      <c r="E152" s="225"/>
      <c r="F152" s="225"/>
    </row>
    <row r="153" spans="2:6" x14ac:dyDescent="0.2">
      <c r="B153" s="225"/>
      <c r="C153" s="235"/>
      <c r="D153" s="232"/>
      <c r="E153" s="225"/>
      <c r="F153" s="225"/>
    </row>
    <row r="154" spans="2:6" x14ac:dyDescent="0.2">
      <c r="B154" s="225"/>
      <c r="C154" s="235"/>
      <c r="D154" s="232"/>
      <c r="E154" s="225"/>
      <c r="F154" s="225"/>
    </row>
    <row r="155" spans="2:6" x14ac:dyDescent="0.2">
      <c r="B155" s="225"/>
      <c r="C155" s="235"/>
      <c r="D155" s="232"/>
      <c r="E155" s="225"/>
      <c r="F155" s="225"/>
    </row>
    <row r="156" spans="2:6" x14ac:dyDescent="0.2">
      <c r="B156" s="225"/>
      <c r="C156" s="235"/>
      <c r="D156" s="232"/>
      <c r="E156" s="225"/>
      <c r="F156" s="225"/>
    </row>
    <row r="157" spans="2:6" x14ac:dyDescent="0.2">
      <c r="B157" s="225"/>
      <c r="C157" s="235"/>
      <c r="D157" s="232"/>
      <c r="E157" s="225"/>
      <c r="F157" s="225"/>
    </row>
    <row r="158" spans="2:6" x14ac:dyDescent="0.2">
      <c r="B158" s="225"/>
      <c r="C158" s="235"/>
      <c r="D158" s="232"/>
      <c r="E158" s="225"/>
      <c r="F158" s="225"/>
    </row>
    <row r="159" spans="2:6" x14ac:dyDescent="0.2">
      <c r="B159" s="225"/>
      <c r="C159" s="235"/>
      <c r="D159" s="232"/>
      <c r="E159" s="225"/>
      <c r="F159" s="225"/>
    </row>
    <row r="160" spans="2:6" x14ac:dyDescent="0.2">
      <c r="B160" s="225"/>
      <c r="C160" s="235"/>
      <c r="D160" s="232"/>
      <c r="E160" s="225"/>
      <c r="F160" s="225"/>
    </row>
    <row r="161" spans="2:6" x14ac:dyDescent="0.2">
      <c r="B161" s="225"/>
      <c r="C161" s="235"/>
      <c r="D161" s="232"/>
      <c r="E161" s="225"/>
      <c r="F161" s="225"/>
    </row>
    <row r="162" spans="2:6" x14ac:dyDescent="0.2">
      <c r="B162" s="225"/>
      <c r="C162" s="235"/>
      <c r="D162" s="232"/>
      <c r="E162" s="225"/>
      <c r="F162" s="225"/>
    </row>
    <row r="163" spans="2:6" x14ac:dyDescent="0.2">
      <c r="B163" s="225"/>
      <c r="C163" s="235"/>
      <c r="D163" s="232"/>
      <c r="E163" s="225"/>
      <c r="F163" s="225"/>
    </row>
    <row r="164" spans="2:6" x14ac:dyDescent="0.2">
      <c r="B164" s="225"/>
      <c r="C164" s="235"/>
      <c r="D164" s="232"/>
      <c r="E164" s="225"/>
      <c r="F164" s="225"/>
    </row>
    <row r="165" spans="2:6" x14ac:dyDescent="0.2">
      <c r="B165" s="225"/>
      <c r="C165" s="235"/>
      <c r="D165" s="232"/>
      <c r="E165" s="225"/>
      <c r="F165" s="225"/>
    </row>
    <row r="166" spans="2:6" x14ac:dyDescent="0.2">
      <c r="B166" s="225"/>
      <c r="C166" s="235"/>
      <c r="D166" s="232"/>
      <c r="E166" s="225"/>
      <c r="F166" s="225"/>
    </row>
    <row r="167" spans="2:6" x14ac:dyDescent="0.2">
      <c r="B167" s="225"/>
      <c r="C167" s="235"/>
      <c r="D167" s="232"/>
      <c r="E167" s="225"/>
      <c r="F167" s="225"/>
    </row>
    <row r="168" spans="2:6" x14ac:dyDescent="0.2">
      <c r="B168" s="225"/>
      <c r="C168" s="235"/>
      <c r="D168" s="232"/>
      <c r="E168" s="225"/>
      <c r="F168" s="225"/>
    </row>
    <row r="169" spans="2:6" x14ac:dyDescent="0.2">
      <c r="B169" s="225"/>
      <c r="C169" s="235"/>
      <c r="D169" s="232"/>
      <c r="E169" s="225"/>
      <c r="F169" s="225"/>
    </row>
    <row r="170" spans="2:6" x14ac:dyDescent="0.2">
      <c r="B170" s="225"/>
      <c r="C170" s="235"/>
      <c r="D170" s="232"/>
      <c r="E170" s="225"/>
      <c r="F170" s="225"/>
    </row>
    <row r="171" spans="2:6" x14ac:dyDescent="0.2">
      <c r="B171" s="225"/>
      <c r="C171" s="235"/>
      <c r="D171" s="232"/>
      <c r="E171" s="225"/>
      <c r="F171" s="225"/>
    </row>
    <row r="172" spans="2:6" x14ac:dyDescent="0.2">
      <c r="B172" s="225"/>
      <c r="C172" s="235"/>
      <c r="D172" s="232"/>
      <c r="E172" s="225"/>
      <c r="F172" s="225"/>
    </row>
    <row r="173" spans="2:6" x14ac:dyDescent="0.2">
      <c r="B173" s="225"/>
      <c r="C173" s="235"/>
      <c r="D173" s="232"/>
      <c r="E173" s="225"/>
      <c r="F173" s="225"/>
    </row>
    <row r="174" spans="2:6" x14ac:dyDescent="0.2">
      <c r="B174" s="225"/>
      <c r="C174" s="235"/>
      <c r="D174" s="232"/>
      <c r="E174" s="225"/>
      <c r="F174" s="225"/>
    </row>
    <row r="175" spans="2:6" x14ac:dyDescent="0.2">
      <c r="B175" s="225"/>
      <c r="C175" s="235"/>
      <c r="D175" s="232"/>
      <c r="E175" s="225"/>
      <c r="F175" s="225"/>
    </row>
    <row r="176" spans="2:6" x14ac:dyDescent="0.2">
      <c r="B176" s="225"/>
      <c r="C176" s="235"/>
      <c r="D176" s="232"/>
      <c r="E176" s="225"/>
      <c r="F176" s="225"/>
    </row>
    <row r="177" spans="2:6" x14ac:dyDescent="0.2">
      <c r="B177" s="225"/>
      <c r="C177" s="235"/>
      <c r="D177" s="232"/>
      <c r="E177" s="225"/>
      <c r="F177" s="225"/>
    </row>
    <row r="178" spans="2:6" x14ac:dyDescent="0.2">
      <c r="B178" s="225"/>
      <c r="C178" s="235"/>
      <c r="D178" s="232"/>
      <c r="E178" s="225"/>
      <c r="F178" s="225"/>
    </row>
    <row r="179" spans="2:6" x14ac:dyDescent="0.2">
      <c r="B179" s="225"/>
      <c r="C179" s="235"/>
      <c r="D179" s="232"/>
      <c r="E179" s="225"/>
      <c r="F179" s="225"/>
    </row>
    <row r="180" spans="2:6" x14ac:dyDescent="0.2">
      <c r="B180" s="225"/>
      <c r="C180" s="235"/>
      <c r="D180" s="232"/>
      <c r="E180" s="225"/>
      <c r="F180" s="225"/>
    </row>
    <row r="181" spans="2:6" x14ac:dyDescent="0.2">
      <c r="B181" s="225"/>
      <c r="C181" s="235"/>
      <c r="D181" s="232"/>
      <c r="E181" s="225"/>
      <c r="F181" s="225"/>
    </row>
    <row r="182" spans="2:6" x14ac:dyDescent="0.2">
      <c r="B182" s="225"/>
      <c r="C182" s="235"/>
      <c r="D182" s="232"/>
      <c r="E182" s="225"/>
      <c r="F182" s="225"/>
    </row>
    <row r="183" spans="2:6" x14ac:dyDescent="0.2">
      <c r="B183" s="225"/>
      <c r="C183" s="235"/>
      <c r="D183" s="232"/>
      <c r="E183" s="225"/>
      <c r="F183" s="225"/>
    </row>
    <row r="184" spans="2:6" x14ac:dyDescent="0.2">
      <c r="B184" s="225"/>
      <c r="C184" s="235"/>
      <c r="D184" s="232"/>
      <c r="E184" s="225"/>
      <c r="F184" s="225"/>
    </row>
    <row r="185" spans="2:6" x14ac:dyDescent="0.2">
      <c r="B185" s="225"/>
      <c r="C185" s="235"/>
      <c r="D185" s="232"/>
      <c r="E185" s="225"/>
      <c r="F185" s="225"/>
    </row>
    <row r="186" spans="2:6" x14ac:dyDescent="0.2">
      <c r="B186" s="225"/>
      <c r="C186" s="235"/>
      <c r="D186" s="232"/>
      <c r="E186" s="225"/>
      <c r="F186" s="225"/>
    </row>
    <row r="187" spans="2:6" x14ac:dyDescent="0.2">
      <c r="B187" s="225"/>
      <c r="C187" s="235"/>
      <c r="D187" s="232"/>
      <c r="E187" s="225"/>
      <c r="F187" s="225"/>
    </row>
    <row r="188" spans="2:6" x14ac:dyDescent="0.2">
      <c r="B188" s="225"/>
      <c r="C188" s="235"/>
      <c r="D188" s="232"/>
      <c r="E188" s="225"/>
      <c r="F188" s="225"/>
    </row>
    <row r="189" spans="2:6" x14ac:dyDescent="0.2">
      <c r="B189" s="225"/>
      <c r="C189" s="235"/>
      <c r="D189" s="232"/>
      <c r="E189" s="225"/>
      <c r="F189" s="225"/>
    </row>
    <row r="190" spans="2:6" x14ac:dyDescent="0.2">
      <c r="B190" s="225"/>
      <c r="C190" s="235"/>
      <c r="D190" s="232"/>
      <c r="E190" s="225"/>
      <c r="F190" s="225"/>
    </row>
    <row r="191" spans="2:6" x14ac:dyDescent="0.2">
      <c r="B191" s="225"/>
      <c r="C191" s="235"/>
      <c r="D191" s="232"/>
      <c r="E191" s="225"/>
      <c r="F191" s="225"/>
    </row>
    <row r="192" spans="2:6" x14ac:dyDescent="0.2">
      <c r="B192" s="225"/>
      <c r="C192" s="235"/>
      <c r="D192" s="232"/>
      <c r="E192" s="225"/>
      <c r="F192" s="225"/>
    </row>
    <row r="193" spans="2:6" x14ac:dyDescent="0.2">
      <c r="B193" s="225"/>
      <c r="C193" s="235"/>
      <c r="D193" s="232"/>
      <c r="E193" s="225"/>
      <c r="F193" s="225"/>
    </row>
    <row r="194" spans="2:6" x14ac:dyDescent="0.2">
      <c r="B194" s="225"/>
      <c r="C194" s="235"/>
      <c r="D194" s="232"/>
      <c r="E194" s="225"/>
      <c r="F194" s="225"/>
    </row>
    <row r="195" spans="2:6" x14ac:dyDescent="0.2">
      <c r="B195" s="225"/>
      <c r="C195" s="235"/>
      <c r="D195" s="232"/>
      <c r="E195" s="225"/>
      <c r="F195" s="225"/>
    </row>
    <row r="196" spans="2:6" x14ac:dyDescent="0.2">
      <c r="B196" s="225"/>
      <c r="C196" s="235"/>
      <c r="D196" s="232"/>
      <c r="E196" s="225"/>
      <c r="F196" s="225"/>
    </row>
    <row r="197" spans="2:6" x14ac:dyDescent="0.2">
      <c r="B197" s="225"/>
      <c r="C197" s="235"/>
      <c r="D197" s="232"/>
      <c r="E197" s="225"/>
      <c r="F197" s="225"/>
    </row>
    <row r="198" spans="2:6" x14ac:dyDescent="0.2">
      <c r="B198" s="225"/>
      <c r="C198" s="235"/>
      <c r="D198" s="232"/>
      <c r="E198" s="225"/>
      <c r="F198" s="225"/>
    </row>
    <row r="199" spans="2:6" x14ac:dyDescent="0.2">
      <c r="B199" s="225"/>
      <c r="C199" s="235"/>
      <c r="D199" s="232"/>
      <c r="E199" s="225"/>
      <c r="F199" s="225"/>
    </row>
    <row r="200" spans="2:6" x14ac:dyDescent="0.2">
      <c r="B200" s="225"/>
      <c r="C200" s="235"/>
      <c r="D200" s="232"/>
      <c r="E200" s="225"/>
      <c r="F200" s="225"/>
    </row>
    <row r="201" spans="2:6" x14ac:dyDescent="0.2">
      <c r="B201" s="225"/>
      <c r="C201" s="235"/>
      <c r="D201" s="232"/>
      <c r="E201" s="225"/>
      <c r="F201" s="225"/>
    </row>
    <row r="202" spans="2:6" x14ac:dyDescent="0.2">
      <c r="B202" s="225"/>
      <c r="C202" s="235"/>
      <c r="D202" s="232"/>
      <c r="E202" s="225"/>
      <c r="F202" s="225"/>
    </row>
    <row r="203" spans="2:6" x14ac:dyDescent="0.2">
      <c r="B203" s="225"/>
      <c r="C203" s="235"/>
      <c r="D203" s="232"/>
      <c r="E203" s="225"/>
      <c r="F203" s="225"/>
    </row>
    <row r="204" spans="2:6" x14ac:dyDescent="0.2">
      <c r="B204" s="225"/>
      <c r="C204" s="235"/>
      <c r="D204" s="232"/>
      <c r="E204" s="225"/>
      <c r="F204" s="225"/>
    </row>
    <row r="205" spans="2:6" x14ac:dyDescent="0.2">
      <c r="B205" s="225"/>
      <c r="C205" s="235"/>
      <c r="D205" s="232"/>
      <c r="E205" s="225"/>
      <c r="F205" s="225"/>
    </row>
    <row r="206" spans="2:6" x14ac:dyDescent="0.2">
      <c r="B206" s="225"/>
      <c r="C206" s="235"/>
      <c r="D206" s="232"/>
      <c r="E206" s="225"/>
      <c r="F206" s="225"/>
    </row>
    <row r="207" spans="2:6" x14ac:dyDescent="0.2">
      <c r="B207" s="225"/>
      <c r="C207" s="235"/>
      <c r="D207" s="232"/>
      <c r="E207" s="225"/>
      <c r="F207" s="225"/>
    </row>
    <row r="208" spans="2:6" x14ac:dyDescent="0.2">
      <c r="B208" s="225"/>
      <c r="C208" s="235"/>
      <c r="D208" s="232"/>
      <c r="E208" s="225"/>
      <c r="F208" s="225"/>
    </row>
    <row r="209" spans="2:6" x14ac:dyDescent="0.2">
      <c r="B209" s="225"/>
      <c r="C209" s="235"/>
      <c r="D209" s="232"/>
      <c r="E209" s="225"/>
      <c r="F209" s="225"/>
    </row>
    <row r="210" spans="2:6" x14ac:dyDescent="0.2">
      <c r="B210" s="225"/>
      <c r="C210" s="235"/>
      <c r="D210" s="232"/>
      <c r="E210" s="225"/>
      <c r="F210" s="225"/>
    </row>
    <row r="211" spans="2:6" x14ac:dyDescent="0.2">
      <c r="B211" s="225"/>
      <c r="C211" s="235"/>
      <c r="D211" s="232"/>
      <c r="E211" s="225"/>
      <c r="F211" s="225"/>
    </row>
    <row r="212" spans="2:6" x14ac:dyDescent="0.2">
      <c r="B212" s="225"/>
      <c r="C212" s="235"/>
      <c r="D212" s="232"/>
      <c r="E212" s="225"/>
      <c r="F212" s="225"/>
    </row>
    <row r="213" spans="2:6" x14ac:dyDescent="0.2">
      <c r="B213" s="225"/>
      <c r="C213" s="235"/>
      <c r="D213" s="232"/>
      <c r="E213" s="225"/>
      <c r="F213" s="225"/>
    </row>
    <row r="214" spans="2:6" x14ac:dyDescent="0.2">
      <c r="B214" s="225"/>
      <c r="C214" s="235"/>
      <c r="D214" s="232"/>
      <c r="E214" s="225"/>
      <c r="F214" s="225"/>
    </row>
    <row r="215" spans="2:6" x14ac:dyDescent="0.2">
      <c r="B215" s="225"/>
      <c r="C215" s="235"/>
      <c r="D215" s="232"/>
      <c r="E215" s="225"/>
      <c r="F215" s="225"/>
    </row>
    <row r="216" spans="2:6" x14ac:dyDescent="0.2">
      <c r="B216" s="225"/>
      <c r="C216" s="235"/>
      <c r="D216" s="232"/>
      <c r="E216" s="225"/>
      <c r="F216" s="225"/>
    </row>
    <row r="217" spans="2:6" x14ac:dyDescent="0.2">
      <c r="B217" s="225"/>
      <c r="C217" s="235"/>
      <c r="D217" s="232"/>
      <c r="E217" s="225"/>
      <c r="F217" s="225"/>
    </row>
    <row r="218" spans="2:6" x14ac:dyDescent="0.2">
      <c r="B218" s="225"/>
      <c r="C218" s="235"/>
      <c r="D218" s="232"/>
      <c r="E218" s="225"/>
      <c r="F218" s="225"/>
    </row>
    <row r="219" spans="2:6" x14ac:dyDescent="0.2">
      <c r="B219" s="225"/>
      <c r="C219" s="235"/>
      <c r="D219" s="232"/>
      <c r="E219" s="225"/>
      <c r="F219" s="225"/>
    </row>
    <row r="220" spans="2:6" x14ac:dyDescent="0.2">
      <c r="B220" s="225"/>
      <c r="C220" s="235"/>
      <c r="D220" s="232"/>
      <c r="E220" s="225"/>
      <c r="F220" s="225"/>
    </row>
    <row r="221" spans="2:6" x14ac:dyDescent="0.2">
      <c r="B221" s="225"/>
      <c r="C221" s="235"/>
      <c r="D221" s="232"/>
      <c r="E221" s="225"/>
      <c r="F221" s="225"/>
    </row>
    <row r="222" spans="2:6" x14ac:dyDescent="0.2">
      <c r="B222" s="225"/>
      <c r="C222" s="235"/>
      <c r="D222" s="232"/>
      <c r="E222" s="225"/>
      <c r="F222" s="225"/>
    </row>
    <row r="223" spans="2:6" x14ac:dyDescent="0.2">
      <c r="B223" s="225"/>
      <c r="C223" s="235"/>
      <c r="D223" s="232"/>
      <c r="E223" s="225"/>
      <c r="F223" s="225"/>
    </row>
    <row r="224" spans="2:6" x14ac:dyDescent="0.2">
      <c r="B224" s="225"/>
      <c r="C224" s="235"/>
      <c r="D224" s="232"/>
      <c r="E224" s="225"/>
      <c r="F224" s="225"/>
    </row>
    <row r="225" spans="2:6" x14ac:dyDescent="0.2">
      <c r="B225" s="225"/>
      <c r="C225" s="235"/>
      <c r="D225" s="232"/>
      <c r="E225" s="225"/>
      <c r="F225" s="225"/>
    </row>
    <row r="226" spans="2:6" x14ac:dyDescent="0.2">
      <c r="B226" s="225"/>
      <c r="C226" s="235"/>
      <c r="D226" s="232"/>
      <c r="E226" s="225"/>
      <c r="F226" s="225"/>
    </row>
    <row r="227" spans="2:6" x14ac:dyDescent="0.2">
      <c r="B227" s="225"/>
      <c r="C227" s="235"/>
      <c r="D227" s="232"/>
      <c r="E227" s="225"/>
      <c r="F227" s="225"/>
    </row>
    <row r="228" spans="2:6" x14ac:dyDescent="0.2">
      <c r="B228" s="225"/>
      <c r="C228" s="235"/>
      <c r="D228" s="232"/>
      <c r="E228" s="225"/>
      <c r="F228" s="225"/>
    </row>
    <row r="229" spans="2:6" x14ac:dyDescent="0.2">
      <c r="B229" s="225"/>
      <c r="C229" s="235"/>
      <c r="D229" s="232"/>
      <c r="E229" s="225"/>
      <c r="F229" s="225"/>
    </row>
    <row r="230" spans="2:6" x14ac:dyDescent="0.2">
      <c r="B230" s="225"/>
      <c r="C230" s="235"/>
      <c r="D230" s="232"/>
      <c r="E230" s="225"/>
      <c r="F230" s="225"/>
    </row>
    <row r="231" spans="2:6" x14ac:dyDescent="0.2">
      <c r="B231" s="225"/>
      <c r="C231" s="235"/>
      <c r="D231" s="232"/>
      <c r="E231" s="225"/>
      <c r="F231" s="225"/>
    </row>
    <row r="232" spans="2:6" x14ac:dyDescent="0.2">
      <c r="B232" s="225"/>
      <c r="C232" s="235"/>
      <c r="D232" s="232"/>
      <c r="E232" s="225"/>
      <c r="F232" s="225"/>
    </row>
    <row r="233" spans="2:6" x14ac:dyDescent="0.2">
      <c r="B233" s="225"/>
      <c r="C233" s="235"/>
      <c r="D233" s="232"/>
      <c r="E233" s="225"/>
      <c r="F233" s="225"/>
    </row>
    <row r="234" spans="2:6" x14ac:dyDescent="0.2">
      <c r="B234" s="225"/>
      <c r="C234" s="235"/>
      <c r="D234" s="232"/>
      <c r="E234" s="225"/>
      <c r="F234" s="225"/>
    </row>
    <row r="235" spans="2:6" x14ac:dyDescent="0.2">
      <c r="B235" s="225"/>
      <c r="C235" s="235"/>
      <c r="D235" s="232"/>
      <c r="E235" s="225"/>
      <c r="F235" s="225"/>
    </row>
    <row r="236" spans="2:6" x14ac:dyDescent="0.2">
      <c r="B236" s="225"/>
      <c r="C236" s="235"/>
      <c r="D236" s="232"/>
      <c r="E236" s="225"/>
      <c r="F236" s="225"/>
    </row>
    <row r="237" spans="2:6" x14ac:dyDescent="0.2">
      <c r="B237" s="225"/>
      <c r="C237" s="235"/>
      <c r="D237" s="232"/>
      <c r="E237" s="225"/>
      <c r="F237" s="225"/>
    </row>
    <row r="238" spans="2:6" x14ac:dyDescent="0.2">
      <c r="B238" s="225"/>
      <c r="C238" s="235"/>
      <c r="D238" s="232"/>
      <c r="E238" s="225"/>
      <c r="F238" s="225"/>
    </row>
    <row r="239" spans="2:6" x14ac:dyDescent="0.2">
      <c r="B239" s="225"/>
      <c r="C239" s="235"/>
      <c r="D239" s="232"/>
      <c r="E239" s="225"/>
      <c r="F239" s="225"/>
    </row>
    <row r="240" spans="2:6" x14ac:dyDescent="0.2">
      <c r="B240" s="225"/>
      <c r="C240" s="235"/>
      <c r="D240" s="232"/>
      <c r="E240" s="225"/>
      <c r="F240" s="225"/>
    </row>
  </sheetData>
  <mergeCells count="16">
    <mergeCell ref="A52:F52"/>
    <mergeCell ref="A47:F47"/>
    <mergeCell ref="B1:F1"/>
    <mergeCell ref="A38:F38"/>
    <mergeCell ref="A39:F39"/>
    <mergeCell ref="A40:F40"/>
    <mergeCell ref="A41:F41"/>
    <mergeCell ref="A42:F42"/>
    <mergeCell ref="A43:F43"/>
    <mergeCell ref="A44:F44"/>
    <mergeCell ref="A45:F45"/>
    <mergeCell ref="A46:F46"/>
    <mergeCell ref="A48:F48"/>
    <mergeCell ref="A49:F49"/>
    <mergeCell ref="A50:F50"/>
    <mergeCell ref="A51:F51"/>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H254"/>
  <sheetViews>
    <sheetView topLeftCell="A2" zoomScale="80" zoomScaleNormal="80" zoomScaleSheetLayoutView="100" workbookViewId="0">
      <selection activeCell="B14" sqref="B14"/>
    </sheetView>
  </sheetViews>
  <sheetFormatPr defaultColWidth="61.42578125" defaultRowHeight="12.75" x14ac:dyDescent="0.2"/>
  <cols>
    <col min="1" max="1" width="61.28515625" style="106" bestFit="1" customWidth="1"/>
    <col min="2" max="2" width="9.28515625" bestFit="1" customWidth="1"/>
    <col min="3" max="3" width="9" bestFit="1" customWidth="1"/>
    <col min="4" max="4" width="11.5703125" bestFit="1" customWidth="1"/>
    <col min="5" max="5" width="12.85546875" bestFit="1" customWidth="1"/>
    <col min="6" max="6" width="11.5703125" customWidth="1"/>
    <col min="7" max="7" width="12.85546875" bestFit="1" customWidth="1"/>
    <col min="8" max="8" width="12.42578125" customWidth="1"/>
    <col min="9" max="9" width="17" bestFit="1" customWidth="1"/>
    <col min="11" max="11" width="52" bestFit="1" customWidth="1"/>
  </cols>
  <sheetData>
    <row r="1" spans="1:216" ht="19.5" thickBot="1" x14ac:dyDescent="0.25">
      <c r="A1" s="1" t="s">
        <v>0</v>
      </c>
      <c r="B1" s="882" t="s">
        <v>1</v>
      </c>
      <c r="C1" s="883"/>
      <c r="D1" s="883"/>
      <c r="E1" s="883"/>
      <c r="F1" s="884"/>
      <c r="G1" s="885"/>
    </row>
    <row r="2" spans="1:216" s="7" customFormat="1" ht="51" x14ac:dyDescent="0.2">
      <c r="A2" s="2" t="s">
        <v>2</v>
      </c>
      <c r="B2" s="3" t="s">
        <v>3</v>
      </c>
      <c r="C2" s="4" t="s">
        <v>4</v>
      </c>
      <c r="D2" s="5" t="s">
        <v>5</v>
      </c>
      <c r="E2" s="5" t="s">
        <v>6</v>
      </c>
      <c r="F2" s="5" t="s">
        <v>7</v>
      </c>
      <c r="G2" s="6" t="s">
        <v>8</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row>
    <row r="3" spans="1:216" ht="14.25" x14ac:dyDescent="0.2">
      <c r="A3" s="8" t="s">
        <v>9</v>
      </c>
      <c r="B3" s="9"/>
      <c r="C3" s="10"/>
      <c r="D3" s="10"/>
      <c r="E3" s="10"/>
      <c r="F3" s="11"/>
      <c r="G3" s="12"/>
      <c r="H3" s="13"/>
      <c r="I3" s="14"/>
    </row>
    <row r="4" spans="1:216" ht="27" x14ac:dyDescent="0.2">
      <c r="A4" s="15" t="s">
        <v>10</v>
      </c>
      <c r="B4" s="16"/>
      <c r="C4" s="17"/>
      <c r="D4" s="18"/>
      <c r="E4" s="19"/>
      <c r="F4" s="19"/>
      <c r="G4" s="18"/>
      <c r="I4" s="14"/>
    </row>
    <row r="5" spans="1:216" x14ac:dyDescent="0.2">
      <c r="A5" s="20" t="s">
        <v>11</v>
      </c>
      <c r="B5" s="21" t="s">
        <v>12</v>
      </c>
      <c r="C5" s="22">
        <v>12</v>
      </c>
      <c r="D5" s="18">
        <v>4440.2700057723514</v>
      </c>
      <c r="E5" s="23">
        <f>+C5*D5</f>
        <v>53283.240069268213</v>
      </c>
      <c r="F5" s="19"/>
      <c r="G5" s="18">
        <f>+E5+F5</f>
        <v>53283.240069268213</v>
      </c>
      <c r="I5" s="14"/>
    </row>
    <row r="6" spans="1:216" x14ac:dyDescent="0.2">
      <c r="A6" s="20" t="s">
        <v>13</v>
      </c>
      <c r="B6" s="21" t="s">
        <v>12</v>
      </c>
      <c r="C6" s="17"/>
      <c r="D6" s="18"/>
      <c r="E6" s="19"/>
      <c r="F6" s="19"/>
      <c r="G6" s="18"/>
      <c r="I6" s="14"/>
    </row>
    <row r="7" spans="1:216" ht="25.5" x14ac:dyDescent="0.2">
      <c r="A7" s="24" t="s">
        <v>14</v>
      </c>
      <c r="B7" s="21"/>
      <c r="C7" s="25"/>
      <c r="D7" s="26"/>
      <c r="E7" s="26"/>
      <c r="F7" s="26"/>
      <c r="G7" s="27"/>
      <c r="I7" s="28"/>
      <c r="J7" s="29"/>
    </row>
    <row r="8" spans="1:216" x14ac:dyDescent="0.2">
      <c r="A8" s="465" t="s">
        <v>332</v>
      </c>
      <c r="B8" s="21" t="s">
        <v>12</v>
      </c>
      <c r="C8" s="30"/>
      <c r="D8" s="30"/>
      <c r="E8" s="23">
        <v>8350</v>
      </c>
      <c r="F8" s="31"/>
      <c r="G8" s="32"/>
      <c r="I8" s="28"/>
      <c r="J8" s="29"/>
    </row>
    <row r="9" spans="1:216" x14ac:dyDescent="0.2">
      <c r="A9" s="20" t="s">
        <v>16</v>
      </c>
      <c r="B9" s="21" t="s">
        <v>12</v>
      </c>
      <c r="C9" s="30">
        <v>1</v>
      </c>
      <c r="D9" s="30"/>
      <c r="E9" s="30"/>
      <c r="F9" s="18">
        <f>18100/1.1778563</f>
        <v>15366.900019976971</v>
      </c>
      <c r="G9" s="18">
        <f>+E9+F9</f>
        <v>15366.900019976971</v>
      </c>
      <c r="I9" s="28"/>
      <c r="J9" s="29"/>
    </row>
    <row r="10" spans="1:216" x14ac:dyDescent="0.2">
      <c r="A10" s="33" t="s">
        <v>17</v>
      </c>
      <c r="B10" s="34"/>
      <c r="C10" s="35"/>
      <c r="D10" s="36"/>
      <c r="E10" s="37">
        <f>+SUM(E3:E9)</f>
        <v>61633.240069268213</v>
      </c>
      <c r="F10" s="37">
        <f>+SUM(F3:F9)</f>
        <v>15366.900019976971</v>
      </c>
      <c r="G10" s="37">
        <f>+SUM(G3:G9)</f>
        <v>68650.140089245178</v>
      </c>
    </row>
    <row r="11" spans="1:216" ht="14.25" x14ac:dyDescent="0.2">
      <c r="A11" s="38" t="s">
        <v>18</v>
      </c>
      <c r="B11" s="9"/>
      <c r="C11" s="10"/>
      <c r="D11" s="39"/>
      <c r="E11" s="40"/>
      <c r="F11" s="41"/>
      <c r="G11" s="42"/>
    </row>
    <row r="12" spans="1:216" x14ac:dyDescent="0.2">
      <c r="A12" s="33" t="s">
        <v>19</v>
      </c>
      <c r="B12" s="34"/>
      <c r="C12" s="35"/>
      <c r="D12" s="43"/>
      <c r="E12" s="44"/>
      <c r="F12" s="44"/>
      <c r="G12" s="37">
        <f>+SUM(G11:G11)</f>
        <v>0</v>
      </c>
    </row>
    <row r="13" spans="1:216" ht="14.25" x14ac:dyDescent="0.2">
      <c r="A13" s="38" t="s">
        <v>20</v>
      </c>
      <c r="B13" s="9"/>
      <c r="C13" s="10"/>
      <c r="D13" s="39"/>
      <c r="E13" s="40"/>
      <c r="F13" s="41"/>
      <c r="G13" s="42"/>
    </row>
    <row r="14" spans="1:216" x14ac:dyDescent="0.2">
      <c r="A14" s="45" t="s">
        <v>21</v>
      </c>
      <c r="B14" s="21" t="s">
        <v>22</v>
      </c>
      <c r="C14" s="46">
        <v>12</v>
      </c>
      <c r="D14" s="27">
        <v>42.450000055185001</v>
      </c>
      <c r="E14" s="23">
        <f>+D14*C14</f>
        <v>509.40000066222001</v>
      </c>
      <c r="F14" s="47"/>
      <c r="G14" s="18">
        <f>+E14+F14</f>
        <v>509.40000066222001</v>
      </c>
    </row>
    <row r="15" spans="1:216" x14ac:dyDescent="0.2">
      <c r="A15" s="33" t="s">
        <v>23</v>
      </c>
      <c r="B15" s="34"/>
      <c r="C15" s="35"/>
      <c r="D15" s="43"/>
      <c r="E15" s="37">
        <f>+SUM(E13:E14)</f>
        <v>509.40000066222001</v>
      </c>
      <c r="F15" s="37">
        <f>+SUM(F13:F14)</f>
        <v>0</v>
      </c>
      <c r="G15" s="37">
        <f>+SUM(G13:G14)</f>
        <v>509.40000066222001</v>
      </c>
    </row>
    <row r="16" spans="1:216" ht="14.25" x14ac:dyDescent="0.2">
      <c r="A16" s="48" t="s">
        <v>24</v>
      </c>
      <c r="B16" s="21"/>
      <c r="C16" s="25"/>
      <c r="D16" s="26"/>
      <c r="E16" s="49"/>
      <c r="F16" s="50"/>
      <c r="G16" s="42"/>
    </row>
    <row r="17" spans="1:9" x14ac:dyDescent="0.2">
      <c r="A17" s="33" t="s">
        <v>25</v>
      </c>
      <c r="B17" s="51"/>
      <c r="C17" s="52"/>
      <c r="D17" s="53"/>
      <c r="E17" s="54"/>
      <c r="F17" s="54"/>
      <c r="G17" s="37">
        <f>+SUM(G16)</f>
        <v>0</v>
      </c>
    </row>
    <row r="18" spans="1:9" ht="14.25" x14ac:dyDescent="0.2">
      <c r="A18" s="38" t="s">
        <v>26</v>
      </c>
      <c r="B18" s="9"/>
      <c r="C18" s="55"/>
      <c r="D18" s="39"/>
      <c r="E18" s="40"/>
      <c r="F18" s="41"/>
      <c r="G18" s="42"/>
    </row>
    <row r="19" spans="1:9" ht="25.5" x14ac:dyDescent="0.2">
      <c r="A19" s="56" t="s">
        <v>27</v>
      </c>
      <c r="B19" s="57"/>
      <c r="C19" s="55"/>
      <c r="D19" s="39"/>
      <c r="E19" s="39"/>
      <c r="F19" s="39"/>
      <c r="G19" s="42"/>
    </row>
    <row r="20" spans="1:9" ht="25.5" x14ac:dyDescent="0.2">
      <c r="A20" s="56" t="s">
        <v>28</v>
      </c>
      <c r="B20" s="57"/>
      <c r="C20" s="55"/>
      <c r="D20" s="39"/>
      <c r="E20" s="58"/>
      <c r="F20" s="39"/>
      <c r="G20" s="42"/>
    </row>
    <row r="21" spans="1:9" ht="25.5" x14ac:dyDescent="0.2">
      <c r="A21" s="45" t="s">
        <v>29</v>
      </c>
      <c r="B21" s="59" t="s">
        <v>30</v>
      </c>
      <c r="C21" s="60">
        <v>1</v>
      </c>
      <c r="D21" s="18">
        <v>10456.850013593905</v>
      </c>
      <c r="E21" s="61">
        <f>+C21*D21</f>
        <v>10456.850013593905</v>
      </c>
      <c r="F21" s="62"/>
      <c r="G21" s="18">
        <f>+E21+F21</f>
        <v>10456.850013593905</v>
      </c>
    </row>
    <row r="22" spans="1:9" ht="25.5" x14ac:dyDescent="0.2">
      <c r="A22" s="45" t="s">
        <v>31</v>
      </c>
      <c r="B22" s="59" t="s">
        <v>30</v>
      </c>
      <c r="C22" s="60">
        <v>1</v>
      </c>
      <c r="D22" s="18">
        <v>3396.0000044147992</v>
      </c>
      <c r="E22" s="61">
        <f>+C22*D22</f>
        <v>3396.0000044147992</v>
      </c>
      <c r="F22" s="62"/>
      <c r="G22" s="18">
        <f t="shared" ref="G22:G30" si="0">+E22+F22</f>
        <v>3396.0000044147992</v>
      </c>
    </row>
    <row r="23" spans="1:9" ht="25.5" x14ac:dyDescent="0.2">
      <c r="A23" s="45" t="s">
        <v>32</v>
      </c>
      <c r="B23" s="59" t="s">
        <v>30</v>
      </c>
      <c r="C23" s="60">
        <v>1</v>
      </c>
      <c r="D23" s="18">
        <v>22498.500029248051</v>
      </c>
      <c r="E23" s="61">
        <f>+C23*D23</f>
        <v>22498.500029248051</v>
      </c>
      <c r="F23" s="62"/>
      <c r="G23" s="18">
        <f t="shared" si="0"/>
        <v>22498.500029248051</v>
      </c>
      <c r="H23" s="63"/>
      <c r="I23" s="63"/>
    </row>
    <row r="24" spans="1:9" ht="25.5" x14ac:dyDescent="0.2">
      <c r="A24" s="56" t="s">
        <v>33</v>
      </c>
      <c r="B24" s="64"/>
      <c r="C24" s="60"/>
      <c r="D24" s="18"/>
      <c r="E24" s="65"/>
      <c r="F24" s="62"/>
      <c r="G24" s="42"/>
    </row>
    <row r="25" spans="1:9" ht="38.25" x14ac:dyDescent="0.2">
      <c r="A25" s="45" t="s">
        <v>34</v>
      </c>
      <c r="B25" s="59" t="s">
        <v>30</v>
      </c>
      <c r="C25" s="60">
        <v>1</v>
      </c>
      <c r="D25" s="18">
        <v>3396.0000044147992</v>
      </c>
      <c r="E25" s="61">
        <f>+C25*D25</f>
        <v>3396.0000044147992</v>
      </c>
      <c r="F25" s="62"/>
      <c r="G25" s="18">
        <f t="shared" si="0"/>
        <v>3396.0000044147992</v>
      </c>
    </row>
    <row r="26" spans="1:9" ht="25.5" x14ac:dyDescent="0.2">
      <c r="A26" s="45" t="s">
        <v>35</v>
      </c>
      <c r="B26" s="59" t="s">
        <v>30</v>
      </c>
      <c r="C26" s="60">
        <v>1</v>
      </c>
      <c r="D26" s="18">
        <v>3396.0000044147992</v>
      </c>
      <c r="E26" s="61">
        <f>+C26*D26</f>
        <v>3396.0000044147992</v>
      </c>
      <c r="F26" s="62"/>
      <c r="G26" s="18">
        <f t="shared" si="0"/>
        <v>3396.0000044147992</v>
      </c>
    </row>
    <row r="27" spans="1:9" ht="25.5" x14ac:dyDescent="0.2">
      <c r="A27" s="45" t="s">
        <v>36</v>
      </c>
      <c r="B27" s="59" t="s">
        <v>30</v>
      </c>
      <c r="C27" s="60">
        <v>1</v>
      </c>
      <c r="D27" s="18">
        <v>3396.0000044147992</v>
      </c>
      <c r="E27" s="61">
        <f>+C27*D27</f>
        <v>3396.0000044147992</v>
      </c>
      <c r="F27" s="62"/>
      <c r="G27" s="18">
        <f t="shared" si="0"/>
        <v>3396.0000044147992</v>
      </c>
    </row>
    <row r="28" spans="1:9" ht="25.5" x14ac:dyDescent="0.2">
      <c r="A28" s="45" t="s">
        <v>37</v>
      </c>
      <c r="B28" s="59" t="s">
        <v>30</v>
      </c>
      <c r="C28" s="60">
        <v>1</v>
      </c>
      <c r="D28" s="18">
        <v>3396.0000044147992</v>
      </c>
      <c r="E28" s="61">
        <f>+C28*D28</f>
        <v>3396.0000044147992</v>
      </c>
      <c r="F28" s="62"/>
      <c r="G28" s="18">
        <f t="shared" si="0"/>
        <v>3396.0000044147992</v>
      </c>
      <c r="H28" s="63"/>
      <c r="I28" s="23"/>
    </row>
    <row r="29" spans="1:9" x14ac:dyDescent="0.2">
      <c r="A29" s="56" t="s">
        <v>38</v>
      </c>
      <c r="B29" s="64"/>
      <c r="C29" s="60"/>
      <c r="D29" s="18"/>
      <c r="E29" s="65"/>
      <c r="F29" s="62"/>
      <c r="G29" s="42"/>
    </row>
    <row r="30" spans="1:9" ht="38.25" x14ac:dyDescent="0.2">
      <c r="A30" s="45" t="s">
        <v>39</v>
      </c>
      <c r="B30" s="59" t="s">
        <v>30</v>
      </c>
      <c r="C30" s="60">
        <v>1</v>
      </c>
      <c r="D30" s="18">
        <v>21225.000027592501</v>
      </c>
      <c r="E30" s="61">
        <f>+C30*D30</f>
        <v>21225.000027592501</v>
      </c>
      <c r="F30" s="62"/>
      <c r="G30" s="18">
        <f t="shared" si="0"/>
        <v>21225.000027592501</v>
      </c>
      <c r="H30" s="63"/>
      <c r="I30" s="63"/>
    </row>
    <row r="31" spans="1:9" ht="51" x14ac:dyDescent="0.2">
      <c r="A31" s="56" t="s">
        <v>40</v>
      </c>
      <c r="B31" s="64"/>
      <c r="C31" s="60"/>
      <c r="D31" s="18"/>
      <c r="E31" s="65"/>
      <c r="F31" s="62"/>
      <c r="G31" s="42"/>
    </row>
    <row r="32" spans="1:9" ht="25.5" x14ac:dyDescent="0.2">
      <c r="A32" s="56" t="s">
        <v>41</v>
      </c>
      <c r="B32" s="64"/>
      <c r="C32" s="60"/>
      <c r="D32" s="18"/>
      <c r="E32" s="65"/>
      <c r="F32" s="62"/>
      <c r="G32" s="42"/>
    </row>
    <row r="33" spans="1:10" ht="25.5" x14ac:dyDescent="0.2">
      <c r="A33" s="45" t="s">
        <v>42</v>
      </c>
      <c r="B33" s="59" t="s">
        <v>30</v>
      </c>
      <c r="C33" s="60">
        <v>1</v>
      </c>
      <c r="D33" s="18">
        <v>5150.6000066957795</v>
      </c>
      <c r="E33" s="61">
        <f>+C33*D33</f>
        <v>5150.6000066957795</v>
      </c>
      <c r="F33" s="62"/>
      <c r="G33" s="18">
        <f>+E33+F33</f>
        <v>5150.6000066957795</v>
      </c>
    </row>
    <row r="34" spans="1:10" ht="25.5" x14ac:dyDescent="0.2">
      <c r="A34" s="45" t="s">
        <v>43</v>
      </c>
      <c r="B34" s="59" t="s">
        <v>30</v>
      </c>
      <c r="C34" s="60">
        <v>1</v>
      </c>
      <c r="D34" s="18">
        <v>6792.0000088295992</v>
      </c>
      <c r="E34" s="61">
        <f>+C34*D34</f>
        <v>6792.0000088295992</v>
      </c>
      <c r="F34" s="62"/>
      <c r="G34" s="18">
        <f>+E34+F34</f>
        <v>6792.0000088295992</v>
      </c>
      <c r="H34" s="63"/>
      <c r="I34" s="63"/>
    </row>
    <row r="35" spans="1:10" ht="25.5" x14ac:dyDescent="0.2">
      <c r="A35" s="56" t="s">
        <v>44</v>
      </c>
      <c r="B35" s="64"/>
      <c r="C35" s="60"/>
      <c r="D35" s="18"/>
      <c r="E35" s="65"/>
      <c r="F35" s="62"/>
      <c r="G35" s="42"/>
    </row>
    <row r="36" spans="1:10" ht="25.5" x14ac:dyDescent="0.2">
      <c r="A36" s="56" t="s">
        <v>45</v>
      </c>
      <c r="B36" s="64"/>
      <c r="C36" s="60"/>
      <c r="D36" s="18"/>
      <c r="E36" s="18"/>
      <c r="F36" s="62"/>
      <c r="G36" s="42"/>
    </row>
    <row r="37" spans="1:10" ht="25.5" x14ac:dyDescent="0.2">
      <c r="A37" s="45" t="s">
        <v>46</v>
      </c>
      <c r="B37" s="59" t="s">
        <v>30</v>
      </c>
      <c r="C37" s="60">
        <v>1</v>
      </c>
      <c r="D37" s="18">
        <v>5150.6000066957795</v>
      </c>
      <c r="E37" s="61">
        <f>+C37*D37</f>
        <v>5150.6000066957795</v>
      </c>
      <c r="F37" s="62"/>
      <c r="G37" s="18">
        <f>+E37+F37</f>
        <v>5150.6000066957795</v>
      </c>
    </row>
    <row r="38" spans="1:10" ht="25.5" x14ac:dyDescent="0.2">
      <c r="A38" s="45" t="s">
        <v>47</v>
      </c>
      <c r="B38" s="59" t="s">
        <v>30</v>
      </c>
      <c r="C38" s="60">
        <v>1</v>
      </c>
      <c r="D38" s="18">
        <v>23772.0000309036</v>
      </c>
      <c r="E38" s="61">
        <f>+C38*D38</f>
        <v>23772.0000309036</v>
      </c>
      <c r="F38" s="62"/>
      <c r="G38" s="18">
        <f>+E38+F38</f>
        <v>23772.0000309036</v>
      </c>
      <c r="H38" s="63"/>
    </row>
    <row r="39" spans="1:10" ht="13.5" thickBot="1" x14ac:dyDescent="0.25">
      <c r="A39" s="66" t="s">
        <v>48</v>
      </c>
      <c r="B39" s="67"/>
      <c r="C39" s="68"/>
      <c r="D39" s="69"/>
      <c r="E39" s="70">
        <f>+SUM(E19:E38)</f>
        <v>112025.55014563318</v>
      </c>
      <c r="F39" s="70">
        <f>+SUM(F19:F38)</f>
        <v>0</v>
      </c>
      <c r="G39" s="70">
        <f>+SUM(G19:G38)</f>
        <v>112025.55014563318</v>
      </c>
      <c r="J39">
        <v>83103</v>
      </c>
    </row>
    <row r="40" spans="1:10" x14ac:dyDescent="0.2">
      <c r="A40" s="38" t="s">
        <v>49</v>
      </c>
      <c r="B40" s="71"/>
      <c r="C40" s="72"/>
      <c r="D40" s="73"/>
      <c r="E40" s="74"/>
      <c r="F40" s="74"/>
      <c r="G40" s="75"/>
      <c r="J40">
        <v>28923</v>
      </c>
    </row>
    <row r="41" spans="1:10" ht="25.5" x14ac:dyDescent="0.2">
      <c r="A41" s="45" t="s">
        <v>50</v>
      </c>
      <c r="B41" s="76" t="s">
        <v>51</v>
      </c>
      <c r="C41" s="60">
        <v>1</v>
      </c>
      <c r="D41" s="61">
        <v>12735.000016555501</v>
      </c>
      <c r="E41" s="61">
        <f>+D41</f>
        <v>12735.000016555501</v>
      </c>
      <c r="F41" s="77"/>
      <c r="G41" s="18">
        <f>+C41*D41</f>
        <v>12735.000016555501</v>
      </c>
    </row>
    <row r="42" spans="1:10" ht="25.5" x14ac:dyDescent="0.2">
      <c r="A42" s="45" t="s">
        <v>52</v>
      </c>
      <c r="B42" s="59" t="s">
        <v>30</v>
      </c>
      <c r="C42" s="60">
        <v>1</v>
      </c>
      <c r="D42" s="61">
        <v>14097.645018326939</v>
      </c>
      <c r="E42" s="77"/>
      <c r="F42" s="61">
        <f>+D42*C42</f>
        <v>14097.645018326939</v>
      </c>
      <c r="G42" s="18">
        <f>+C42*D42</f>
        <v>14097.645018326939</v>
      </c>
    </row>
    <row r="43" spans="1:10" ht="13.5" thickBot="1" x14ac:dyDescent="0.25">
      <c r="A43" s="33" t="s">
        <v>53</v>
      </c>
      <c r="B43" s="34"/>
      <c r="C43" s="35"/>
      <c r="D43" s="43"/>
      <c r="E43" s="37">
        <f>+SUM(E40:E42)</f>
        <v>12735.000016555501</v>
      </c>
      <c r="F43" s="37">
        <f>+SUM(F40:F42)</f>
        <v>14097.645018326939</v>
      </c>
      <c r="G43" s="37">
        <f>+SUM(G40:G42)</f>
        <v>26832.64503488244</v>
      </c>
    </row>
    <row r="44" spans="1:10" ht="13.5" thickBot="1" x14ac:dyDescent="0.25">
      <c r="A44" s="78" t="s">
        <v>54</v>
      </c>
      <c r="B44" s="79"/>
      <c r="C44" s="80"/>
      <c r="D44" s="81"/>
      <c r="E44" s="82">
        <f>+E43+E39+E17+E15+E12+E10</f>
        <v>186903.19023211912</v>
      </c>
      <c r="F44" s="83">
        <f>+F43+F39+F17+F15+F12+F10</f>
        <v>29464.54503830391</v>
      </c>
      <c r="G44" s="82">
        <f>+G43+G39+G17+G15+G12+G10</f>
        <v>208017.735270423</v>
      </c>
      <c r="H44" s="84"/>
      <c r="I44" s="84"/>
    </row>
    <row r="45" spans="1:10" ht="26.25" thickBot="1" x14ac:dyDescent="0.25">
      <c r="A45" s="85" t="s">
        <v>55</v>
      </c>
      <c r="B45" s="86"/>
      <c r="C45" s="60"/>
      <c r="D45" s="77"/>
      <c r="E45" s="87">
        <f>+E44*7%</f>
        <v>13083.223316248339</v>
      </c>
      <c r="F45" s="88"/>
      <c r="G45" s="89"/>
      <c r="H45" s="84"/>
    </row>
    <row r="46" spans="1:10" ht="13.5" thickBot="1" x14ac:dyDescent="0.25">
      <c r="A46" s="78" t="s">
        <v>56</v>
      </c>
      <c r="B46" s="90"/>
      <c r="C46" s="91"/>
      <c r="D46" s="92"/>
      <c r="E46" s="93">
        <f>+E44+E45</f>
        <v>199986.41354836745</v>
      </c>
      <c r="F46" s="94"/>
      <c r="G46" s="95"/>
      <c r="H46" s="84"/>
    </row>
    <row r="47" spans="1:10" ht="26.25" thickBot="1" x14ac:dyDescent="0.25">
      <c r="A47" s="85" t="s">
        <v>57</v>
      </c>
      <c r="B47" s="86"/>
      <c r="C47" s="60"/>
      <c r="D47" s="77"/>
      <c r="E47" s="87"/>
      <c r="F47" s="96"/>
      <c r="G47" s="89"/>
      <c r="H47" s="84"/>
    </row>
    <row r="48" spans="1:10" ht="13.5" thickBot="1" x14ac:dyDescent="0.25">
      <c r="A48" s="78" t="s">
        <v>58</v>
      </c>
      <c r="B48" s="91"/>
      <c r="C48" s="91"/>
      <c r="D48" s="92"/>
      <c r="E48" s="97">
        <f>+E46+E47</f>
        <v>199986.41354836745</v>
      </c>
      <c r="F48" s="94">
        <f>+F44</f>
        <v>29464.54503830391</v>
      </c>
      <c r="G48" s="83">
        <f>+E48+F48</f>
        <v>229450.95858667136</v>
      </c>
      <c r="H48" s="98"/>
      <c r="I48" s="84"/>
    </row>
    <row r="49" spans="1:9" ht="13.5" thickBot="1" x14ac:dyDescent="0.25">
      <c r="A49" s="99" t="s">
        <v>59</v>
      </c>
      <c r="B49" s="100"/>
      <c r="C49" s="101"/>
      <c r="D49" s="100"/>
      <c r="E49" s="102">
        <f>+E48</f>
        <v>199986.41354836745</v>
      </c>
      <c r="F49" s="103">
        <f>+F48/E48</f>
        <v>0.14733273383683038</v>
      </c>
      <c r="G49" s="100"/>
      <c r="H49" s="98"/>
      <c r="I49" s="98"/>
    </row>
    <row r="50" spans="1:9" ht="13.5" thickBot="1" x14ac:dyDescent="0.25">
      <c r="A50" s="78"/>
      <c r="B50" s="91"/>
      <c r="C50" s="91"/>
      <c r="D50" s="104"/>
      <c r="E50" s="91"/>
      <c r="F50" s="91"/>
      <c r="G50" s="105"/>
    </row>
    <row r="52" spans="1:9" x14ac:dyDescent="0.2">
      <c r="A52" s="886" t="s">
        <v>60</v>
      </c>
      <c r="B52" s="886"/>
      <c r="C52" s="886"/>
      <c r="D52" s="886"/>
      <c r="E52" s="886"/>
      <c r="F52" s="886"/>
      <c r="G52" s="886"/>
    </row>
    <row r="53" spans="1:9" x14ac:dyDescent="0.2">
      <c r="A53" s="880" t="s">
        <v>61</v>
      </c>
      <c r="B53" s="880"/>
      <c r="C53" s="880"/>
      <c r="D53" s="880"/>
      <c r="E53" s="880"/>
      <c r="F53" s="880"/>
      <c r="G53" s="880"/>
    </row>
    <row r="54" spans="1:9" x14ac:dyDescent="0.2">
      <c r="A54" s="880" t="s">
        <v>62</v>
      </c>
      <c r="B54" s="880"/>
      <c r="C54" s="880"/>
      <c r="D54" s="880"/>
      <c r="E54" s="880"/>
      <c r="F54" s="880"/>
      <c r="G54" s="880"/>
    </row>
    <row r="55" spans="1:9" x14ac:dyDescent="0.2">
      <c r="A55" s="880" t="s">
        <v>63</v>
      </c>
      <c r="B55" s="880"/>
      <c r="C55" s="880"/>
      <c r="D55" s="880"/>
      <c r="E55" s="880"/>
      <c r="F55" s="880"/>
      <c r="G55" s="880"/>
    </row>
    <row r="56" spans="1:9" x14ac:dyDescent="0.2">
      <c r="A56" s="878" t="s">
        <v>64</v>
      </c>
      <c r="B56" s="878"/>
      <c r="C56" s="878"/>
      <c r="D56" s="878"/>
      <c r="E56" s="878"/>
      <c r="F56" s="878"/>
      <c r="G56" s="878"/>
    </row>
    <row r="57" spans="1:9" x14ac:dyDescent="0.2">
      <c r="A57" s="880" t="s">
        <v>65</v>
      </c>
      <c r="B57" s="880"/>
      <c r="C57" s="880"/>
      <c r="D57" s="880"/>
      <c r="E57" s="880"/>
      <c r="F57" s="880"/>
      <c r="G57" s="880"/>
    </row>
    <row r="58" spans="1:9" x14ac:dyDescent="0.2">
      <c r="A58" s="880" t="s">
        <v>66</v>
      </c>
      <c r="B58" s="880"/>
      <c r="C58" s="880"/>
      <c r="D58" s="880"/>
      <c r="E58" s="880"/>
      <c r="F58" s="880"/>
      <c r="G58" s="880"/>
    </row>
    <row r="59" spans="1:9" x14ac:dyDescent="0.2">
      <c r="A59" s="880" t="s">
        <v>67</v>
      </c>
      <c r="B59" s="880"/>
      <c r="C59" s="880"/>
      <c r="D59" s="880"/>
      <c r="E59" s="880"/>
      <c r="F59" s="880"/>
      <c r="G59" s="880"/>
    </row>
    <row r="60" spans="1:9" x14ac:dyDescent="0.2">
      <c r="A60" s="881" t="s">
        <v>68</v>
      </c>
      <c r="B60" s="881"/>
      <c r="C60" s="881"/>
      <c r="D60" s="881"/>
      <c r="E60" s="881"/>
      <c r="F60" s="881"/>
      <c r="G60" s="881"/>
    </row>
    <row r="61" spans="1:9" x14ac:dyDescent="0.2">
      <c r="A61" s="881" t="s">
        <v>69</v>
      </c>
      <c r="B61" s="881"/>
      <c r="C61" s="881"/>
      <c r="D61" s="881"/>
      <c r="E61" s="881"/>
      <c r="F61" s="881"/>
      <c r="G61" s="881"/>
    </row>
    <row r="62" spans="1:9" x14ac:dyDescent="0.2">
      <c r="A62" s="878" t="s">
        <v>70</v>
      </c>
      <c r="B62" s="878"/>
      <c r="C62" s="878"/>
      <c r="D62" s="878"/>
      <c r="E62" s="878"/>
      <c r="F62" s="878"/>
      <c r="G62" s="878"/>
    </row>
    <row r="63" spans="1:9" x14ac:dyDescent="0.2">
      <c r="A63" s="878" t="s">
        <v>71</v>
      </c>
      <c r="B63" s="878"/>
      <c r="C63" s="878"/>
      <c r="D63" s="878"/>
      <c r="E63" s="878"/>
      <c r="F63" s="878"/>
      <c r="G63" s="878"/>
    </row>
    <row r="64" spans="1:9" x14ac:dyDescent="0.2">
      <c r="A64" s="878" t="s">
        <v>72</v>
      </c>
      <c r="B64" s="878"/>
      <c r="C64" s="878"/>
      <c r="D64" s="878"/>
      <c r="E64" s="878"/>
      <c r="F64" s="878"/>
      <c r="G64" s="878"/>
    </row>
    <row r="65" spans="1:7" x14ac:dyDescent="0.2">
      <c r="A65" s="878" t="s">
        <v>73</v>
      </c>
      <c r="B65" s="878"/>
      <c r="C65" s="878"/>
      <c r="D65" s="878"/>
      <c r="E65" s="878"/>
      <c r="F65" s="878"/>
      <c r="G65" s="878"/>
    </row>
    <row r="66" spans="1:7" x14ac:dyDescent="0.2">
      <c r="A66" s="879" t="s">
        <v>74</v>
      </c>
      <c r="B66" s="879"/>
      <c r="C66" s="879"/>
      <c r="D66" s="879"/>
      <c r="E66" s="879"/>
      <c r="F66" s="879"/>
      <c r="G66" s="879"/>
    </row>
    <row r="76" spans="1:7" x14ac:dyDescent="0.2">
      <c r="B76" s="106"/>
      <c r="C76" s="106"/>
      <c r="D76" s="106"/>
      <c r="E76" s="106"/>
      <c r="F76" s="106"/>
      <c r="G76" s="106"/>
    </row>
    <row r="77" spans="1:7" x14ac:dyDescent="0.2">
      <c r="B77" s="106"/>
      <c r="C77" s="106"/>
      <c r="D77" s="106"/>
      <c r="E77" s="106"/>
      <c r="F77" s="106"/>
      <c r="G77" s="106"/>
    </row>
    <row r="78" spans="1:7" x14ac:dyDescent="0.2">
      <c r="B78" s="106"/>
      <c r="C78" s="106"/>
      <c r="D78" s="106"/>
      <c r="E78" s="106"/>
      <c r="F78" s="106"/>
      <c r="G78" s="106"/>
    </row>
    <row r="79" spans="1:7" x14ac:dyDescent="0.2">
      <c r="B79" s="106"/>
      <c r="C79" s="106"/>
      <c r="D79" s="106"/>
      <c r="E79" s="106"/>
      <c r="F79" s="106"/>
      <c r="G79" s="106"/>
    </row>
    <row r="80" spans="1:7" x14ac:dyDescent="0.2">
      <c r="B80" s="106"/>
      <c r="C80" s="106"/>
      <c r="D80" s="106"/>
      <c r="E80" s="106"/>
      <c r="F80" s="106"/>
      <c r="G80" s="106"/>
    </row>
    <row r="81" spans="2:7" x14ac:dyDescent="0.2">
      <c r="B81" s="106"/>
      <c r="C81" s="106"/>
      <c r="D81" s="106"/>
      <c r="E81" s="106"/>
      <c r="F81" s="106"/>
      <c r="G81" s="106"/>
    </row>
    <row r="82" spans="2:7" x14ac:dyDescent="0.2">
      <c r="B82" s="106"/>
      <c r="C82" s="106"/>
      <c r="D82" s="106"/>
      <c r="E82" s="106"/>
      <c r="F82" s="106"/>
      <c r="G82" s="106"/>
    </row>
    <row r="83" spans="2:7" x14ac:dyDescent="0.2">
      <c r="B83" s="106"/>
      <c r="C83" s="106"/>
      <c r="D83" s="106"/>
      <c r="E83" s="106"/>
      <c r="F83" s="106"/>
      <c r="G83" s="106"/>
    </row>
    <row r="84" spans="2:7" x14ac:dyDescent="0.2">
      <c r="B84" s="106"/>
      <c r="C84" s="106"/>
      <c r="D84" s="106"/>
      <c r="E84" s="106"/>
      <c r="F84" s="106"/>
      <c r="G84" s="106"/>
    </row>
    <row r="85" spans="2:7" x14ac:dyDescent="0.2">
      <c r="B85" s="106"/>
      <c r="C85" s="106"/>
      <c r="D85" s="106"/>
      <c r="E85" s="106"/>
      <c r="F85" s="106"/>
      <c r="G85" s="106"/>
    </row>
    <row r="86" spans="2:7" x14ac:dyDescent="0.2">
      <c r="B86" s="106"/>
      <c r="C86" s="106"/>
      <c r="D86" s="106"/>
      <c r="E86" s="106"/>
      <c r="F86" s="106"/>
      <c r="G86" s="106"/>
    </row>
    <row r="87" spans="2:7" x14ac:dyDescent="0.2">
      <c r="B87" s="106"/>
      <c r="C87" s="106"/>
      <c r="D87" s="106"/>
      <c r="E87" s="106"/>
      <c r="F87" s="106"/>
      <c r="G87" s="106"/>
    </row>
    <row r="88" spans="2:7" x14ac:dyDescent="0.2">
      <c r="B88" s="106"/>
      <c r="C88" s="106"/>
      <c r="D88" s="106"/>
      <c r="E88" s="106"/>
      <c r="F88" s="106"/>
      <c r="G88" s="106"/>
    </row>
    <row r="89" spans="2:7" x14ac:dyDescent="0.2">
      <c r="B89" s="106"/>
      <c r="C89" s="106"/>
      <c r="D89" s="106"/>
      <c r="E89" s="106"/>
      <c r="F89" s="106"/>
      <c r="G89" s="106"/>
    </row>
    <row r="90" spans="2:7" x14ac:dyDescent="0.2">
      <c r="B90" s="106"/>
      <c r="C90" s="106"/>
      <c r="D90" s="106"/>
      <c r="E90" s="106"/>
      <c r="F90" s="106"/>
      <c r="G90" s="106"/>
    </row>
    <row r="91" spans="2:7" x14ac:dyDescent="0.2">
      <c r="B91" s="106"/>
      <c r="C91" s="106"/>
      <c r="D91" s="106"/>
      <c r="E91" s="106"/>
      <c r="F91" s="106"/>
      <c r="G91" s="106"/>
    </row>
    <row r="92" spans="2:7" x14ac:dyDescent="0.2">
      <c r="B92" s="106"/>
      <c r="C92" s="106"/>
      <c r="D92" s="106"/>
      <c r="E92" s="106"/>
      <c r="F92" s="106"/>
      <c r="G92" s="106"/>
    </row>
    <row r="93" spans="2:7" x14ac:dyDescent="0.2">
      <c r="B93" s="106"/>
      <c r="C93" s="106"/>
      <c r="D93" s="106"/>
      <c r="E93" s="106"/>
      <c r="F93" s="106"/>
      <c r="G93" s="106"/>
    </row>
    <row r="94" spans="2:7" x14ac:dyDescent="0.2">
      <c r="B94" s="106"/>
      <c r="C94" s="106"/>
      <c r="D94" s="106"/>
      <c r="E94" s="106"/>
      <c r="F94" s="106"/>
      <c r="G94" s="106"/>
    </row>
    <row r="95" spans="2:7" x14ac:dyDescent="0.2">
      <c r="B95" s="106"/>
      <c r="C95" s="106"/>
      <c r="D95" s="106"/>
      <c r="E95" s="106"/>
      <c r="F95" s="106"/>
      <c r="G95" s="106"/>
    </row>
    <row r="96" spans="2:7" x14ac:dyDescent="0.2">
      <c r="B96" s="106"/>
      <c r="C96" s="106"/>
      <c r="D96" s="106"/>
      <c r="E96" s="106"/>
      <c r="F96" s="106"/>
      <c r="G96" s="106"/>
    </row>
    <row r="97" spans="2:7" x14ac:dyDescent="0.2">
      <c r="B97" s="106"/>
      <c r="C97" s="106"/>
      <c r="D97" s="106"/>
      <c r="E97" s="106"/>
      <c r="F97" s="106"/>
      <c r="G97" s="106"/>
    </row>
    <row r="98" spans="2:7" x14ac:dyDescent="0.2">
      <c r="B98" s="106"/>
      <c r="C98" s="106"/>
      <c r="D98" s="106"/>
      <c r="E98" s="106"/>
      <c r="F98" s="106"/>
      <c r="G98" s="106"/>
    </row>
    <row r="99" spans="2:7" x14ac:dyDescent="0.2">
      <c r="B99" s="106"/>
      <c r="C99" s="106"/>
      <c r="D99" s="106"/>
      <c r="E99" s="106"/>
      <c r="F99" s="106"/>
      <c r="G99" s="106"/>
    </row>
    <row r="100" spans="2:7" x14ac:dyDescent="0.2">
      <c r="B100" s="106"/>
      <c r="C100" s="106"/>
      <c r="D100" s="106"/>
      <c r="E100" s="106"/>
      <c r="F100" s="106"/>
      <c r="G100" s="106"/>
    </row>
    <row r="101" spans="2:7" x14ac:dyDescent="0.2">
      <c r="B101" s="106"/>
      <c r="C101" s="106"/>
      <c r="D101" s="106"/>
      <c r="E101" s="106"/>
      <c r="F101" s="106"/>
      <c r="G101" s="106"/>
    </row>
    <row r="102" spans="2:7" x14ac:dyDescent="0.2">
      <c r="B102" s="106"/>
      <c r="C102" s="106"/>
      <c r="D102" s="106"/>
      <c r="E102" s="106"/>
      <c r="F102" s="106"/>
      <c r="G102" s="106"/>
    </row>
    <row r="103" spans="2:7" x14ac:dyDescent="0.2">
      <c r="B103" s="106"/>
      <c r="C103" s="106"/>
      <c r="D103" s="106"/>
      <c r="E103" s="106"/>
      <c r="F103" s="106"/>
      <c r="G103" s="106"/>
    </row>
    <row r="104" spans="2:7" x14ac:dyDescent="0.2">
      <c r="B104" s="106"/>
      <c r="C104" s="106"/>
      <c r="D104" s="106"/>
      <c r="E104" s="106"/>
      <c r="F104" s="106"/>
      <c r="G104" s="106"/>
    </row>
    <row r="105" spans="2:7" x14ac:dyDescent="0.2">
      <c r="B105" s="106"/>
      <c r="C105" s="106"/>
      <c r="D105" s="106"/>
      <c r="E105" s="106"/>
      <c r="F105" s="106"/>
      <c r="G105" s="106"/>
    </row>
    <row r="106" spans="2:7" x14ac:dyDescent="0.2">
      <c r="B106" s="106"/>
      <c r="C106" s="106"/>
      <c r="D106" s="106"/>
      <c r="E106" s="106"/>
      <c r="F106" s="106"/>
      <c r="G106" s="106"/>
    </row>
    <row r="107" spans="2:7" x14ac:dyDescent="0.2">
      <c r="B107" s="106"/>
      <c r="C107" s="106"/>
      <c r="D107" s="106"/>
      <c r="E107" s="106"/>
      <c r="F107" s="106"/>
      <c r="G107" s="106"/>
    </row>
    <row r="108" spans="2:7" x14ac:dyDescent="0.2">
      <c r="B108" s="106"/>
      <c r="C108" s="106"/>
      <c r="D108" s="106"/>
      <c r="E108" s="106"/>
      <c r="F108" s="106"/>
      <c r="G108" s="106"/>
    </row>
    <row r="109" spans="2:7" x14ac:dyDescent="0.2">
      <c r="B109" s="106"/>
      <c r="C109" s="106"/>
      <c r="D109" s="106"/>
      <c r="E109" s="106"/>
      <c r="F109" s="106"/>
      <c r="G109" s="106"/>
    </row>
    <row r="110" spans="2:7" x14ac:dyDescent="0.2">
      <c r="B110" s="106"/>
      <c r="C110" s="106"/>
      <c r="D110" s="106"/>
      <c r="E110" s="106"/>
      <c r="F110" s="106"/>
      <c r="G110" s="106"/>
    </row>
    <row r="111" spans="2:7" x14ac:dyDescent="0.2">
      <c r="B111" s="106"/>
      <c r="C111" s="106"/>
      <c r="D111" s="106"/>
      <c r="E111" s="106"/>
      <c r="F111" s="106"/>
      <c r="G111" s="106"/>
    </row>
    <row r="112" spans="2:7" x14ac:dyDescent="0.2">
      <c r="B112" s="106"/>
      <c r="C112" s="106"/>
      <c r="D112" s="106"/>
      <c r="E112" s="106"/>
      <c r="F112" s="106"/>
      <c r="G112" s="106"/>
    </row>
    <row r="113" spans="2:7" x14ac:dyDescent="0.2">
      <c r="B113" s="106"/>
      <c r="C113" s="106"/>
      <c r="D113" s="106"/>
      <c r="E113" s="106"/>
      <c r="F113" s="106"/>
      <c r="G113" s="106"/>
    </row>
    <row r="114" spans="2:7" x14ac:dyDescent="0.2">
      <c r="B114" s="106"/>
      <c r="C114" s="106"/>
      <c r="D114" s="106"/>
      <c r="E114" s="106"/>
      <c r="F114" s="106"/>
      <c r="G114" s="106"/>
    </row>
    <row r="115" spans="2:7" x14ac:dyDescent="0.2">
      <c r="B115" s="106"/>
      <c r="C115" s="106"/>
      <c r="D115" s="106"/>
      <c r="E115" s="106"/>
      <c r="F115" s="106"/>
      <c r="G115" s="106"/>
    </row>
    <row r="116" spans="2:7" x14ac:dyDescent="0.2">
      <c r="B116" s="106"/>
      <c r="C116" s="106"/>
      <c r="D116" s="106"/>
      <c r="E116" s="106"/>
      <c r="F116" s="106"/>
      <c r="G116" s="106"/>
    </row>
    <row r="117" spans="2:7" x14ac:dyDescent="0.2">
      <c r="B117" s="106"/>
      <c r="C117" s="106"/>
      <c r="D117" s="106"/>
      <c r="E117" s="106"/>
      <c r="F117" s="106"/>
      <c r="G117" s="106"/>
    </row>
    <row r="118" spans="2:7" x14ac:dyDescent="0.2">
      <c r="B118" s="106"/>
      <c r="C118" s="106"/>
      <c r="D118" s="106"/>
      <c r="E118" s="106"/>
      <c r="F118" s="106"/>
      <c r="G118" s="106"/>
    </row>
    <row r="119" spans="2:7" x14ac:dyDescent="0.2">
      <c r="B119" s="106"/>
      <c r="C119" s="106"/>
      <c r="D119" s="106"/>
      <c r="E119" s="106"/>
      <c r="F119" s="106"/>
      <c r="G119" s="106"/>
    </row>
    <row r="120" spans="2:7" x14ac:dyDescent="0.2">
      <c r="B120" s="106"/>
      <c r="C120" s="106"/>
      <c r="D120" s="106"/>
      <c r="E120" s="106"/>
      <c r="F120" s="106"/>
      <c r="G120" s="106"/>
    </row>
    <row r="121" spans="2:7" x14ac:dyDescent="0.2">
      <c r="B121" s="106"/>
      <c r="C121" s="106"/>
      <c r="D121" s="106"/>
      <c r="E121" s="106"/>
      <c r="F121" s="106"/>
      <c r="G121" s="106"/>
    </row>
    <row r="122" spans="2:7" x14ac:dyDescent="0.2">
      <c r="B122" s="106"/>
      <c r="C122" s="106"/>
      <c r="D122" s="106"/>
      <c r="E122" s="106"/>
      <c r="F122" s="106"/>
      <c r="G122" s="106"/>
    </row>
    <row r="123" spans="2:7" x14ac:dyDescent="0.2">
      <c r="B123" s="106"/>
      <c r="C123" s="106"/>
      <c r="D123" s="106"/>
      <c r="E123" s="106"/>
      <c r="F123" s="106"/>
      <c r="G123" s="106"/>
    </row>
    <row r="124" spans="2:7" x14ac:dyDescent="0.2">
      <c r="B124" s="106"/>
      <c r="C124" s="106"/>
      <c r="D124" s="106"/>
      <c r="E124" s="106"/>
      <c r="F124" s="106"/>
      <c r="G124" s="106"/>
    </row>
    <row r="125" spans="2:7" x14ac:dyDescent="0.2">
      <c r="B125" s="106"/>
      <c r="C125" s="106"/>
      <c r="D125" s="106"/>
      <c r="E125" s="106"/>
      <c r="F125" s="106"/>
      <c r="G125" s="106"/>
    </row>
    <row r="126" spans="2:7" x14ac:dyDescent="0.2">
      <c r="B126" s="106"/>
      <c r="C126" s="106"/>
      <c r="D126" s="106"/>
      <c r="E126" s="106"/>
      <c r="F126" s="106"/>
      <c r="G126" s="106"/>
    </row>
    <row r="127" spans="2:7" x14ac:dyDescent="0.2">
      <c r="B127" s="106"/>
      <c r="C127" s="106"/>
      <c r="D127" s="106"/>
      <c r="E127" s="106"/>
      <c r="F127" s="106"/>
      <c r="G127" s="106"/>
    </row>
    <row r="128" spans="2:7" x14ac:dyDescent="0.2">
      <c r="B128" s="106"/>
      <c r="C128" s="106"/>
      <c r="D128" s="106"/>
      <c r="E128" s="106"/>
      <c r="F128" s="106"/>
      <c r="G128" s="106"/>
    </row>
    <row r="129" spans="2:7" x14ac:dyDescent="0.2">
      <c r="B129" s="106"/>
      <c r="C129" s="106"/>
      <c r="D129" s="106"/>
      <c r="E129" s="106"/>
      <c r="F129" s="106"/>
      <c r="G129" s="106"/>
    </row>
    <row r="130" spans="2:7" x14ac:dyDescent="0.2">
      <c r="B130" s="106"/>
      <c r="C130" s="106"/>
      <c r="D130" s="106"/>
      <c r="E130" s="106"/>
      <c r="F130" s="106"/>
      <c r="G130" s="106"/>
    </row>
    <row r="131" spans="2:7" x14ac:dyDescent="0.2">
      <c r="B131" s="106"/>
      <c r="C131" s="106"/>
      <c r="D131" s="106"/>
      <c r="E131" s="106"/>
      <c r="F131" s="106"/>
      <c r="G131" s="106"/>
    </row>
    <row r="132" spans="2:7" x14ac:dyDescent="0.2">
      <c r="B132" s="106"/>
      <c r="C132" s="106"/>
      <c r="D132" s="106"/>
      <c r="E132" s="106"/>
      <c r="F132" s="106"/>
      <c r="G132" s="106"/>
    </row>
    <row r="133" spans="2:7" x14ac:dyDescent="0.2">
      <c r="B133" s="106"/>
      <c r="C133" s="106"/>
      <c r="D133" s="106"/>
      <c r="E133" s="106"/>
      <c r="F133" s="106"/>
      <c r="G133" s="106"/>
    </row>
    <row r="134" spans="2:7" x14ac:dyDescent="0.2">
      <c r="B134" s="106"/>
      <c r="C134" s="106"/>
      <c r="D134" s="106"/>
      <c r="E134" s="106"/>
      <c r="F134" s="106"/>
      <c r="G134" s="106"/>
    </row>
    <row r="135" spans="2:7" x14ac:dyDescent="0.2">
      <c r="B135" s="106"/>
      <c r="C135" s="106"/>
      <c r="D135" s="106"/>
      <c r="E135" s="106"/>
      <c r="F135" s="106"/>
      <c r="G135" s="106"/>
    </row>
    <row r="136" spans="2:7" x14ac:dyDescent="0.2">
      <c r="B136" s="106"/>
      <c r="C136" s="106"/>
      <c r="D136" s="106"/>
      <c r="E136" s="106"/>
      <c r="F136" s="106"/>
      <c r="G136" s="106"/>
    </row>
    <row r="137" spans="2:7" x14ac:dyDescent="0.2">
      <c r="B137" s="106"/>
      <c r="C137" s="106"/>
      <c r="D137" s="106"/>
      <c r="E137" s="106"/>
      <c r="F137" s="106"/>
      <c r="G137" s="106"/>
    </row>
    <row r="138" spans="2:7" x14ac:dyDescent="0.2">
      <c r="B138" s="106"/>
      <c r="C138" s="106"/>
      <c r="D138" s="106"/>
      <c r="E138" s="106"/>
      <c r="F138" s="106"/>
      <c r="G138" s="106"/>
    </row>
    <row r="139" spans="2:7" x14ac:dyDescent="0.2">
      <c r="B139" s="106"/>
      <c r="C139" s="106"/>
      <c r="D139" s="106"/>
      <c r="E139" s="106"/>
      <c r="F139" s="106"/>
      <c r="G139" s="106"/>
    </row>
    <row r="140" spans="2:7" x14ac:dyDescent="0.2">
      <c r="B140" s="106"/>
      <c r="C140" s="106"/>
      <c r="D140" s="106"/>
      <c r="E140" s="106"/>
      <c r="F140" s="106"/>
      <c r="G140" s="106"/>
    </row>
    <row r="141" spans="2:7" x14ac:dyDescent="0.2">
      <c r="B141" s="106"/>
      <c r="C141" s="106"/>
      <c r="D141" s="106"/>
      <c r="E141" s="106"/>
      <c r="F141" s="106"/>
      <c r="G141" s="106"/>
    </row>
    <row r="142" spans="2:7" x14ac:dyDescent="0.2">
      <c r="B142" s="106"/>
      <c r="C142" s="106"/>
      <c r="D142" s="106"/>
      <c r="E142" s="106"/>
      <c r="F142" s="106"/>
      <c r="G142" s="106"/>
    </row>
    <row r="143" spans="2:7" x14ac:dyDescent="0.2">
      <c r="B143" s="106"/>
      <c r="C143" s="106"/>
      <c r="D143" s="106"/>
      <c r="E143" s="106"/>
      <c r="F143" s="106"/>
      <c r="G143" s="106"/>
    </row>
    <row r="144" spans="2:7" x14ac:dyDescent="0.2">
      <c r="B144" s="106"/>
      <c r="C144" s="106"/>
      <c r="D144" s="106"/>
      <c r="E144" s="106"/>
      <c r="F144" s="106"/>
      <c r="G144" s="106"/>
    </row>
    <row r="145" spans="2:7" x14ac:dyDescent="0.2">
      <c r="B145" s="106"/>
      <c r="C145" s="106"/>
      <c r="D145" s="106"/>
      <c r="E145" s="106"/>
      <c r="F145" s="106"/>
      <c r="G145" s="106"/>
    </row>
    <row r="146" spans="2:7" x14ac:dyDescent="0.2">
      <c r="B146" s="106"/>
      <c r="C146" s="106"/>
      <c r="D146" s="106"/>
      <c r="E146" s="106"/>
      <c r="F146" s="106"/>
      <c r="G146" s="106"/>
    </row>
    <row r="147" spans="2:7" x14ac:dyDescent="0.2">
      <c r="B147" s="106"/>
      <c r="C147" s="106"/>
      <c r="D147" s="106"/>
      <c r="E147" s="106"/>
      <c r="F147" s="106"/>
      <c r="G147" s="106"/>
    </row>
    <row r="148" spans="2:7" x14ac:dyDescent="0.2">
      <c r="B148" s="106"/>
      <c r="C148" s="106"/>
      <c r="D148" s="106"/>
      <c r="E148" s="106"/>
      <c r="F148" s="106"/>
      <c r="G148" s="106"/>
    </row>
    <row r="149" spans="2:7" x14ac:dyDescent="0.2">
      <c r="B149" s="106"/>
      <c r="C149" s="106"/>
      <c r="D149" s="106"/>
      <c r="E149" s="106"/>
      <c r="F149" s="106"/>
      <c r="G149" s="106"/>
    </row>
    <row r="150" spans="2:7" x14ac:dyDescent="0.2">
      <c r="B150" s="106"/>
      <c r="C150" s="106"/>
      <c r="D150" s="106"/>
      <c r="E150" s="106"/>
      <c r="F150" s="106"/>
      <c r="G150" s="106"/>
    </row>
    <row r="151" spans="2:7" x14ac:dyDescent="0.2">
      <c r="B151" s="106"/>
      <c r="C151" s="106"/>
      <c r="D151" s="106"/>
      <c r="E151" s="106"/>
      <c r="F151" s="106"/>
      <c r="G151" s="106"/>
    </row>
    <row r="152" spans="2:7" x14ac:dyDescent="0.2">
      <c r="B152" s="106"/>
      <c r="C152" s="106"/>
      <c r="D152" s="106"/>
      <c r="E152" s="106"/>
      <c r="F152" s="106"/>
      <c r="G152" s="106"/>
    </row>
    <row r="153" spans="2:7" x14ac:dyDescent="0.2">
      <c r="B153" s="106"/>
      <c r="C153" s="106"/>
      <c r="D153" s="106"/>
      <c r="E153" s="106"/>
      <c r="F153" s="106"/>
      <c r="G153" s="106"/>
    </row>
    <row r="154" spans="2:7" x14ac:dyDescent="0.2">
      <c r="B154" s="106"/>
      <c r="C154" s="106"/>
      <c r="D154" s="106"/>
      <c r="E154" s="106"/>
      <c r="F154" s="106"/>
      <c r="G154" s="106"/>
    </row>
    <row r="155" spans="2:7" x14ac:dyDescent="0.2">
      <c r="B155" s="106"/>
      <c r="C155" s="106"/>
      <c r="D155" s="106"/>
      <c r="E155" s="106"/>
      <c r="F155" s="106"/>
      <c r="G155" s="106"/>
    </row>
    <row r="156" spans="2:7" x14ac:dyDescent="0.2">
      <c r="B156" s="106"/>
      <c r="C156" s="106"/>
      <c r="D156" s="106"/>
      <c r="E156" s="106"/>
      <c r="F156" s="106"/>
      <c r="G156" s="106"/>
    </row>
    <row r="157" spans="2:7" x14ac:dyDescent="0.2">
      <c r="B157" s="106"/>
      <c r="C157" s="106"/>
      <c r="D157" s="106"/>
      <c r="E157" s="106"/>
      <c r="F157" s="106"/>
      <c r="G157" s="106"/>
    </row>
    <row r="158" spans="2:7" x14ac:dyDescent="0.2">
      <c r="B158" s="106"/>
      <c r="C158" s="106"/>
      <c r="D158" s="106"/>
      <c r="E158" s="106"/>
      <c r="F158" s="106"/>
      <c r="G158" s="106"/>
    </row>
    <row r="159" spans="2:7" x14ac:dyDescent="0.2">
      <c r="B159" s="106"/>
      <c r="C159" s="106"/>
      <c r="D159" s="106"/>
      <c r="E159" s="106"/>
      <c r="F159" s="106"/>
      <c r="G159" s="106"/>
    </row>
    <row r="160" spans="2:7" x14ac:dyDescent="0.2">
      <c r="B160" s="106"/>
      <c r="C160" s="106"/>
      <c r="D160" s="106"/>
      <c r="E160" s="106"/>
      <c r="F160" s="106"/>
      <c r="G160" s="106"/>
    </row>
    <row r="161" spans="2:7" x14ac:dyDescent="0.2">
      <c r="B161" s="106"/>
      <c r="C161" s="106"/>
      <c r="D161" s="106"/>
      <c r="E161" s="106"/>
      <c r="F161" s="106"/>
      <c r="G161" s="106"/>
    </row>
    <row r="162" spans="2:7" x14ac:dyDescent="0.2">
      <c r="B162" s="106"/>
      <c r="C162" s="106"/>
      <c r="D162" s="106"/>
      <c r="E162" s="106"/>
      <c r="F162" s="106"/>
      <c r="G162" s="106"/>
    </row>
    <row r="163" spans="2:7" x14ac:dyDescent="0.2">
      <c r="B163" s="106"/>
      <c r="C163" s="106"/>
      <c r="D163" s="106"/>
      <c r="E163" s="106"/>
      <c r="F163" s="106"/>
      <c r="G163" s="106"/>
    </row>
    <row r="164" spans="2:7" x14ac:dyDescent="0.2">
      <c r="B164" s="106"/>
      <c r="C164" s="106"/>
      <c r="D164" s="106"/>
      <c r="E164" s="106"/>
      <c r="F164" s="106"/>
      <c r="G164" s="106"/>
    </row>
    <row r="165" spans="2:7" x14ac:dyDescent="0.2">
      <c r="B165" s="106"/>
      <c r="C165" s="106"/>
      <c r="D165" s="106"/>
      <c r="E165" s="106"/>
      <c r="F165" s="106"/>
      <c r="G165" s="106"/>
    </row>
    <row r="166" spans="2:7" x14ac:dyDescent="0.2">
      <c r="B166" s="106"/>
      <c r="C166" s="106"/>
      <c r="D166" s="106"/>
      <c r="E166" s="106"/>
      <c r="F166" s="106"/>
      <c r="G166" s="106"/>
    </row>
    <row r="167" spans="2:7" x14ac:dyDescent="0.2">
      <c r="B167" s="106"/>
      <c r="C167" s="106"/>
      <c r="D167" s="106"/>
      <c r="E167" s="106"/>
      <c r="F167" s="106"/>
      <c r="G167" s="106"/>
    </row>
    <row r="168" spans="2:7" x14ac:dyDescent="0.2">
      <c r="B168" s="106"/>
      <c r="C168" s="106"/>
      <c r="D168" s="106"/>
      <c r="E168" s="106"/>
      <c r="F168" s="106"/>
      <c r="G168" s="106"/>
    </row>
    <row r="169" spans="2:7" x14ac:dyDescent="0.2">
      <c r="B169" s="106"/>
      <c r="C169" s="106"/>
      <c r="D169" s="106"/>
      <c r="E169" s="106"/>
      <c r="F169" s="106"/>
      <c r="G169" s="106"/>
    </row>
    <row r="170" spans="2:7" x14ac:dyDescent="0.2">
      <c r="B170" s="106"/>
      <c r="C170" s="106"/>
      <c r="D170" s="106"/>
      <c r="E170" s="106"/>
      <c r="F170" s="106"/>
      <c r="G170" s="106"/>
    </row>
    <row r="171" spans="2:7" x14ac:dyDescent="0.2">
      <c r="B171" s="106"/>
      <c r="C171" s="106"/>
      <c r="D171" s="106"/>
      <c r="E171" s="106"/>
      <c r="F171" s="106"/>
      <c r="G171" s="106"/>
    </row>
    <row r="172" spans="2:7" x14ac:dyDescent="0.2">
      <c r="B172" s="106"/>
      <c r="C172" s="106"/>
      <c r="D172" s="106"/>
      <c r="E172" s="106"/>
      <c r="F172" s="106"/>
      <c r="G172" s="106"/>
    </row>
    <row r="173" spans="2:7" x14ac:dyDescent="0.2">
      <c r="B173" s="106"/>
      <c r="C173" s="106"/>
      <c r="D173" s="106"/>
      <c r="E173" s="106"/>
      <c r="F173" s="106"/>
      <c r="G173" s="106"/>
    </row>
    <row r="174" spans="2:7" x14ac:dyDescent="0.2">
      <c r="B174" s="106"/>
      <c r="C174" s="106"/>
      <c r="D174" s="106"/>
      <c r="E174" s="106"/>
      <c r="F174" s="106"/>
      <c r="G174" s="106"/>
    </row>
    <row r="175" spans="2:7" x14ac:dyDescent="0.2">
      <c r="B175" s="106"/>
      <c r="C175" s="106"/>
      <c r="D175" s="106"/>
      <c r="E175" s="106"/>
      <c r="F175" s="106"/>
      <c r="G175" s="106"/>
    </row>
    <row r="176" spans="2:7" x14ac:dyDescent="0.2">
      <c r="B176" s="106"/>
      <c r="C176" s="106"/>
      <c r="D176" s="106"/>
      <c r="E176" s="106"/>
      <c r="F176" s="106"/>
      <c r="G176" s="106"/>
    </row>
    <row r="177" spans="2:7" x14ac:dyDescent="0.2">
      <c r="B177" s="106"/>
      <c r="C177" s="106"/>
      <c r="D177" s="106"/>
      <c r="E177" s="106"/>
      <c r="F177" s="106"/>
      <c r="G177" s="106"/>
    </row>
    <row r="178" spans="2:7" x14ac:dyDescent="0.2">
      <c r="B178" s="106"/>
      <c r="C178" s="106"/>
      <c r="D178" s="106"/>
      <c r="E178" s="106"/>
      <c r="F178" s="106"/>
      <c r="G178" s="106"/>
    </row>
    <row r="179" spans="2:7" x14ac:dyDescent="0.2">
      <c r="B179" s="106"/>
      <c r="C179" s="106"/>
      <c r="D179" s="106"/>
      <c r="E179" s="106"/>
      <c r="F179" s="106"/>
      <c r="G179" s="106"/>
    </row>
    <row r="180" spans="2:7" x14ac:dyDescent="0.2">
      <c r="B180" s="106"/>
      <c r="C180" s="106"/>
      <c r="D180" s="106"/>
      <c r="E180" s="106"/>
      <c r="F180" s="106"/>
      <c r="G180" s="106"/>
    </row>
    <row r="181" spans="2:7" x14ac:dyDescent="0.2">
      <c r="B181" s="106"/>
      <c r="C181" s="106"/>
      <c r="D181" s="106"/>
      <c r="E181" s="106"/>
      <c r="F181" s="106"/>
      <c r="G181" s="106"/>
    </row>
    <row r="182" spans="2:7" x14ac:dyDescent="0.2">
      <c r="B182" s="106"/>
      <c r="C182" s="106"/>
      <c r="D182" s="106"/>
      <c r="E182" s="106"/>
      <c r="F182" s="106"/>
      <c r="G182" s="106"/>
    </row>
    <row r="183" spans="2:7" x14ac:dyDescent="0.2">
      <c r="B183" s="106"/>
      <c r="C183" s="106"/>
      <c r="D183" s="106"/>
      <c r="E183" s="106"/>
      <c r="F183" s="106"/>
      <c r="G183" s="106"/>
    </row>
    <row r="184" spans="2:7" x14ac:dyDescent="0.2">
      <c r="B184" s="106"/>
      <c r="C184" s="106"/>
      <c r="D184" s="106"/>
      <c r="E184" s="106"/>
      <c r="F184" s="106"/>
      <c r="G184" s="106"/>
    </row>
    <row r="185" spans="2:7" x14ac:dyDescent="0.2">
      <c r="B185" s="106"/>
      <c r="C185" s="106"/>
      <c r="D185" s="106"/>
      <c r="E185" s="106"/>
      <c r="F185" s="106"/>
      <c r="G185" s="106"/>
    </row>
    <row r="186" spans="2:7" x14ac:dyDescent="0.2">
      <c r="B186" s="106"/>
      <c r="C186" s="106"/>
      <c r="D186" s="106"/>
      <c r="E186" s="106"/>
      <c r="F186" s="106"/>
      <c r="G186" s="106"/>
    </row>
    <row r="187" spans="2:7" x14ac:dyDescent="0.2">
      <c r="B187" s="106"/>
      <c r="C187" s="106"/>
      <c r="D187" s="106"/>
      <c r="E187" s="106"/>
      <c r="F187" s="106"/>
      <c r="G187" s="106"/>
    </row>
    <row r="188" spans="2:7" x14ac:dyDescent="0.2">
      <c r="B188" s="106"/>
      <c r="C188" s="106"/>
      <c r="D188" s="106"/>
      <c r="E188" s="106"/>
      <c r="F188" s="106"/>
      <c r="G188" s="106"/>
    </row>
    <row r="189" spans="2:7" x14ac:dyDescent="0.2">
      <c r="B189" s="106"/>
      <c r="C189" s="106"/>
      <c r="D189" s="106"/>
      <c r="E189" s="106"/>
      <c r="F189" s="106"/>
      <c r="G189" s="106"/>
    </row>
    <row r="190" spans="2:7" x14ac:dyDescent="0.2">
      <c r="B190" s="106"/>
      <c r="C190" s="106"/>
      <c r="D190" s="106"/>
      <c r="E190" s="106"/>
      <c r="F190" s="106"/>
      <c r="G190" s="106"/>
    </row>
    <row r="191" spans="2:7" x14ac:dyDescent="0.2">
      <c r="B191" s="106"/>
      <c r="C191" s="106"/>
      <c r="D191" s="106"/>
      <c r="E191" s="106"/>
      <c r="F191" s="106"/>
      <c r="G191" s="106"/>
    </row>
    <row r="192" spans="2:7" x14ac:dyDescent="0.2">
      <c r="B192" s="106"/>
      <c r="C192" s="106"/>
      <c r="D192" s="106"/>
      <c r="E192" s="106"/>
      <c r="F192" s="106"/>
      <c r="G192" s="106"/>
    </row>
    <row r="193" spans="2:7" x14ac:dyDescent="0.2">
      <c r="B193" s="106"/>
      <c r="C193" s="106"/>
      <c r="D193" s="106"/>
      <c r="E193" s="106"/>
      <c r="F193" s="106"/>
      <c r="G193" s="106"/>
    </row>
    <row r="194" spans="2:7" x14ac:dyDescent="0.2">
      <c r="B194" s="106"/>
      <c r="C194" s="106"/>
      <c r="D194" s="106"/>
      <c r="E194" s="106"/>
      <c r="F194" s="106"/>
      <c r="G194" s="106"/>
    </row>
    <row r="195" spans="2:7" x14ac:dyDescent="0.2">
      <c r="B195" s="106"/>
      <c r="C195" s="106"/>
      <c r="D195" s="106"/>
      <c r="E195" s="106"/>
      <c r="F195" s="106"/>
      <c r="G195" s="106"/>
    </row>
    <row r="196" spans="2:7" x14ac:dyDescent="0.2">
      <c r="B196" s="106"/>
      <c r="C196" s="106"/>
      <c r="D196" s="106"/>
      <c r="E196" s="106"/>
      <c r="F196" s="106"/>
      <c r="G196" s="106"/>
    </row>
    <row r="197" spans="2:7" x14ac:dyDescent="0.2">
      <c r="B197" s="106"/>
      <c r="C197" s="106"/>
      <c r="D197" s="106"/>
      <c r="E197" s="106"/>
      <c r="F197" s="106"/>
      <c r="G197" s="106"/>
    </row>
    <row r="198" spans="2:7" x14ac:dyDescent="0.2">
      <c r="B198" s="106"/>
      <c r="C198" s="106"/>
      <c r="D198" s="106"/>
      <c r="E198" s="106"/>
      <c r="F198" s="106"/>
      <c r="G198" s="106"/>
    </row>
    <row r="199" spans="2:7" x14ac:dyDescent="0.2">
      <c r="B199" s="106"/>
      <c r="C199" s="106"/>
      <c r="D199" s="106"/>
      <c r="E199" s="106"/>
      <c r="F199" s="106"/>
      <c r="G199" s="106"/>
    </row>
    <row r="200" spans="2:7" x14ac:dyDescent="0.2">
      <c r="B200" s="106"/>
      <c r="C200" s="106"/>
      <c r="D200" s="106"/>
      <c r="E200" s="106"/>
      <c r="F200" s="106"/>
      <c r="G200" s="106"/>
    </row>
    <row r="201" spans="2:7" x14ac:dyDescent="0.2">
      <c r="B201" s="106"/>
      <c r="C201" s="106"/>
      <c r="D201" s="106"/>
      <c r="E201" s="106"/>
      <c r="F201" s="106"/>
      <c r="G201" s="106"/>
    </row>
    <row r="202" spans="2:7" x14ac:dyDescent="0.2">
      <c r="B202" s="106"/>
      <c r="C202" s="106"/>
      <c r="D202" s="106"/>
      <c r="E202" s="106"/>
      <c r="F202" s="106"/>
      <c r="G202" s="106"/>
    </row>
    <row r="203" spans="2:7" x14ac:dyDescent="0.2">
      <c r="B203" s="106"/>
      <c r="C203" s="106"/>
      <c r="D203" s="106"/>
      <c r="E203" s="106"/>
      <c r="F203" s="106"/>
      <c r="G203" s="106"/>
    </row>
    <row r="204" spans="2:7" x14ac:dyDescent="0.2">
      <c r="B204" s="106"/>
      <c r="C204" s="106"/>
      <c r="D204" s="106"/>
      <c r="E204" s="106"/>
      <c r="F204" s="106"/>
      <c r="G204" s="106"/>
    </row>
    <row r="205" spans="2:7" x14ac:dyDescent="0.2">
      <c r="B205" s="106"/>
      <c r="C205" s="106"/>
      <c r="D205" s="106"/>
      <c r="E205" s="106"/>
      <c r="F205" s="106"/>
      <c r="G205" s="106"/>
    </row>
    <row r="206" spans="2:7" x14ac:dyDescent="0.2">
      <c r="B206" s="106"/>
      <c r="C206" s="106"/>
      <c r="D206" s="106"/>
      <c r="E206" s="106"/>
      <c r="F206" s="106"/>
      <c r="G206" s="106"/>
    </row>
    <row r="207" spans="2:7" x14ac:dyDescent="0.2">
      <c r="B207" s="106"/>
      <c r="C207" s="106"/>
      <c r="D207" s="106"/>
      <c r="E207" s="106"/>
      <c r="F207" s="106"/>
      <c r="G207" s="106"/>
    </row>
    <row r="208" spans="2:7" x14ac:dyDescent="0.2">
      <c r="B208" s="106"/>
      <c r="C208" s="106"/>
      <c r="D208" s="106"/>
      <c r="E208" s="106"/>
      <c r="F208" s="106"/>
      <c r="G208" s="106"/>
    </row>
    <row r="209" spans="2:7" x14ac:dyDescent="0.2">
      <c r="B209" s="106"/>
      <c r="C209" s="106"/>
      <c r="D209" s="106"/>
      <c r="E209" s="106"/>
      <c r="F209" s="106"/>
      <c r="G209" s="106"/>
    </row>
    <row r="210" spans="2:7" x14ac:dyDescent="0.2">
      <c r="B210" s="106"/>
      <c r="C210" s="106"/>
      <c r="D210" s="106"/>
      <c r="E210" s="106"/>
      <c r="F210" s="106"/>
      <c r="G210" s="106"/>
    </row>
    <row r="211" spans="2:7" x14ac:dyDescent="0.2">
      <c r="B211" s="106"/>
      <c r="C211" s="106"/>
      <c r="D211" s="106"/>
      <c r="E211" s="106"/>
      <c r="F211" s="106"/>
      <c r="G211" s="106"/>
    </row>
    <row r="212" spans="2:7" x14ac:dyDescent="0.2">
      <c r="B212" s="106"/>
      <c r="C212" s="106"/>
      <c r="D212" s="106"/>
      <c r="E212" s="106"/>
      <c r="F212" s="106"/>
      <c r="G212" s="106"/>
    </row>
    <row r="213" spans="2:7" x14ac:dyDescent="0.2">
      <c r="B213" s="106"/>
      <c r="C213" s="106"/>
      <c r="D213" s="106"/>
      <c r="E213" s="106"/>
      <c r="F213" s="106"/>
      <c r="G213" s="106"/>
    </row>
    <row r="214" spans="2:7" x14ac:dyDescent="0.2">
      <c r="B214" s="106"/>
      <c r="C214" s="106"/>
      <c r="D214" s="106"/>
      <c r="E214" s="106"/>
      <c r="F214" s="106"/>
      <c r="G214" s="106"/>
    </row>
    <row r="215" spans="2:7" x14ac:dyDescent="0.2">
      <c r="B215" s="106"/>
      <c r="C215" s="106"/>
      <c r="D215" s="106"/>
      <c r="E215" s="106"/>
      <c r="F215" s="106"/>
      <c r="G215" s="106"/>
    </row>
    <row r="216" spans="2:7" x14ac:dyDescent="0.2">
      <c r="B216" s="106"/>
      <c r="C216" s="106"/>
      <c r="D216" s="106"/>
      <c r="E216" s="106"/>
      <c r="F216" s="106"/>
      <c r="G216" s="106"/>
    </row>
    <row r="217" spans="2:7" x14ac:dyDescent="0.2">
      <c r="B217" s="106"/>
      <c r="C217" s="106"/>
      <c r="D217" s="106"/>
      <c r="E217" s="106"/>
      <c r="F217" s="106"/>
      <c r="G217" s="106"/>
    </row>
    <row r="218" spans="2:7" x14ac:dyDescent="0.2">
      <c r="B218" s="106"/>
      <c r="C218" s="106"/>
      <c r="D218" s="106"/>
      <c r="E218" s="106"/>
      <c r="F218" s="106"/>
      <c r="G218" s="106"/>
    </row>
    <row r="219" spans="2:7" x14ac:dyDescent="0.2">
      <c r="B219" s="106"/>
      <c r="C219" s="106"/>
      <c r="D219" s="106"/>
      <c r="E219" s="106"/>
      <c r="F219" s="106"/>
      <c r="G219" s="106"/>
    </row>
    <row r="220" spans="2:7" x14ac:dyDescent="0.2">
      <c r="B220" s="106"/>
      <c r="C220" s="106"/>
      <c r="D220" s="106"/>
      <c r="E220" s="106"/>
      <c r="F220" s="106"/>
      <c r="G220" s="106"/>
    </row>
    <row r="221" spans="2:7" x14ac:dyDescent="0.2">
      <c r="B221" s="106"/>
      <c r="C221" s="106"/>
      <c r="D221" s="106"/>
      <c r="E221" s="106"/>
      <c r="F221" s="106"/>
      <c r="G221" s="106"/>
    </row>
    <row r="222" spans="2:7" x14ac:dyDescent="0.2">
      <c r="B222" s="106"/>
      <c r="C222" s="106"/>
      <c r="D222" s="106"/>
      <c r="E222" s="106"/>
      <c r="F222" s="106"/>
      <c r="G222" s="106"/>
    </row>
    <row r="223" spans="2:7" x14ac:dyDescent="0.2">
      <c r="B223" s="106"/>
      <c r="C223" s="106"/>
      <c r="D223" s="106"/>
      <c r="E223" s="106"/>
      <c r="F223" s="106"/>
      <c r="G223" s="106"/>
    </row>
    <row r="224" spans="2:7" x14ac:dyDescent="0.2">
      <c r="B224" s="106"/>
      <c r="C224" s="106"/>
      <c r="D224" s="106"/>
      <c r="E224" s="106"/>
      <c r="F224" s="106"/>
      <c r="G224" s="106"/>
    </row>
    <row r="225" spans="2:7" x14ac:dyDescent="0.2">
      <c r="B225" s="106"/>
      <c r="C225" s="106"/>
      <c r="D225" s="106"/>
      <c r="E225" s="106"/>
      <c r="F225" s="106"/>
      <c r="G225" s="106"/>
    </row>
    <row r="226" spans="2:7" x14ac:dyDescent="0.2">
      <c r="B226" s="106"/>
      <c r="C226" s="106"/>
      <c r="D226" s="106"/>
      <c r="E226" s="106"/>
      <c r="F226" s="106"/>
      <c r="G226" s="106"/>
    </row>
    <row r="227" spans="2:7" x14ac:dyDescent="0.2">
      <c r="B227" s="106"/>
      <c r="C227" s="106"/>
      <c r="D227" s="106"/>
      <c r="E227" s="106"/>
      <c r="F227" s="106"/>
      <c r="G227" s="106"/>
    </row>
    <row r="228" spans="2:7" x14ac:dyDescent="0.2">
      <c r="B228" s="106"/>
      <c r="C228" s="106"/>
      <c r="D228" s="106"/>
      <c r="E228" s="106"/>
      <c r="F228" s="106"/>
      <c r="G228" s="106"/>
    </row>
    <row r="229" spans="2:7" x14ac:dyDescent="0.2">
      <c r="B229" s="106"/>
      <c r="C229" s="106"/>
      <c r="D229" s="106"/>
      <c r="E229" s="106"/>
      <c r="F229" s="106"/>
      <c r="G229" s="106"/>
    </row>
    <row r="230" spans="2:7" x14ac:dyDescent="0.2">
      <c r="B230" s="106"/>
      <c r="C230" s="106"/>
      <c r="D230" s="106"/>
      <c r="E230" s="106"/>
      <c r="F230" s="106"/>
      <c r="G230" s="106"/>
    </row>
    <row r="231" spans="2:7" x14ac:dyDescent="0.2">
      <c r="B231" s="106"/>
      <c r="C231" s="106"/>
      <c r="D231" s="106"/>
      <c r="E231" s="106"/>
      <c r="F231" s="106"/>
      <c r="G231" s="106"/>
    </row>
    <row r="232" spans="2:7" x14ac:dyDescent="0.2">
      <c r="B232" s="106"/>
      <c r="C232" s="106"/>
      <c r="D232" s="106"/>
      <c r="E232" s="106"/>
      <c r="F232" s="106"/>
      <c r="G232" s="106"/>
    </row>
    <row r="233" spans="2:7" x14ac:dyDescent="0.2">
      <c r="B233" s="106"/>
      <c r="C233" s="106"/>
      <c r="D233" s="106"/>
      <c r="E233" s="106"/>
      <c r="F233" s="106"/>
      <c r="G233" s="106"/>
    </row>
    <row r="234" spans="2:7" x14ac:dyDescent="0.2">
      <c r="B234" s="106"/>
      <c r="C234" s="106"/>
      <c r="D234" s="106"/>
      <c r="E234" s="106"/>
      <c r="F234" s="106"/>
      <c r="G234" s="106"/>
    </row>
    <row r="235" spans="2:7" x14ac:dyDescent="0.2">
      <c r="B235" s="106"/>
      <c r="C235" s="106"/>
      <c r="D235" s="106"/>
      <c r="E235" s="106"/>
      <c r="F235" s="106"/>
      <c r="G235" s="106"/>
    </row>
    <row r="236" spans="2:7" x14ac:dyDescent="0.2">
      <c r="B236" s="106"/>
      <c r="C236" s="106"/>
      <c r="D236" s="106"/>
      <c r="E236" s="106"/>
      <c r="F236" s="106"/>
      <c r="G236" s="106"/>
    </row>
    <row r="237" spans="2:7" x14ac:dyDescent="0.2">
      <c r="B237" s="106"/>
      <c r="C237" s="106"/>
      <c r="D237" s="106"/>
      <c r="E237" s="106"/>
      <c r="F237" s="106"/>
      <c r="G237" s="106"/>
    </row>
    <row r="238" spans="2:7" x14ac:dyDescent="0.2">
      <c r="B238" s="106"/>
      <c r="C238" s="106"/>
      <c r="D238" s="106"/>
      <c r="E238" s="106"/>
      <c r="F238" s="106"/>
      <c r="G238" s="106"/>
    </row>
    <row r="239" spans="2:7" x14ac:dyDescent="0.2">
      <c r="B239" s="106"/>
      <c r="C239" s="106"/>
      <c r="D239" s="106"/>
      <c r="E239" s="106"/>
      <c r="F239" s="106"/>
      <c r="G239" s="106"/>
    </row>
    <row r="240" spans="2:7" x14ac:dyDescent="0.2">
      <c r="B240" s="106"/>
      <c r="C240" s="106"/>
      <c r="D240" s="106"/>
      <c r="E240" s="106"/>
      <c r="F240" s="106"/>
      <c r="G240" s="106"/>
    </row>
    <row r="241" spans="2:7" x14ac:dyDescent="0.2">
      <c r="B241" s="106"/>
      <c r="C241" s="106"/>
      <c r="D241" s="106"/>
      <c r="E241" s="106"/>
      <c r="F241" s="106"/>
      <c r="G241" s="106"/>
    </row>
    <row r="242" spans="2:7" x14ac:dyDescent="0.2">
      <c r="B242" s="106"/>
      <c r="C242" s="106"/>
      <c r="D242" s="106"/>
      <c r="E242" s="106"/>
      <c r="F242" s="106"/>
      <c r="G242" s="106"/>
    </row>
    <row r="243" spans="2:7" x14ac:dyDescent="0.2">
      <c r="B243" s="106"/>
      <c r="C243" s="106"/>
      <c r="D243" s="106"/>
      <c r="E243" s="106"/>
      <c r="F243" s="106"/>
      <c r="G243" s="106"/>
    </row>
    <row r="244" spans="2:7" x14ac:dyDescent="0.2">
      <c r="B244" s="106"/>
      <c r="C244" s="106"/>
      <c r="D244" s="106"/>
      <c r="E244" s="106"/>
      <c r="F244" s="106"/>
      <c r="G244" s="106"/>
    </row>
    <row r="245" spans="2:7" x14ac:dyDescent="0.2">
      <c r="B245" s="106"/>
      <c r="C245" s="106"/>
      <c r="D245" s="106"/>
      <c r="E245" s="106"/>
      <c r="F245" s="106"/>
      <c r="G245" s="106"/>
    </row>
    <row r="246" spans="2:7" x14ac:dyDescent="0.2">
      <c r="B246" s="106"/>
      <c r="C246" s="106"/>
      <c r="D246" s="106"/>
      <c r="E246" s="106"/>
      <c r="F246" s="106"/>
      <c r="G246" s="106"/>
    </row>
    <row r="247" spans="2:7" x14ac:dyDescent="0.2">
      <c r="B247" s="106"/>
      <c r="C247" s="106"/>
      <c r="D247" s="106"/>
      <c r="E247" s="106"/>
      <c r="F247" s="106"/>
      <c r="G247" s="106"/>
    </row>
    <row r="248" spans="2:7" x14ac:dyDescent="0.2">
      <c r="B248" s="106"/>
      <c r="C248" s="106"/>
      <c r="D248" s="106"/>
      <c r="E248" s="106"/>
      <c r="F248" s="106"/>
      <c r="G248" s="106"/>
    </row>
    <row r="249" spans="2:7" x14ac:dyDescent="0.2">
      <c r="B249" s="106"/>
      <c r="C249" s="106"/>
      <c r="D249" s="106"/>
      <c r="E249" s="106"/>
      <c r="F249" s="106"/>
      <c r="G249" s="106"/>
    </row>
    <row r="250" spans="2:7" x14ac:dyDescent="0.2">
      <c r="B250" s="106"/>
      <c r="C250" s="106"/>
      <c r="D250" s="106"/>
      <c r="E250" s="106"/>
      <c r="F250" s="106"/>
      <c r="G250" s="106"/>
    </row>
    <row r="251" spans="2:7" x14ac:dyDescent="0.2">
      <c r="B251" s="106"/>
      <c r="C251" s="106"/>
      <c r="D251" s="106"/>
      <c r="E251" s="106"/>
      <c r="F251" s="106"/>
      <c r="G251" s="106"/>
    </row>
    <row r="252" spans="2:7" x14ac:dyDescent="0.2">
      <c r="B252" s="106"/>
      <c r="C252" s="106"/>
      <c r="D252" s="106"/>
      <c r="E252" s="106"/>
      <c r="F252" s="106"/>
      <c r="G252" s="106"/>
    </row>
    <row r="253" spans="2:7" x14ac:dyDescent="0.2">
      <c r="B253" s="106"/>
      <c r="C253" s="106"/>
      <c r="D253" s="106"/>
      <c r="E253" s="106"/>
      <c r="F253" s="106"/>
      <c r="G253" s="106"/>
    </row>
    <row r="254" spans="2:7" x14ac:dyDescent="0.2">
      <c r="B254" s="106"/>
      <c r="C254" s="106"/>
      <c r="D254" s="106"/>
      <c r="E254" s="106"/>
      <c r="F254" s="106"/>
      <c r="G254" s="106"/>
    </row>
  </sheetData>
  <mergeCells count="16">
    <mergeCell ref="A56:G56"/>
    <mergeCell ref="B1:G1"/>
    <mergeCell ref="A52:G52"/>
    <mergeCell ref="A53:G53"/>
    <mergeCell ref="A54:G54"/>
    <mergeCell ref="A55:G55"/>
    <mergeCell ref="A63:G63"/>
    <mergeCell ref="A64:G64"/>
    <mergeCell ref="A65:G65"/>
    <mergeCell ref="A66:G66"/>
    <mergeCell ref="A57:G57"/>
    <mergeCell ref="A58:G58"/>
    <mergeCell ref="A59:G59"/>
    <mergeCell ref="A60:G60"/>
    <mergeCell ref="A61:G61"/>
    <mergeCell ref="A62:G62"/>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2:HI262"/>
  <sheetViews>
    <sheetView showGridLines="0" view="pageBreakPreview" zoomScale="90" zoomScaleNormal="110" zoomScaleSheetLayoutView="90" workbookViewId="0">
      <selection activeCell="I1" sqref="I1:K1048576"/>
    </sheetView>
  </sheetViews>
  <sheetFormatPr defaultColWidth="10.140625" defaultRowHeight="12.75" x14ac:dyDescent="0.2"/>
  <cols>
    <col min="1" max="1" width="10.140625" style="108"/>
    <col min="2" max="2" width="77.7109375" style="826" customWidth="1"/>
    <col min="3" max="3" width="13.5703125" style="107" customWidth="1"/>
    <col min="4" max="4" width="13.5703125" style="452" customWidth="1"/>
    <col min="5" max="6" width="13.5703125" style="451" customWidth="1"/>
    <col min="7" max="7" width="13.5703125" style="107" customWidth="1"/>
    <col min="8" max="8" width="15.5703125" style="107" customWidth="1"/>
    <col min="9" max="11" width="0" style="107" hidden="1" customWidth="1"/>
    <col min="12" max="16384" width="10.140625" style="107"/>
  </cols>
  <sheetData>
    <row r="2" spans="1:217" ht="24" customHeight="1" x14ac:dyDescent="0.2">
      <c r="B2" s="138" t="s">
        <v>75</v>
      </c>
      <c r="C2" s="892" t="s">
        <v>1</v>
      </c>
      <c r="D2" s="892"/>
      <c r="E2" s="892"/>
      <c r="F2" s="892"/>
      <c r="G2" s="892"/>
      <c r="H2" s="892"/>
    </row>
    <row r="3" spans="1:217" s="135" customFormat="1" ht="56.45" customHeight="1" x14ac:dyDescent="0.2">
      <c r="A3" s="108"/>
      <c r="B3" s="136" t="s">
        <v>2</v>
      </c>
      <c r="C3" s="137" t="s">
        <v>3</v>
      </c>
      <c r="D3" s="137" t="s">
        <v>4</v>
      </c>
      <c r="E3" s="136" t="s">
        <v>5</v>
      </c>
      <c r="F3" s="136" t="s">
        <v>6</v>
      </c>
      <c r="G3" s="136" t="s">
        <v>76</v>
      </c>
      <c r="H3" s="136" t="s">
        <v>77</v>
      </c>
      <c r="I3" s="109" t="s">
        <v>429</v>
      </c>
      <c r="J3" s="109" t="s">
        <v>428</v>
      </c>
      <c r="K3" s="109" t="s">
        <v>427</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row>
    <row r="4" spans="1:217" ht="15" customHeight="1" x14ac:dyDescent="0.2">
      <c r="B4" s="134" t="s">
        <v>9</v>
      </c>
      <c r="C4" s="133"/>
      <c r="D4" s="464"/>
      <c r="E4" s="463"/>
      <c r="F4" s="854"/>
      <c r="G4" s="132"/>
      <c r="H4" s="132"/>
      <c r="I4" s="109"/>
      <c r="J4" s="109"/>
      <c r="K4" s="109"/>
    </row>
    <row r="5" spans="1:217" ht="27" x14ac:dyDescent="0.2">
      <c r="B5" s="459" t="s">
        <v>10</v>
      </c>
      <c r="C5" s="127"/>
      <c r="D5" s="456"/>
      <c r="E5" s="456"/>
      <c r="F5" s="846"/>
      <c r="G5" s="127"/>
      <c r="H5" s="129"/>
      <c r="I5" s="109"/>
      <c r="J5" s="109"/>
      <c r="K5" s="109"/>
    </row>
    <row r="6" spans="1:217" x14ac:dyDescent="0.2">
      <c r="B6" s="461" t="s">
        <v>11</v>
      </c>
      <c r="C6" s="127" t="s">
        <v>12</v>
      </c>
      <c r="D6" s="456">
        <v>12</v>
      </c>
      <c r="E6" s="460">
        <f>H6/D6</f>
        <v>6401.416666666667</v>
      </c>
      <c r="F6" s="853">
        <f>H6</f>
        <v>76817</v>
      </c>
      <c r="G6" s="131"/>
      <c r="H6" s="852">
        <v>76817</v>
      </c>
      <c r="I6" s="109"/>
      <c r="J6" s="109"/>
      <c r="K6" s="109"/>
    </row>
    <row r="7" spans="1:217" x14ac:dyDescent="0.2">
      <c r="B7" s="461" t="s">
        <v>13</v>
      </c>
      <c r="C7" s="127" t="s">
        <v>12</v>
      </c>
      <c r="D7" s="456"/>
      <c r="E7" s="456"/>
      <c r="F7" s="846"/>
      <c r="G7" s="456"/>
      <c r="H7" s="847"/>
      <c r="I7" s="109"/>
      <c r="J7" s="109"/>
      <c r="K7" s="109"/>
    </row>
    <row r="8" spans="1:217" ht="25.5" x14ac:dyDescent="0.2">
      <c r="B8" s="110" t="s">
        <v>14</v>
      </c>
      <c r="C8" s="127"/>
      <c r="D8" s="456"/>
      <c r="E8" s="456"/>
      <c r="F8" s="846"/>
      <c r="G8" s="127"/>
      <c r="H8" s="847"/>
      <c r="I8" s="109"/>
      <c r="J8" s="109"/>
      <c r="K8" s="109"/>
    </row>
    <row r="9" spans="1:217" x14ac:dyDescent="0.2">
      <c r="B9" s="840" t="s">
        <v>15</v>
      </c>
      <c r="C9" s="849" t="s">
        <v>12</v>
      </c>
      <c r="D9" s="849" t="s">
        <v>426</v>
      </c>
      <c r="E9" s="849"/>
      <c r="F9" s="850">
        <v>8900</v>
      </c>
      <c r="G9" s="849"/>
      <c r="H9" s="848">
        <f>F9</f>
        <v>8900</v>
      </c>
      <c r="I9" s="109"/>
      <c r="J9" s="109"/>
      <c r="K9" s="109"/>
    </row>
    <row r="10" spans="1:217" x14ac:dyDescent="0.2">
      <c r="B10" s="461" t="s">
        <v>425</v>
      </c>
      <c r="C10" s="127" t="s">
        <v>12</v>
      </c>
      <c r="D10" s="456"/>
      <c r="E10" s="456"/>
      <c r="F10" s="846"/>
      <c r="G10" s="127"/>
      <c r="H10" s="851">
        <f>F10</f>
        <v>0</v>
      </c>
      <c r="I10" s="109"/>
      <c r="J10" s="109"/>
      <c r="K10" s="109"/>
    </row>
    <row r="11" spans="1:217" x14ac:dyDescent="0.2">
      <c r="B11" s="840" t="s">
        <v>424</v>
      </c>
      <c r="C11" s="849" t="s">
        <v>12</v>
      </c>
      <c r="D11" s="849">
        <v>0.5</v>
      </c>
      <c r="E11" s="849"/>
      <c r="F11" s="850">
        <v>5500</v>
      </c>
      <c r="G11" s="849"/>
      <c r="H11" s="848">
        <f>F11</f>
        <v>5500</v>
      </c>
      <c r="I11" s="109"/>
      <c r="J11" s="109"/>
      <c r="K11" s="109"/>
    </row>
    <row r="12" spans="1:217" x14ac:dyDescent="0.2">
      <c r="B12" s="461" t="s">
        <v>423</v>
      </c>
      <c r="C12" s="127"/>
      <c r="D12" s="456"/>
      <c r="E12" s="456"/>
      <c r="F12" s="846"/>
      <c r="G12" s="127"/>
      <c r="H12" s="847"/>
      <c r="I12" s="109"/>
      <c r="J12" s="109"/>
      <c r="K12" s="109"/>
    </row>
    <row r="13" spans="1:217" x14ac:dyDescent="0.2">
      <c r="B13" s="461" t="s">
        <v>16</v>
      </c>
      <c r="C13" s="127" t="s">
        <v>12</v>
      </c>
      <c r="D13" s="456">
        <v>1</v>
      </c>
      <c r="E13" s="456"/>
      <c r="F13" s="846"/>
      <c r="G13" s="462">
        <f>18100/1.1778563</f>
        <v>15366.900019976971</v>
      </c>
      <c r="H13" s="845">
        <f>G13</f>
        <v>15366.900019976971</v>
      </c>
      <c r="I13" s="109"/>
      <c r="J13" s="109"/>
      <c r="K13" s="109"/>
    </row>
    <row r="14" spans="1:217" ht="15" customHeight="1" x14ac:dyDescent="0.2">
      <c r="B14" s="121" t="s">
        <v>17</v>
      </c>
      <c r="C14" s="119"/>
      <c r="D14" s="114"/>
      <c r="E14" s="457"/>
      <c r="F14" s="120">
        <f>SUM(F4:F13)</f>
        <v>91217</v>
      </c>
      <c r="G14" s="120">
        <f>SUM(G4:G13)</f>
        <v>15366.900019976971</v>
      </c>
      <c r="H14" s="120">
        <f>H6+H7+H8+H9+H10+H11+H12+H13</f>
        <v>106583.90001997697</v>
      </c>
      <c r="I14" s="109"/>
      <c r="J14" s="109"/>
      <c r="K14" s="109"/>
    </row>
    <row r="15" spans="1:217" ht="15" customHeight="1" x14ac:dyDescent="0.2">
      <c r="B15" s="126" t="s">
        <v>18</v>
      </c>
      <c r="C15" s="129"/>
      <c r="D15" s="456"/>
      <c r="E15" s="455"/>
      <c r="F15" s="455"/>
      <c r="G15" s="455"/>
      <c r="H15" s="844"/>
      <c r="I15" s="109"/>
      <c r="J15" s="109"/>
      <c r="K15" s="109"/>
    </row>
    <row r="16" spans="1:217" ht="15" customHeight="1" x14ac:dyDescent="0.2">
      <c r="B16" s="461"/>
      <c r="C16" s="456" t="s">
        <v>78</v>
      </c>
      <c r="D16" s="456"/>
      <c r="E16" s="455"/>
      <c r="F16" s="455"/>
      <c r="G16" s="455"/>
      <c r="H16" s="844"/>
      <c r="I16" s="109"/>
      <c r="J16" s="109"/>
      <c r="K16" s="109"/>
    </row>
    <row r="17" spans="2:11" ht="15" customHeight="1" x14ac:dyDescent="0.2">
      <c r="B17" s="121" t="s">
        <v>19</v>
      </c>
      <c r="C17" s="119"/>
      <c r="D17" s="114"/>
      <c r="E17" s="113"/>
      <c r="F17" s="128">
        <f>SUM(F15:F16)</f>
        <v>0</v>
      </c>
      <c r="G17" s="128">
        <f>SUM(G15:G16)</f>
        <v>0</v>
      </c>
      <c r="H17" s="128">
        <f>SUM(H15:H16)</f>
        <v>0</v>
      </c>
      <c r="I17" s="109"/>
      <c r="J17" s="109"/>
      <c r="K17" s="109"/>
    </row>
    <row r="18" spans="2:11" ht="15" customHeight="1" x14ac:dyDescent="0.2">
      <c r="B18" s="126" t="s">
        <v>20</v>
      </c>
      <c r="C18" s="129"/>
      <c r="D18" s="456"/>
      <c r="E18" s="455"/>
      <c r="F18" s="455"/>
      <c r="G18" s="123"/>
      <c r="H18" s="844"/>
      <c r="I18" s="109"/>
      <c r="J18" s="109"/>
      <c r="K18" s="109"/>
    </row>
    <row r="19" spans="2:11" ht="15" customHeight="1" x14ac:dyDescent="0.2">
      <c r="B19" s="121" t="s">
        <v>23</v>
      </c>
      <c r="C19" s="119"/>
      <c r="D19" s="114"/>
      <c r="E19" s="113"/>
      <c r="F19" s="128">
        <f>F18</f>
        <v>0</v>
      </c>
      <c r="G19" s="128">
        <f>G18</f>
        <v>0</v>
      </c>
      <c r="H19" s="128">
        <f>H18</f>
        <v>0</v>
      </c>
      <c r="I19" s="109"/>
      <c r="J19" s="109"/>
      <c r="K19" s="109"/>
    </row>
    <row r="20" spans="2:11" ht="14.25" x14ac:dyDescent="0.2">
      <c r="B20" s="130" t="s">
        <v>24</v>
      </c>
      <c r="C20" s="129"/>
      <c r="D20" s="456"/>
      <c r="E20" s="455"/>
      <c r="F20" s="455"/>
      <c r="G20" s="109"/>
      <c r="H20" s="844"/>
      <c r="I20" s="109"/>
      <c r="J20" s="109"/>
      <c r="K20" s="109"/>
    </row>
    <row r="21" spans="2:11" ht="15" customHeight="1" x14ac:dyDescent="0.2">
      <c r="B21" s="121" t="s">
        <v>25</v>
      </c>
      <c r="C21" s="114"/>
      <c r="D21" s="114"/>
      <c r="E21" s="113"/>
      <c r="F21" s="128">
        <f>F20</f>
        <v>0</v>
      </c>
      <c r="G21" s="128">
        <f>G20</f>
        <v>0</v>
      </c>
      <c r="H21" s="128">
        <f>H20</f>
        <v>0</v>
      </c>
      <c r="I21" s="109"/>
      <c r="J21" s="109"/>
      <c r="K21" s="109"/>
    </row>
    <row r="22" spans="2:11" ht="15" customHeight="1" x14ac:dyDescent="0.2">
      <c r="B22" s="126" t="s">
        <v>26</v>
      </c>
      <c r="C22" s="843"/>
      <c r="D22" s="838"/>
      <c r="E22" s="841"/>
      <c r="F22" s="841"/>
      <c r="G22" s="842"/>
      <c r="H22" s="836"/>
      <c r="I22" s="109"/>
      <c r="J22" s="109"/>
      <c r="K22" s="109"/>
    </row>
    <row r="23" spans="2:11" ht="25.5" x14ac:dyDescent="0.2">
      <c r="B23" s="126" t="s">
        <v>79</v>
      </c>
      <c r="C23" s="843"/>
      <c r="D23" s="838"/>
      <c r="E23" s="841"/>
      <c r="F23" s="841"/>
      <c r="G23" s="842"/>
      <c r="H23" s="836"/>
      <c r="I23" s="109"/>
      <c r="J23" s="109"/>
      <c r="K23" s="109"/>
    </row>
    <row r="24" spans="2:11" ht="25.5" x14ac:dyDescent="0.2">
      <c r="B24" s="126" t="s">
        <v>80</v>
      </c>
      <c r="C24" s="838"/>
      <c r="D24" s="838"/>
      <c r="E24" s="841"/>
      <c r="F24" s="841"/>
      <c r="G24" s="837"/>
      <c r="H24" s="836"/>
      <c r="I24" s="109"/>
      <c r="J24" s="109"/>
      <c r="K24" s="109"/>
    </row>
    <row r="25" spans="2:11" x14ac:dyDescent="0.2">
      <c r="B25" s="461" t="s">
        <v>81</v>
      </c>
      <c r="C25" s="456" t="s">
        <v>82</v>
      </c>
      <c r="D25" s="456">
        <v>1</v>
      </c>
      <c r="E25" s="460">
        <v>1250</v>
      </c>
      <c r="F25" s="460">
        <v>1250</v>
      </c>
      <c r="G25" s="127"/>
      <c r="H25" s="836">
        <f>F25+G25</f>
        <v>1250</v>
      </c>
      <c r="I25" s="109" t="s">
        <v>417</v>
      </c>
      <c r="J25" s="109">
        <v>0</v>
      </c>
      <c r="K25" s="827">
        <f t="shared" ref="K25:K48" si="0">F25-J25</f>
        <v>1250</v>
      </c>
    </row>
    <row r="26" spans="2:11" ht="20.100000000000001" customHeight="1" x14ac:dyDescent="0.2">
      <c r="B26" s="461" t="s">
        <v>83</v>
      </c>
      <c r="C26" s="456" t="s">
        <v>82</v>
      </c>
      <c r="D26" s="456">
        <v>1</v>
      </c>
      <c r="E26" s="460">
        <v>3200</v>
      </c>
      <c r="F26" s="460">
        <v>3200</v>
      </c>
      <c r="G26" s="127"/>
      <c r="H26" s="836">
        <f>F26+G26</f>
        <v>3200</v>
      </c>
      <c r="I26" s="109" t="s">
        <v>422</v>
      </c>
      <c r="J26" s="109">
        <v>3200</v>
      </c>
      <c r="K26" s="827">
        <f t="shared" si="0"/>
        <v>0</v>
      </c>
    </row>
    <row r="27" spans="2:11" ht="21.95" customHeight="1" x14ac:dyDescent="0.2">
      <c r="B27" s="461" t="s">
        <v>84</v>
      </c>
      <c r="C27" s="456" t="s">
        <v>82</v>
      </c>
      <c r="D27" s="456">
        <v>1</v>
      </c>
      <c r="E27" s="460">
        <v>6500</v>
      </c>
      <c r="F27" s="460">
        <v>6500</v>
      </c>
      <c r="G27" s="127"/>
      <c r="H27" s="836">
        <f>F27+G27</f>
        <v>6500</v>
      </c>
      <c r="I27" s="109" t="s">
        <v>422</v>
      </c>
      <c r="J27" s="109">
        <v>3300</v>
      </c>
      <c r="K27" s="827">
        <f t="shared" si="0"/>
        <v>3200</v>
      </c>
    </row>
    <row r="28" spans="2:11" ht="30" customHeight="1" x14ac:dyDescent="0.2">
      <c r="B28" s="840" t="s">
        <v>421</v>
      </c>
      <c r="C28" s="456"/>
      <c r="D28" s="456">
        <v>1</v>
      </c>
      <c r="E28" s="460">
        <v>7000</v>
      </c>
      <c r="F28" s="460">
        <v>7000</v>
      </c>
      <c r="G28" s="460"/>
      <c r="H28" s="836">
        <v>7000</v>
      </c>
      <c r="I28" s="109" t="s">
        <v>420</v>
      </c>
      <c r="J28" s="109">
        <v>3500</v>
      </c>
      <c r="K28" s="827">
        <f t="shared" si="0"/>
        <v>3500</v>
      </c>
    </row>
    <row r="29" spans="2:11" ht="32.1" customHeight="1" x14ac:dyDescent="0.2">
      <c r="B29" s="840" t="s">
        <v>419</v>
      </c>
      <c r="C29" s="456"/>
      <c r="D29" s="456"/>
      <c r="E29" s="460">
        <v>5450</v>
      </c>
      <c r="F29" s="460">
        <v>5450</v>
      </c>
      <c r="G29" s="127"/>
      <c r="H29" s="836">
        <v>5450</v>
      </c>
      <c r="I29" s="109" t="s">
        <v>417</v>
      </c>
      <c r="J29" s="109">
        <v>3000</v>
      </c>
      <c r="K29" s="827">
        <f t="shared" si="0"/>
        <v>2450</v>
      </c>
    </row>
    <row r="30" spans="2:11" ht="30" customHeight="1" x14ac:dyDescent="0.2">
      <c r="B30" s="840" t="s">
        <v>418</v>
      </c>
      <c r="C30" s="456"/>
      <c r="D30" s="456">
        <v>1</v>
      </c>
      <c r="E30" s="460">
        <v>5360</v>
      </c>
      <c r="F30" s="460">
        <v>5360</v>
      </c>
      <c r="G30" s="460"/>
      <c r="H30" s="836">
        <v>5360</v>
      </c>
      <c r="I30" s="109"/>
      <c r="J30" s="109"/>
      <c r="K30" s="827">
        <f t="shared" si="0"/>
        <v>5360</v>
      </c>
    </row>
    <row r="31" spans="2:11" ht="25.5" x14ac:dyDescent="0.2">
      <c r="B31" s="126" t="s">
        <v>85</v>
      </c>
      <c r="C31" s="838"/>
      <c r="D31" s="838"/>
      <c r="E31" s="838"/>
      <c r="F31" s="838"/>
      <c r="G31" s="837"/>
      <c r="H31" s="836"/>
      <c r="I31" s="109"/>
      <c r="J31" s="109"/>
      <c r="K31" s="827">
        <f t="shared" si="0"/>
        <v>0</v>
      </c>
    </row>
    <row r="32" spans="2:11" ht="36.950000000000003" customHeight="1" x14ac:dyDescent="0.2">
      <c r="B32" s="461" t="s">
        <v>86</v>
      </c>
      <c r="C32" s="456" t="s">
        <v>82</v>
      </c>
      <c r="D32" s="456">
        <v>1</v>
      </c>
      <c r="E32" s="460">
        <v>4250</v>
      </c>
      <c r="F32" s="460">
        <f>E32/D32</f>
        <v>4250</v>
      </c>
      <c r="G32" s="127"/>
      <c r="H32" s="836">
        <f>F32+G32</f>
        <v>4250</v>
      </c>
      <c r="I32" s="109" t="s">
        <v>417</v>
      </c>
      <c r="J32" s="109">
        <v>3500</v>
      </c>
      <c r="K32" s="827">
        <f t="shared" si="0"/>
        <v>750</v>
      </c>
    </row>
    <row r="33" spans="2:11" ht="25.5" x14ac:dyDescent="0.2">
      <c r="B33" s="461" t="s">
        <v>87</v>
      </c>
      <c r="C33" s="456" t="s">
        <v>82</v>
      </c>
      <c r="D33" s="456">
        <v>1</v>
      </c>
      <c r="E33" s="460">
        <v>4250</v>
      </c>
      <c r="F33" s="460">
        <f>E33/D33</f>
        <v>4250</v>
      </c>
      <c r="G33" s="127"/>
      <c r="H33" s="836">
        <f>F33+G33</f>
        <v>4250</v>
      </c>
      <c r="I33" s="109" t="s">
        <v>417</v>
      </c>
      <c r="J33" s="109">
        <v>3000</v>
      </c>
      <c r="K33" s="827">
        <f t="shared" si="0"/>
        <v>1250</v>
      </c>
    </row>
    <row r="34" spans="2:11" ht="25.5" x14ac:dyDescent="0.2">
      <c r="B34" s="461" t="s">
        <v>88</v>
      </c>
      <c r="C34" s="456" t="s">
        <v>82</v>
      </c>
      <c r="D34" s="456">
        <v>1</v>
      </c>
      <c r="E34" s="460">
        <v>4250</v>
      </c>
      <c r="F34" s="460">
        <f>E34/D34</f>
        <v>4250</v>
      </c>
      <c r="G34" s="127"/>
      <c r="H34" s="836">
        <f>F34+G34</f>
        <v>4250</v>
      </c>
      <c r="I34" s="109" t="s">
        <v>417</v>
      </c>
      <c r="J34" s="109">
        <v>3000</v>
      </c>
      <c r="K34" s="827">
        <f t="shared" si="0"/>
        <v>1250</v>
      </c>
    </row>
    <row r="35" spans="2:11" ht="20.100000000000001" customHeight="1" x14ac:dyDescent="0.2">
      <c r="B35" s="461" t="s">
        <v>89</v>
      </c>
      <c r="C35" s="456" t="s">
        <v>82</v>
      </c>
      <c r="D35" s="456">
        <v>1</v>
      </c>
      <c r="E35" s="460">
        <v>4250</v>
      </c>
      <c r="F35" s="460">
        <f>E35/D35</f>
        <v>4250</v>
      </c>
      <c r="G35" s="127"/>
      <c r="H35" s="836">
        <f>F35+G35</f>
        <v>4250</v>
      </c>
      <c r="I35" s="109" t="s">
        <v>417</v>
      </c>
      <c r="J35" s="109">
        <v>3000</v>
      </c>
      <c r="K35" s="827">
        <f t="shared" si="0"/>
        <v>1250</v>
      </c>
    </row>
    <row r="36" spans="2:11" x14ac:dyDescent="0.2">
      <c r="B36" s="126" t="s">
        <v>90</v>
      </c>
      <c r="C36" s="838"/>
      <c r="D36" s="838"/>
      <c r="E36" s="838"/>
      <c r="F36" s="838"/>
      <c r="G36" s="837"/>
      <c r="H36" s="836"/>
      <c r="I36" s="109"/>
      <c r="J36" s="109"/>
      <c r="K36" s="827">
        <f t="shared" si="0"/>
        <v>0</v>
      </c>
    </row>
    <row r="37" spans="2:11" ht="30" customHeight="1" x14ac:dyDescent="0.2">
      <c r="B37" s="459" t="s">
        <v>91</v>
      </c>
      <c r="C37" s="456" t="s">
        <v>82</v>
      </c>
      <c r="D37" s="456">
        <v>1</v>
      </c>
      <c r="E37" s="460">
        <v>15100</v>
      </c>
      <c r="F37" s="460">
        <f>E37/D37</f>
        <v>15100</v>
      </c>
      <c r="G37" s="127"/>
      <c r="H37" s="836">
        <f>F37+G37</f>
        <v>15100</v>
      </c>
      <c r="I37" s="109"/>
      <c r="J37" s="109"/>
      <c r="K37" s="827">
        <f t="shared" si="0"/>
        <v>15100</v>
      </c>
    </row>
    <row r="38" spans="2:11" ht="30" customHeight="1" x14ac:dyDescent="0.2">
      <c r="B38" s="839" t="s">
        <v>416</v>
      </c>
      <c r="C38" s="456"/>
      <c r="D38" s="456">
        <v>1</v>
      </c>
      <c r="E38" s="460">
        <v>7640</v>
      </c>
      <c r="F38" s="460">
        <v>7640</v>
      </c>
      <c r="G38" s="460"/>
      <c r="H38" s="836">
        <v>7640</v>
      </c>
      <c r="I38" s="109" t="s">
        <v>415</v>
      </c>
      <c r="J38" s="109">
        <v>7000</v>
      </c>
      <c r="K38" s="827">
        <f t="shared" si="0"/>
        <v>640</v>
      </c>
    </row>
    <row r="39" spans="2:11" ht="42" customHeight="1" x14ac:dyDescent="0.2">
      <c r="B39" s="126" t="s">
        <v>92</v>
      </c>
      <c r="C39" s="838"/>
      <c r="D39" s="838"/>
      <c r="E39" s="838"/>
      <c r="F39" s="838"/>
      <c r="G39" s="837"/>
      <c r="H39" s="836"/>
      <c r="I39" s="109"/>
      <c r="J39" s="109"/>
      <c r="K39" s="827">
        <f t="shared" si="0"/>
        <v>0</v>
      </c>
    </row>
    <row r="40" spans="2:11" x14ac:dyDescent="0.2">
      <c r="B40" s="126" t="s">
        <v>93</v>
      </c>
      <c r="C40" s="838"/>
      <c r="D40" s="838"/>
      <c r="E40" s="838"/>
      <c r="F40" s="838"/>
      <c r="G40" s="837"/>
      <c r="H40" s="836"/>
      <c r="I40" s="109"/>
      <c r="J40" s="109"/>
      <c r="K40" s="827">
        <f t="shared" si="0"/>
        <v>0</v>
      </c>
    </row>
    <row r="41" spans="2:11" x14ac:dyDescent="0.2">
      <c r="B41" s="459" t="s">
        <v>94</v>
      </c>
      <c r="C41" s="456" t="s">
        <v>82</v>
      </c>
      <c r="D41" s="456">
        <v>1</v>
      </c>
      <c r="E41" s="460">
        <v>3670</v>
      </c>
      <c r="F41" s="460">
        <v>3670</v>
      </c>
      <c r="G41" s="460"/>
      <c r="H41" s="836">
        <v>3670</v>
      </c>
      <c r="I41" s="109" t="s">
        <v>411</v>
      </c>
      <c r="J41" s="109">
        <v>3000</v>
      </c>
      <c r="K41" s="827">
        <f t="shared" si="0"/>
        <v>670</v>
      </c>
    </row>
    <row r="42" spans="2:11" ht="38.25" x14ac:dyDescent="0.2">
      <c r="B42" s="839" t="s">
        <v>414</v>
      </c>
      <c r="C42" s="456"/>
      <c r="D42" s="456">
        <v>1</v>
      </c>
      <c r="E42" s="460">
        <v>4000</v>
      </c>
      <c r="F42" s="460">
        <v>4000</v>
      </c>
      <c r="G42" s="460"/>
      <c r="H42" s="836">
        <v>4000</v>
      </c>
      <c r="I42" s="109" t="s">
        <v>411</v>
      </c>
      <c r="J42" s="109"/>
      <c r="K42" s="827">
        <f t="shared" si="0"/>
        <v>4000</v>
      </c>
    </row>
    <row r="43" spans="2:11" ht="25.5" x14ac:dyDescent="0.2">
      <c r="B43" s="459" t="s">
        <v>413</v>
      </c>
      <c r="C43" s="456" t="s">
        <v>82</v>
      </c>
      <c r="D43" s="456">
        <v>1</v>
      </c>
      <c r="E43" s="460">
        <v>2500</v>
      </c>
      <c r="F43" s="460">
        <v>2500</v>
      </c>
      <c r="G43" s="460"/>
      <c r="H43" s="836">
        <v>2500</v>
      </c>
      <c r="I43" s="109"/>
      <c r="J43" s="109"/>
      <c r="K43" s="827">
        <f t="shared" si="0"/>
        <v>2500</v>
      </c>
    </row>
    <row r="44" spans="2:11" ht="25.5" x14ac:dyDescent="0.2">
      <c r="B44" s="839" t="s">
        <v>412</v>
      </c>
      <c r="C44" s="456"/>
      <c r="D44" s="456">
        <v>1</v>
      </c>
      <c r="E44" s="460">
        <v>4000</v>
      </c>
      <c r="F44" s="460">
        <v>4000</v>
      </c>
      <c r="G44" s="460"/>
      <c r="H44" s="836">
        <v>4000</v>
      </c>
      <c r="I44" s="109" t="s">
        <v>411</v>
      </c>
      <c r="J44" s="109">
        <v>3000</v>
      </c>
      <c r="K44" s="827">
        <f t="shared" si="0"/>
        <v>1000</v>
      </c>
    </row>
    <row r="45" spans="2:11" ht="25.5" x14ac:dyDescent="0.2">
      <c r="B45" s="126" t="s">
        <v>95</v>
      </c>
      <c r="C45" s="838"/>
      <c r="D45" s="838"/>
      <c r="E45" s="838"/>
      <c r="F45" s="838"/>
      <c r="G45" s="837"/>
      <c r="H45" s="836"/>
      <c r="I45" s="109"/>
      <c r="J45" s="109"/>
      <c r="K45" s="827">
        <f t="shared" si="0"/>
        <v>0</v>
      </c>
    </row>
    <row r="46" spans="2:11" x14ac:dyDescent="0.2">
      <c r="B46" s="126" t="s">
        <v>96</v>
      </c>
      <c r="C46" s="838"/>
      <c r="D46" s="838"/>
      <c r="E46" s="838"/>
      <c r="F46" s="838"/>
      <c r="G46" s="837"/>
      <c r="H46" s="836"/>
      <c r="I46" s="109"/>
      <c r="J46" s="109"/>
      <c r="K46" s="827">
        <f t="shared" si="0"/>
        <v>0</v>
      </c>
    </row>
    <row r="47" spans="2:11" ht="25.5" x14ac:dyDescent="0.2">
      <c r="B47" s="459" t="s">
        <v>410</v>
      </c>
      <c r="C47" s="456" t="s">
        <v>82</v>
      </c>
      <c r="D47" s="456">
        <v>1</v>
      </c>
      <c r="E47" s="460">
        <v>3312</v>
      </c>
      <c r="F47" s="460">
        <v>3312</v>
      </c>
      <c r="G47" s="127"/>
      <c r="H47" s="836">
        <v>3312</v>
      </c>
      <c r="I47" s="109" t="s">
        <v>409</v>
      </c>
      <c r="J47" s="109"/>
      <c r="K47" s="827">
        <f t="shared" si="0"/>
        <v>3312</v>
      </c>
    </row>
    <row r="48" spans="2:11" ht="21.95" customHeight="1" x14ac:dyDescent="0.2">
      <c r="B48" s="459" t="s">
        <v>97</v>
      </c>
      <c r="C48" s="456" t="s">
        <v>82</v>
      </c>
      <c r="D48" s="456">
        <v>1</v>
      </c>
      <c r="E48" s="460">
        <v>5210</v>
      </c>
      <c r="F48" s="460">
        <v>5210</v>
      </c>
      <c r="G48" s="460"/>
      <c r="H48" s="460">
        <v>5210</v>
      </c>
      <c r="I48" s="109"/>
      <c r="J48" s="109"/>
      <c r="K48" s="827">
        <f t="shared" si="0"/>
        <v>5210</v>
      </c>
    </row>
    <row r="49" spans="2:11" ht="15" customHeight="1" x14ac:dyDescent="0.2">
      <c r="B49" s="121" t="s">
        <v>48</v>
      </c>
      <c r="C49" s="119"/>
      <c r="D49" s="114"/>
      <c r="E49" s="113" t="s">
        <v>98</v>
      </c>
      <c r="F49" s="112">
        <f>SUM(F22:F48)</f>
        <v>91192</v>
      </c>
      <c r="G49" s="112">
        <f>SUM(G22:G48)</f>
        <v>0</v>
      </c>
      <c r="H49" s="112">
        <f>H48+H47+H44+H43+H42+H41+H38+H37+H35+H34+H33+H32+H30+H29+H28+H27+H26+H25</f>
        <v>91192</v>
      </c>
      <c r="I49" s="831"/>
      <c r="J49" s="831"/>
      <c r="K49" s="835"/>
    </row>
    <row r="50" spans="2:11" ht="15" customHeight="1" x14ac:dyDescent="0.2">
      <c r="B50" s="126" t="s">
        <v>49</v>
      </c>
      <c r="C50" s="125"/>
      <c r="D50" s="125"/>
      <c r="E50" s="124"/>
      <c r="F50" s="124"/>
      <c r="G50" s="124"/>
      <c r="H50" s="834"/>
      <c r="I50" s="109"/>
      <c r="J50" s="109"/>
      <c r="K50" s="827">
        <f t="shared" ref="K50:K59" si="1">F50-J50</f>
        <v>0</v>
      </c>
    </row>
    <row r="51" spans="2:11" ht="18.95" customHeight="1" x14ac:dyDescent="0.2">
      <c r="B51" s="459" t="s">
        <v>50</v>
      </c>
      <c r="C51" s="456" t="s">
        <v>51</v>
      </c>
      <c r="D51" s="456">
        <v>1</v>
      </c>
      <c r="E51" s="454">
        <v>5000</v>
      </c>
      <c r="F51" s="454">
        <v>5000</v>
      </c>
      <c r="G51" s="454"/>
      <c r="H51" s="454">
        <v>5000</v>
      </c>
      <c r="I51" s="109"/>
      <c r="J51" s="109"/>
      <c r="K51" s="827">
        <f t="shared" si="1"/>
        <v>5000</v>
      </c>
    </row>
    <row r="52" spans="2:11" x14ac:dyDescent="0.2">
      <c r="B52" s="459" t="s">
        <v>99</v>
      </c>
      <c r="C52" s="456" t="s">
        <v>30</v>
      </c>
      <c r="D52" s="456">
        <v>1</v>
      </c>
      <c r="E52" s="454">
        <v>13955</v>
      </c>
      <c r="F52" s="455"/>
      <c r="G52" s="122">
        <f>E52*D52</f>
        <v>13955</v>
      </c>
      <c r="H52" s="833">
        <f>E52*D52</f>
        <v>13955</v>
      </c>
      <c r="I52" s="109"/>
      <c r="J52" s="109"/>
      <c r="K52" s="827">
        <f t="shared" si="1"/>
        <v>0</v>
      </c>
    </row>
    <row r="53" spans="2:11" ht="15" customHeight="1" x14ac:dyDescent="0.2">
      <c r="B53" s="121" t="s">
        <v>53</v>
      </c>
      <c r="C53" s="119"/>
      <c r="D53" s="114"/>
      <c r="E53" s="113"/>
      <c r="F53" s="112">
        <f>SUM(F50:F52)</f>
        <v>5000</v>
      </c>
      <c r="G53" s="112">
        <f>SUM(G50:G52)</f>
        <v>13955</v>
      </c>
      <c r="H53" s="112">
        <f>SUM(H51:H52)</f>
        <v>18955</v>
      </c>
      <c r="I53" s="109"/>
      <c r="J53" s="109"/>
      <c r="K53" s="827">
        <f t="shared" si="1"/>
        <v>5000</v>
      </c>
    </row>
    <row r="54" spans="2:11" ht="16.5" customHeight="1" x14ac:dyDescent="0.2">
      <c r="B54" s="116" t="s">
        <v>54</v>
      </c>
      <c r="C54" s="458"/>
      <c r="D54" s="458"/>
      <c r="E54" s="457"/>
      <c r="F54" s="120">
        <f>F14+F17+F19+F21+F49+F53</f>
        <v>187409</v>
      </c>
      <c r="G54" s="120">
        <f>G14+G17+G19+G21+G49+G53</f>
        <v>29321.900019976973</v>
      </c>
      <c r="H54" s="120">
        <f>H14+H17+H19+H21+H49+H53</f>
        <v>216730.90001997695</v>
      </c>
      <c r="I54" s="109"/>
      <c r="J54" s="109"/>
      <c r="K54" s="827">
        <f t="shared" si="1"/>
        <v>187409</v>
      </c>
    </row>
    <row r="55" spans="2:11" ht="21.95" customHeight="1" x14ac:dyDescent="0.2">
      <c r="B55" s="110" t="s">
        <v>55</v>
      </c>
      <c r="C55" s="456"/>
      <c r="D55" s="456"/>
      <c r="E55" s="455"/>
      <c r="F55" s="454">
        <f>F54*7%</f>
        <v>13118.630000000001</v>
      </c>
      <c r="G55" s="455"/>
      <c r="H55" s="117"/>
      <c r="I55" s="109"/>
      <c r="J55" s="455"/>
      <c r="K55" s="827">
        <f t="shared" si="1"/>
        <v>13118.630000000001</v>
      </c>
    </row>
    <row r="56" spans="2:11" ht="20.100000000000001" customHeight="1" x14ac:dyDescent="0.2">
      <c r="B56" s="116" t="s">
        <v>56</v>
      </c>
      <c r="C56" s="119"/>
      <c r="D56" s="114"/>
      <c r="E56" s="113"/>
      <c r="F56" s="112">
        <f>F54+F55</f>
        <v>200527.63</v>
      </c>
      <c r="G56" s="112"/>
      <c r="H56" s="118"/>
      <c r="I56" s="109"/>
      <c r="J56" s="109"/>
      <c r="K56" s="827">
        <f t="shared" si="1"/>
        <v>200527.63</v>
      </c>
    </row>
    <row r="57" spans="2:11" ht="30" customHeight="1" x14ac:dyDescent="0.2">
      <c r="B57" s="110" t="s">
        <v>57</v>
      </c>
      <c r="C57" s="456"/>
      <c r="D57" s="456"/>
      <c r="E57" s="455"/>
      <c r="F57" s="454"/>
      <c r="G57" s="455"/>
      <c r="H57" s="117"/>
      <c r="I57" s="109"/>
      <c r="J57" s="109"/>
      <c r="K57" s="827">
        <f t="shared" si="1"/>
        <v>0</v>
      </c>
    </row>
    <row r="58" spans="2:11" ht="16.5" customHeight="1" x14ac:dyDescent="0.2">
      <c r="B58" s="116" t="s">
        <v>100</v>
      </c>
      <c r="C58" s="115"/>
      <c r="D58" s="114"/>
      <c r="E58" s="113"/>
      <c r="F58" s="112">
        <f>F56+F57</f>
        <v>200527.63</v>
      </c>
      <c r="G58" s="112">
        <f>G54</f>
        <v>29321.900019976973</v>
      </c>
      <c r="H58" s="111">
        <f>F58+G58</f>
        <v>229849.53001997698</v>
      </c>
      <c r="I58" s="109"/>
      <c r="J58" s="109"/>
      <c r="K58" s="827">
        <f t="shared" si="1"/>
        <v>200527.63</v>
      </c>
    </row>
    <row r="59" spans="2:11" x14ac:dyDescent="0.2">
      <c r="B59" s="832" t="s">
        <v>101</v>
      </c>
      <c r="C59" s="831"/>
      <c r="D59" s="830"/>
      <c r="E59" s="829"/>
      <c r="F59" s="828">
        <f>F58</f>
        <v>200527.63</v>
      </c>
      <c r="G59" s="889">
        <f>G58/F58</f>
        <v>0.1462237399403612</v>
      </c>
      <c r="H59" s="890"/>
      <c r="I59" s="109"/>
      <c r="J59" s="109"/>
      <c r="K59" s="827">
        <f t="shared" si="1"/>
        <v>200527.63</v>
      </c>
    </row>
    <row r="60" spans="2:11" ht="66.75" customHeight="1" x14ac:dyDescent="0.2">
      <c r="B60" s="893" t="s">
        <v>60</v>
      </c>
      <c r="C60" s="893"/>
      <c r="D60" s="893"/>
      <c r="E60" s="893"/>
      <c r="F60" s="893"/>
      <c r="G60" s="893"/>
      <c r="H60" s="893"/>
    </row>
    <row r="61" spans="2:11" ht="18" customHeight="1" x14ac:dyDescent="0.2">
      <c r="B61" s="891" t="s">
        <v>61</v>
      </c>
      <c r="C61" s="891"/>
      <c r="D61" s="891"/>
      <c r="E61" s="891"/>
      <c r="F61" s="891"/>
      <c r="G61" s="891"/>
      <c r="H61" s="891"/>
    </row>
    <row r="62" spans="2:11" ht="33.75" customHeight="1" x14ac:dyDescent="0.2">
      <c r="B62" s="891" t="s">
        <v>62</v>
      </c>
      <c r="C62" s="891"/>
      <c r="D62" s="891"/>
      <c r="E62" s="891"/>
      <c r="F62" s="891"/>
      <c r="G62" s="891"/>
      <c r="H62" s="891"/>
    </row>
    <row r="63" spans="2:11" ht="39" customHeight="1" x14ac:dyDescent="0.2">
      <c r="B63" s="891" t="s">
        <v>63</v>
      </c>
      <c r="C63" s="891"/>
      <c r="D63" s="891"/>
      <c r="E63" s="891"/>
      <c r="F63" s="891"/>
      <c r="G63" s="891"/>
      <c r="H63" s="891"/>
    </row>
    <row r="64" spans="2:11" ht="90" customHeight="1" x14ac:dyDescent="0.2">
      <c r="B64" s="887" t="s">
        <v>64</v>
      </c>
      <c r="C64" s="887"/>
      <c r="D64" s="887"/>
      <c r="E64" s="887"/>
      <c r="F64" s="887"/>
      <c r="G64" s="887"/>
      <c r="H64" s="887"/>
    </row>
    <row r="65" spans="2:8" ht="36.75" customHeight="1" x14ac:dyDescent="0.2">
      <c r="B65" s="891" t="s">
        <v>65</v>
      </c>
      <c r="C65" s="891"/>
      <c r="D65" s="891"/>
      <c r="E65" s="891"/>
      <c r="F65" s="891"/>
      <c r="G65" s="891"/>
      <c r="H65" s="891"/>
    </row>
    <row r="66" spans="2:8" x14ac:dyDescent="0.2">
      <c r="B66" s="891" t="s">
        <v>66</v>
      </c>
      <c r="C66" s="891"/>
      <c r="D66" s="891"/>
      <c r="E66" s="891"/>
      <c r="F66" s="891"/>
      <c r="G66" s="891"/>
      <c r="H66" s="891"/>
    </row>
    <row r="67" spans="2:8" ht="18" customHeight="1" x14ac:dyDescent="0.2">
      <c r="B67" s="891" t="s">
        <v>67</v>
      </c>
      <c r="C67" s="891"/>
      <c r="D67" s="891"/>
      <c r="E67" s="891"/>
      <c r="F67" s="891"/>
      <c r="G67" s="891"/>
      <c r="H67" s="891"/>
    </row>
    <row r="68" spans="2:8" x14ac:dyDescent="0.2">
      <c r="B68" s="887" t="s">
        <v>68</v>
      </c>
      <c r="C68" s="887"/>
      <c r="D68" s="887"/>
      <c r="E68" s="887"/>
      <c r="F68" s="887"/>
      <c r="G68" s="887"/>
      <c r="H68" s="887"/>
    </row>
    <row r="69" spans="2:8" ht="20.25" customHeight="1" x14ac:dyDescent="0.2">
      <c r="B69" s="887" t="s">
        <v>69</v>
      </c>
      <c r="C69" s="887"/>
      <c r="D69" s="887"/>
      <c r="E69" s="887"/>
      <c r="F69" s="887"/>
      <c r="G69" s="887"/>
      <c r="H69" s="887"/>
    </row>
    <row r="70" spans="2:8" ht="57" customHeight="1" x14ac:dyDescent="0.2">
      <c r="B70" s="887" t="s">
        <v>70</v>
      </c>
      <c r="C70" s="887"/>
      <c r="D70" s="887"/>
      <c r="E70" s="887"/>
      <c r="F70" s="887"/>
      <c r="G70" s="887"/>
      <c r="H70" s="887"/>
    </row>
    <row r="71" spans="2:8" ht="39.75" customHeight="1" x14ac:dyDescent="0.2">
      <c r="B71" s="887" t="s">
        <v>71</v>
      </c>
      <c r="C71" s="887"/>
      <c r="D71" s="887"/>
      <c r="E71" s="887"/>
      <c r="F71" s="887"/>
      <c r="G71" s="887"/>
      <c r="H71" s="887"/>
    </row>
    <row r="72" spans="2:8" ht="48" customHeight="1" x14ac:dyDescent="0.2">
      <c r="B72" s="887" t="s">
        <v>72</v>
      </c>
      <c r="C72" s="887"/>
      <c r="D72" s="887"/>
      <c r="E72" s="887"/>
      <c r="F72" s="887"/>
      <c r="G72" s="887"/>
      <c r="H72" s="887"/>
    </row>
    <row r="73" spans="2:8" ht="67.5" customHeight="1" x14ac:dyDescent="0.2">
      <c r="B73" s="887" t="s">
        <v>73</v>
      </c>
      <c r="C73" s="887"/>
      <c r="D73" s="887"/>
      <c r="E73" s="887"/>
      <c r="F73" s="887"/>
      <c r="G73" s="887"/>
      <c r="H73" s="887"/>
    </row>
    <row r="74" spans="2:8" ht="25.5" customHeight="1" x14ac:dyDescent="0.2">
      <c r="B74" s="888" t="s">
        <v>74</v>
      </c>
      <c r="C74" s="888"/>
      <c r="D74" s="888"/>
      <c r="E74" s="888"/>
      <c r="F74" s="888"/>
      <c r="G74" s="888"/>
      <c r="H74" s="888"/>
    </row>
    <row r="84" spans="3:8" x14ac:dyDescent="0.2">
      <c r="C84" s="826"/>
      <c r="D84" s="453"/>
      <c r="E84" s="825"/>
      <c r="F84" s="825"/>
      <c r="G84" s="826"/>
      <c r="H84" s="826"/>
    </row>
    <row r="85" spans="3:8" x14ac:dyDescent="0.2">
      <c r="C85" s="826"/>
      <c r="D85" s="453"/>
      <c r="E85" s="825"/>
      <c r="F85" s="825"/>
      <c r="G85" s="826"/>
      <c r="H85" s="826"/>
    </row>
    <row r="86" spans="3:8" x14ac:dyDescent="0.2">
      <c r="C86" s="826"/>
      <c r="D86" s="453"/>
      <c r="E86" s="825"/>
      <c r="F86" s="825"/>
      <c r="G86" s="826"/>
      <c r="H86" s="826"/>
    </row>
    <row r="87" spans="3:8" x14ac:dyDescent="0.2">
      <c r="C87" s="826"/>
      <c r="D87" s="453"/>
      <c r="E87" s="825"/>
      <c r="F87" s="825"/>
      <c r="G87" s="826"/>
      <c r="H87" s="826"/>
    </row>
    <row r="88" spans="3:8" x14ac:dyDescent="0.2">
      <c r="C88" s="826"/>
      <c r="D88" s="453"/>
      <c r="E88" s="825"/>
      <c r="F88" s="825"/>
      <c r="G88" s="826"/>
      <c r="H88" s="826"/>
    </row>
    <row r="89" spans="3:8" x14ac:dyDescent="0.2">
      <c r="C89" s="826"/>
      <c r="D89" s="453"/>
      <c r="E89" s="825"/>
      <c r="F89" s="825"/>
      <c r="G89" s="826"/>
      <c r="H89" s="826"/>
    </row>
    <row r="90" spans="3:8" x14ac:dyDescent="0.2">
      <c r="C90" s="826"/>
      <c r="D90" s="453"/>
      <c r="E90" s="825"/>
      <c r="F90" s="825"/>
      <c r="G90" s="826"/>
      <c r="H90" s="826"/>
    </row>
    <row r="91" spans="3:8" x14ac:dyDescent="0.2">
      <c r="C91" s="826"/>
      <c r="D91" s="453"/>
      <c r="E91" s="825"/>
      <c r="F91" s="825"/>
      <c r="G91" s="826"/>
      <c r="H91" s="826"/>
    </row>
    <row r="92" spans="3:8" x14ac:dyDescent="0.2">
      <c r="C92" s="826"/>
      <c r="D92" s="453"/>
      <c r="E92" s="825"/>
      <c r="F92" s="825"/>
      <c r="G92" s="826"/>
      <c r="H92" s="826"/>
    </row>
    <row r="93" spans="3:8" x14ac:dyDescent="0.2">
      <c r="C93" s="826"/>
      <c r="D93" s="453"/>
      <c r="E93" s="825"/>
      <c r="F93" s="825"/>
      <c r="G93" s="826"/>
      <c r="H93" s="826"/>
    </row>
    <row r="94" spans="3:8" x14ac:dyDescent="0.2">
      <c r="C94" s="826"/>
      <c r="D94" s="453"/>
      <c r="E94" s="825"/>
      <c r="F94" s="825"/>
      <c r="G94" s="826"/>
      <c r="H94" s="826"/>
    </row>
    <row r="95" spans="3:8" x14ac:dyDescent="0.2">
      <c r="C95" s="826"/>
      <c r="D95" s="453"/>
      <c r="E95" s="825"/>
      <c r="F95" s="825"/>
      <c r="G95" s="826"/>
      <c r="H95" s="826"/>
    </row>
    <row r="96" spans="3:8" x14ac:dyDescent="0.2">
      <c r="C96" s="826"/>
      <c r="D96" s="453"/>
      <c r="E96" s="825"/>
      <c r="F96" s="825"/>
      <c r="G96" s="826"/>
      <c r="H96" s="826"/>
    </row>
    <row r="97" spans="3:8" x14ac:dyDescent="0.2">
      <c r="C97" s="826"/>
      <c r="D97" s="453"/>
      <c r="E97" s="825"/>
      <c r="F97" s="825"/>
      <c r="G97" s="826"/>
      <c r="H97" s="826"/>
    </row>
    <row r="98" spans="3:8" x14ac:dyDescent="0.2">
      <c r="C98" s="826"/>
      <c r="D98" s="453"/>
      <c r="E98" s="825"/>
      <c r="F98" s="825"/>
      <c r="G98" s="826"/>
      <c r="H98" s="826"/>
    </row>
    <row r="99" spans="3:8" x14ac:dyDescent="0.2">
      <c r="C99" s="826"/>
      <c r="D99" s="453"/>
      <c r="E99" s="825"/>
      <c r="F99" s="825"/>
      <c r="G99" s="826"/>
      <c r="H99" s="826"/>
    </row>
    <row r="100" spans="3:8" x14ac:dyDescent="0.2">
      <c r="C100" s="826"/>
      <c r="D100" s="453"/>
      <c r="E100" s="825"/>
      <c r="F100" s="825"/>
      <c r="G100" s="826"/>
      <c r="H100" s="826"/>
    </row>
    <row r="101" spans="3:8" x14ac:dyDescent="0.2">
      <c r="C101" s="826"/>
      <c r="D101" s="453"/>
      <c r="E101" s="825"/>
      <c r="F101" s="825"/>
      <c r="G101" s="826"/>
      <c r="H101" s="826"/>
    </row>
    <row r="102" spans="3:8" x14ac:dyDescent="0.2">
      <c r="C102" s="826"/>
      <c r="D102" s="453"/>
      <c r="E102" s="825"/>
      <c r="F102" s="825"/>
      <c r="G102" s="826"/>
      <c r="H102" s="826"/>
    </row>
    <row r="103" spans="3:8" x14ac:dyDescent="0.2">
      <c r="C103" s="826"/>
      <c r="D103" s="453"/>
      <c r="E103" s="825"/>
      <c r="F103" s="825"/>
      <c r="G103" s="826"/>
      <c r="H103" s="826"/>
    </row>
    <row r="104" spans="3:8" x14ac:dyDescent="0.2">
      <c r="C104" s="826"/>
      <c r="D104" s="453"/>
      <c r="E104" s="825"/>
      <c r="F104" s="825"/>
      <c r="G104" s="826"/>
      <c r="H104" s="826"/>
    </row>
    <row r="105" spans="3:8" x14ac:dyDescent="0.2">
      <c r="C105" s="826"/>
      <c r="D105" s="453"/>
      <c r="E105" s="825"/>
      <c r="F105" s="825"/>
      <c r="G105" s="826"/>
      <c r="H105" s="826"/>
    </row>
    <row r="106" spans="3:8" x14ac:dyDescent="0.2">
      <c r="C106" s="826"/>
      <c r="D106" s="453"/>
      <c r="E106" s="825"/>
      <c r="F106" s="825"/>
      <c r="G106" s="826"/>
      <c r="H106" s="826"/>
    </row>
    <row r="107" spans="3:8" x14ac:dyDescent="0.2">
      <c r="C107" s="826"/>
      <c r="D107" s="453"/>
      <c r="E107" s="825"/>
      <c r="F107" s="825"/>
      <c r="G107" s="826"/>
      <c r="H107" s="826"/>
    </row>
    <row r="108" spans="3:8" x14ac:dyDescent="0.2">
      <c r="C108" s="826"/>
      <c r="D108" s="453"/>
      <c r="E108" s="825"/>
      <c r="F108" s="825"/>
      <c r="G108" s="826"/>
      <c r="H108" s="826"/>
    </row>
    <row r="109" spans="3:8" x14ac:dyDescent="0.2">
      <c r="C109" s="826"/>
      <c r="D109" s="453"/>
      <c r="E109" s="825"/>
      <c r="F109" s="825"/>
      <c r="G109" s="826"/>
      <c r="H109" s="826"/>
    </row>
    <row r="110" spans="3:8" x14ac:dyDescent="0.2">
      <c r="C110" s="826"/>
      <c r="D110" s="453"/>
      <c r="E110" s="825"/>
      <c r="F110" s="825"/>
      <c r="G110" s="826"/>
      <c r="H110" s="826"/>
    </row>
    <row r="111" spans="3:8" x14ac:dyDescent="0.2">
      <c r="C111" s="826"/>
      <c r="D111" s="453"/>
      <c r="E111" s="825"/>
      <c r="F111" s="825"/>
      <c r="G111" s="826"/>
      <c r="H111" s="826"/>
    </row>
    <row r="112" spans="3:8" x14ac:dyDescent="0.2">
      <c r="C112" s="826"/>
      <c r="D112" s="453"/>
      <c r="E112" s="825"/>
      <c r="F112" s="825"/>
      <c r="G112" s="826"/>
      <c r="H112" s="826"/>
    </row>
    <row r="113" spans="3:8" x14ac:dyDescent="0.2">
      <c r="C113" s="826"/>
      <c r="D113" s="453"/>
      <c r="E113" s="825"/>
      <c r="F113" s="825"/>
      <c r="G113" s="826"/>
      <c r="H113" s="826"/>
    </row>
    <row r="114" spans="3:8" x14ac:dyDescent="0.2">
      <c r="C114" s="826"/>
      <c r="D114" s="453"/>
      <c r="E114" s="825"/>
      <c r="F114" s="825"/>
      <c r="G114" s="826"/>
      <c r="H114" s="826"/>
    </row>
    <row r="115" spans="3:8" x14ac:dyDescent="0.2">
      <c r="C115" s="826"/>
      <c r="D115" s="453"/>
      <c r="E115" s="825"/>
      <c r="F115" s="825"/>
      <c r="G115" s="826"/>
      <c r="H115" s="826"/>
    </row>
    <row r="116" spans="3:8" x14ac:dyDescent="0.2">
      <c r="C116" s="826"/>
      <c r="D116" s="453"/>
      <c r="E116" s="825"/>
      <c r="F116" s="825"/>
      <c r="G116" s="826"/>
      <c r="H116" s="826"/>
    </row>
    <row r="117" spans="3:8" x14ac:dyDescent="0.2">
      <c r="C117" s="826"/>
      <c r="D117" s="453"/>
      <c r="E117" s="825"/>
      <c r="F117" s="825"/>
      <c r="G117" s="826"/>
      <c r="H117" s="826"/>
    </row>
    <row r="118" spans="3:8" x14ac:dyDescent="0.2">
      <c r="C118" s="826"/>
      <c r="D118" s="453"/>
      <c r="E118" s="825"/>
      <c r="F118" s="825"/>
      <c r="G118" s="826"/>
      <c r="H118" s="826"/>
    </row>
    <row r="119" spans="3:8" x14ac:dyDescent="0.2">
      <c r="C119" s="826"/>
      <c r="D119" s="453"/>
      <c r="E119" s="825"/>
      <c r="F119" s="825"/>
      <c r="G119" s="826"/>
      <c r="H119" s="826"/>
    </row>
    <row r="120" spans="3:8" x14ac:dyDescent="0.2">
      <c r="C120" s="826"/>
      <c r="D120" s="453"/>
      <c r="E120" s="825"/>
      <c r="F120" s="825"/>
      <c r="G120" s="826"/>
      <c r="H120" s="826"/>
    </row>
    <row r="121" spans="3:8" x14ac:dyDescent="0.2">
      <c r="C121" s="826"/>
      <c r="D121" s="453"/>
      <c r="E121" s="825"/>
      <c r="F121" s="825"/>
      <c r="G121" s="826"/>
      <c r="H121" s="826"/>
    </row>
    <row r="122" spans="3:8" x14ac:dyDescent="0.2">
      <c r="C122" s="826"/>
      <c r="D122" s="453"/>
      <c r="E122" s="825"/>
      <c r="F122" s="825"/>
      <c r="G122" s="826"/>
      <c r="H122" s="826"/>
    </row>
    <row r="123" spans="3:8" x14ac:dyDescent="0.2">
      <c r="C123" s="826"/>
      <c r="D123" s="453"/>
      <c r="E123" s="825"/>
      <c r="F123" s="825"/>
      <c r="G123" s="826"/>
      <c r="H123" s="826"/>
    </row>
    <row r="124" spans="3:8" x14ac:dyDescent="0.2">
      <c r="C124" s="826"/>
      <c r="D124" s="453"/>
      <c r="E124" s="825"/>
      <c r="F124" s="825"/>
      <c r="G124" s="826"/>
      <c r="H124" s="826"/>
    </row>
    <row r="125" spans="3:8" x14ac:dyDescent="0.2">
      <c r="C125" s="826"/>
      <c r="D125" s="453"/>
      <c r="E125" s="825"/>
      <c r="F125" s="825"/>
      <c r="G125" s="826"/>
      <c r="H125" s="826"/>
    </row>
    <row r="126" spans="3:8" x14ac:dyDescent="0.2">
      <c r="C126" s="826"/>
      <c r="D126" s="453"/>
      <c r="E126" s="825"/>
      <c r="F126" s="825"/>
      <c r="G126" s="826"/>
      <c r="H126" s="826"/>
    </row>
    <row r="127" spans="3:8" x14ac:dyDescent="0.2">
      <c r="C127" s="826"/>
      <c r="D127" s="453"/>
      <c r="E127" s="825"/>
      <c r="F127" s="825"/>
      <c r="G127" s="826"/>
      <c r="H127" s="826"/>
    </row>
    <row r="128" spans="3:8" x14ac:dyDescent="0.2">
      <c r="C128" s="826"/>
      <c r="D128" s="453"/>
      <c r="E128" s="825"/>
      <c r="F128" s="825"/>
      <c r="G128" s="826"/>
      <c r="H128" s="826"/>
    </row>
    <row r="129" spans="3:8" x14ac:dyDescent="0.2">
      <c r="C129" s="826"/>
      <c r="D129" s="453"/>
      <c r="E129" s="825"/>
      <c r="F129" s="825"/>
      <c r="G129" s="826"/>
      <c r="H129" s="826"/>
    </row>
    <row r="130" spans="3:8" x14ac:dyDescent="0.2">
      <c r="C130" s="826"/>
      <c r="D130" s="453"/>
      <c r="E130" s="825"/>
      <c r="F130" s="825"/>
      <c r="G130" s="826"/>
      <c r="H130" s="826"/>
    </row>
    <row r="131" spans="3:8" x14ac:dyDescent="0.2">
      <c r="C131" s="826"/>
      <c r="D131" s="453"/>
      <c r="E131" s="825"/>
      <c r="F131" s="825"/>
      <c r="G131" s="826"/>
      <c r="H131" s="826"/>
    </row>
    <row r="132" spans="3:8" x14ac:dyDescent="0.2">
      <c r="C132" s="826"/>
      <c r="D132" s="453"/>
      <c r="E132" s="825"/>
      <c r="F132" s="825"/>
      <c r="G132" s="826"/>
      <c r="H132" s="826"/>
    </row>
    <row r="133" spans="3:8" x14ac:dyDescent="0.2">
      <c r="C133" s="826"/>
      <c r="D133" s="453"/>
      <c r="E133" s="825"/>
      <c r="F133" s="825"/>
      <c r="G133" s="826"/>
      <c r="H133" s="826"/>
    </row>
    <row r="134" spans="3:8" x14ac:dyDescent="0.2">
      <c r="C134" s="826"/>
      <c r="D134" s="453"/>
      <c r="E134" s="825"/>
      <c r="F134" s="825"/>
      <c r="G134" s="826"/>
      <c r="H134" s="826"/>
    </row>
    <row r="135" spans="3:8" x14ac:dyDescent="0.2">
      <c r="C135" s="826"/>
      <c r="D135" s="453"/>
      <c r="E135" s="825"/>
      <c r="F135" s="825"/>
      <c r="G135" s="826"/>
      <c r="H135" s="826"/>
    </row>
    <row r="136" spans="3:8" x14ac:dyDescent="0.2">
      <c r="C136" s="826"/>
      <c r="D136" s="453"/>
      <c r="E136" s="825"/>
      <c r="F136" s="825"/>
      <c r="G136" s="826"/>
      <c r="H136" s="826"/>
    </row>
    <row r="137" spans="3:8" x14ac:dyDescent="0.2">
      <c r="C137" s="826"/>
      <c r="D137" s="453"/>
      <c r="E137" s="825"/>
      <c r="F137" s="825"/>
      <c r="G137" s="826"/>
      <c r="H137" s="826"/>
    </row>
    <row r="138" spans="3:8" x14ac:dyDescent="0.2">
      <c r="C138" s="826"/>
      <c r="D138" s="453"/>
      <c r="E138" s="825"/>
      <c r="F138" s="825"/>
      <c r="G138" s="826"/>
      <c r="H138" s="826"/>
    </row>
    <row r="139" spans="3:8" x14ac:dyDescent="0.2">
      <c r="C139" s="826"/>
      <c r="D139" s="453"/>
      <c r="E139" s="825"/>
      <c r="F139" s="825"/>
      <c r="G139" s="826"/>
      <c r="H139" s="826"/>
    </row>
    <row r="140" spans="3:8" x14ac:dyDescent="0.2">
      <c r="C140" s="826"/>
      <c r="D140" s="453"/>
      <c r="E140" s="825"/>
      <c r="F140" s="825"/>
      <c r="G140" s="826"/>
      <c r="H140" s="826"/>
    </row>
    <row r="141" spans="3:8" x14ac:dyDescent="0.2">
      <c r="C141" s="826"/>
      <c r="D141" s="453"/>
      <c r="E141" s="825"/>
      <c r="F141" s="825"/>
      <c r="G141" s="826"/>
      <c r="H141" s="826"/>
    </row>
    <row r="142" spans="3:8" x14ac:dyDescent="0.2">
      <c r="C142" s="826"/>
      <c r="D142" s="453"/>
      <c r="E142" s="825"/>
      <c r="F142" s="825"/>
      <c r="G142" s="826"/>
      <c r="H142" s="826"/>
    </row>
    <row r="143" spans="3:8" x14ac:dyDescent="0.2">
      <c r="C143" s="826"/>
      <c r="D143" s="453"/>
      <c r="E143" s="825"/>
      <c r="F143" s="825"/>
      <c r="G143" s="826"/>
      <c r="H143" s="826"/>
    </row>
    <row r="144" spans="3:8" x14ac:dyDescent="0.2">
      <c r="C144" s="826"/>
      <c r="D144" s="453"/>
      <c r="E144" s="825"/>
      <c r="F144" s="825"/>
      <c r="G144" s="826"/>
      <c r="H144" s="826"/>
    </row>
    <row r="145" spans="3:8" x14ac:dyDescent="0.2">
      <c r="C145" s="826"/>
      <c r="D145" s="453"/>
      <c r="E145" s="825"/>
      <c r="F145" s="825"/>
      <c r="G145" s="826"/>
      <c r="H145" s="826"/>
    </row>
    <row r="146" spans="3:8" x14ac:dyDescent="0.2">
      <c r="C146" s="826"/>
      <c r="D146" s="453"/>
      <c r="E146" s="825"/>
      <c r="F146" s="825"/>
      <c r="G146" s="826"/>
      <c r="H146" s="826"/>
    </row>
    <row r="147" spans="3:8" x14ac:dyDescent="0.2">
      <c r="C147" s="826"/>
      <c r="D147" s="453"/>
      <c r="E147" s="825"/>
      <c r="F147" s="825"/>
      <c r="G147" s="826"/>
      <c r="H147" s="826"/>
    </row>
    <row r="148" spans="3:8" x14ac:dyDescent="0.2">
      <c r="C148" s="826"/>
      <c r="D148" s="453"/>
      <c r="E148" s="825"/>
      <c r="F148" s="825"/>
      <c r="G148" s="826"/>
      <c r="H148" s="826"/>
    </row>
    <row r="149" spans="3:8" x14ac:dyDescent="0.2">
      <c r="C149" s="826"/>
      <c r="D149" s="453"/>
      <c r="E149" s="825"/>
      <c r="F149" s="825"/>
      <c r="G149" s="826"/>
      <c r="H149" s="826"/>
    </row>
    <row r="150" spans="3:8" x14ac:dyDescent="0.2">
      <c r="C150" s="826"/>
      <c r="D150" s="453"/>
      <c r="E150" s="825"/>
      <c r="F150" s="825"/>
      <c r="G150" s="826"/>
      <c r="H150" s="826"/>
    </row>
    <row r="151" spans="3:8" x14ac:dyDescent="0.2">
      <c r="C151" s="826"/>
      <c r="D151" s="453"/>
      <c r="E151" s="825"/>
      <c r="F151" s="825"/>
      <c r="G151" s="826"/>
      <c r="H151" s="826"/>
    </row>
    <row r="152" spans="3:8" x14ac:dyDescent="0.2">
      <c r="C152" s="826"/>
      <c r="D152" s="453"/>
      <c r="E152" s="825"/>
      <c r="F152" s="825"/>
      <c r="G152" s="826"/>
      <c r="H152" s="826"/>
    </row>
    <row r="153" spans="3:8" x14ac:dyDescent="0.2">
      <c r="C153" s="826"/>
      <c r="D153" s="453"/>
      <c r="E153" s="825"/>
      <c r="F153" s="825"/>
      <c r="G153" s="826"/>
      <c r="H153" s="826"/>
    </row>
    <row r="154" spans="3:8" x14ac:dyDescent="0.2">
      <c r="C154" s="826"/>
      <c r="D154" s="453"/>
      <c r="E154" s="825"/>
      <c r="F154" s="825"/>
      <c r="G154" s="826"/>
      <c r="H154" s="826"/>
    </row>
    <row r="155" spans="3:8" x14ac:dyDescent="0.2">
      <c r="C155" s="826"/>
      <c r="D155" s="453"/>
      <c r="E155" s="825"/>
      <c r="F155" s="825"/>
      <c r="G155" s="826"/>
      <c r="H155" s="826"/>
    </row>
    <row r="156" spans="3:8" x14ac:dyDescent="0.2">
      <c r="C156" s="826"/>
      <c r="D156" s="453"/>
      <c r="E156" s="825"/>
      <c r="F156" s="825"/>
      <c r="G156" s="826"/>
      <c r="H156" s="826"/>
    </row>
    <row r="157" spans="3:8" x14ac:dyDescent="0.2">
      <c r="C157" s="826"/>
      <c r="D157" s="453"/>
      <c r="E157" s="825"/>
      <c r="F157" s="825"/>
      <c r="G157" s="826"/>
      <c r="H157" s="826"/>
    </row>
    <row r="158" spans="3:8" x14ac:dyDescent="0.2">
      <c r="C158" s="826"/>
      <c r="D158" s="453"/>
      <c r="E158" s="825"/>
      <c r="F158" s="825"/>
      <c r="G158" s="826"/>
      <c r="H158" s="826"/>
    </row>
    <row r="159" spans="3:8" x14ac:dyDescent="0.2">
      <c r="C159" s="826"/>
      <c r="D159" s="453"/>
      <c r="E159" s="825"/>
      <c r="F159" s="825"/>
      <c r="G159" s="826"/>
      <c r="H159" s="826"/>
    </row>
    <row r="160" spans="3:8" x14ac:dyDescent="0.2">
      <c r="C160" s="826"/>
      <c r="D160" s="453"/>
      <c r="E160" s="825"/>
      <c r="F160" s="825"/>
      <c r="G160" s="826"/>
      <c r="H160" s="826"/>
    </row>
    <row r="161" spans="3:8" x14ac:dyDescent="0.2">
      <c r="C161" s="826"/>
      <c r="D161" s="453"/>
      <c r="E161" s="825"/>
      <c r="F161" s="825"/>
      <c r="G161" s="826"/>
      <c r="H161" s="826"/>
    </row>
    <row r="162" spans="3:8" x14ac:dyDescent="0.2">
      <c r="C162" s="826"/>
      <c r="D162" s="453"/>
      <c r="E162" s="825"/>
      <c r="F162" s="825"/>
      <c r="G162" s="826"/>
      <c r="H162" s="826"/>
    </row>
    <row r="163" spans="3:8" x14ac:dyDescent="0.2">
      <c r="C163" s="826"/>
      <c r="D163" s="453"/>
      <c r="E163" s="825"/>
      <c r="F163" s="825"/>
      <c r="G163" s="826"/>
      <c r="H163" s="826"/>
    </row>
    <row r="164" spans="3:8" x14ac:dyDescent="0.2">
      <c r="C164" s="826"/>
      <c r="D164" s="453"/>
      <c r="E164" s="825"/>
      <c r="F164" s="825"/>
      <c r="G164" s="826"/>
      <c r="H164" s="826"/>
    </row>
    <row r="165" spans="3:8" x14ac:dyDescent="0.2">
      <c r="C165" s="826"/>
      <c r="D165" s="453"/>
      <c r="E165" s="825"/>
      <c r="F165" s="825"/>
      <c r="G165" s="826"/>
      <c r="H165" s="826"/>
    </row>
    <row r="166" spans="3:8" x14ac:dyDescent="0.2">
      <c r="C166" s="826"/>
      <c r="D166" s="453"/>
      <c r="E166" s="825"/>
      <c r="F166" s="825"/>
      <c r="G166" s="826"/>
      <c r="H166" s="826"/>
    </row>
    <row r="167" spans="3:8" x14ac:dyDescent="0.2">
      <c r="C167" s="826"/>
      <c r="D167" s="453"/>
      <c r="E167" s="825"/>
      <c r="F167" s="825"/>
      <c r="G167" s="826"/>
      <c r="H167" s="826"/>
    </row>
    <row r="168" spans="3:8" x14ac:dyDescent="0.2">
      <c r="C168" s="826"/>
      <c r="D168" s="453"/>
      <c r="E168" s="825"/>
      <c r="F168" s="825"/>
      <c r="G168" s="826"/>
      <c r="H168" s="826"/>
    </row>
    <row r="169" spans="3:8" x14ac:dyDescent="0.2">
      <c r="C169" s="826"/>
      <c r="D169" s="453"/>
      <c r="E169" s="825"/>
      <c r="F169" s="825"/>
      <c r="G169" s="826"/>
      <c r="H169" s="826"/>
    </row>
    <row r="170" spans="3:8" x14ac:dyDescent="0.2">
      <c r="C170" s="826"/>
      <c r="D170" s="453"/>
      <c r="E170" s="825"/>
      <c r="F170" s="825"/>
      <c r="G170" s="826"/>
      <c r="H170" s="826"/>
    </row>
    <row r="171" spans="3:8" x14ac:dyDescent="0.2">
      <c r="C171" s="826"/>
      <c r="D171" s="453"/>
      <c r="E171" s="825"/>
      <c r="F171" s="825"/>
      <c r="G171" s="826"/>
      <c r="H171" s="826"/>
    </row>
    <row r="172" spans="3:8" x14ac:dyDescent="0.2">
      <c r="C172" s="826"/>
      <c r="D172" s="453"/>
      <c r="E172" s="825"/>
      <c r="F172" s="825"/>
      <c r="G172" s="826"/>
      <c r="H172" s="826"/>
    </row>
    <row r="173" spans="3:8" x14ac:dyDescent="0.2">
      <c r="C173" s="826"/>
      <c r="D173" s="453"/>
      <c r="E173" s="825"/>
      <c r="F173" s="825"/>
      <c r="G173" s="826"/>
      <c r="H173" s="826"/>
    </row>
    <row r="174" spans="3:8" x14ac:dyDescent="0.2">
      <c r="C174" s="826"/>
      <c r="D174" s="453"/>
      <c r="E174" s="825"/>
      <c r="F174" s="825"/>
      <c r="G174" s="826"/>
      <c r="H174" s="826"/>
    </row>
    <row r="175" spans="3:8" x14ac:dyDescent="0.2">
      <c r="C175" s="826"/>
      <c r="D175" s="453"/>
      <c r="E175" s="825"/>
      <c r="F175" s="825"/>
      <c r="G175" s="826"/>
      <c r="H175" s="826"/>
    </row>
    <row r="176" spans="3:8" x14ac:dyDescent="0.2">
      <c r="C176" s="826"/>
      <c r="D176" s="453"/>
      <c r="E176" s="825"/>
      <c r="F176" s="825"/>
      <c r="G176" s="826"/>
      <c r="H176" s="826"/>
    </row>
    <row r="177" spans="3:8" x14ac:dyDescent="0.2">
      <c r="C177" s="826"/>
      <c r="D177" s="453"/>
      <c r="E177" s="825"/>
      <c r="F177" s="825"/>
      <c r="G177" s="826"/>
      <c r="H177" s="826"/>
    </row>
    <row r="178" spans="3:8" x14ac:dyDescent="0.2">
      <c r="C178" s="826"/>
      <c r="D178" s="453"/>
      <c r="E178" s="825"/>
      <c r="F178" s="825"/>
      <c r="G178" s="826"/>
      <c r="H178" s="826"/>
    </row>
    <row r="179" spans="3:8" x14ac:dyDescent="0.2">
      <c r="C179" s="826"/>
      <c r="D179" s="453"/>
      <c r="E179" s="825"/>
      <c r="F179" s="825"/>
      <c r="G179" s="826"/>
      <c r="H179" s="826"/>
    </row>
    <row r="180" spans="3:8" x14ac:dyDescent="0.2">
      <c r="C180" s="826"/>
      <c r="D180" s="453"/>
      <c r="E180" s="825"/>
      <c r="F180" s="825"/>
      <c r="G180" s="826"/>
      <c r="H180" s="826"/>
    </row>
    <row r="181" spans="3:8" x14ac:dyDescent="0.2">
      <c r="C181" s="826"/>
      <c r="D181" s="453"/>
      <c r="E181" s="825"/>
      <c r="F181" s="825"/>
      <c r="G181" s="826"/>
      <c r="H181" s="826"/>
    </row>
    <row r="182" spans="3:8" x14ac:dyDescent="0.2">
      <c r="C182" s="826"/>
      <c r="D182" s="453"/>
      <c r="E182" s="825"/>
      <c r="F182" s="825"/>
      <c r="G182" s="826"/>
      <c r="H182" s="826"/>
    </row>
    <row r="183" spans="3:8" x14ac:dyDescent="0.2">
      <c r="C183" s="826"/>
      <c r="D183" s="453"/>
      <c r="E183" s="825"/>
      <c r="F183" s="825"/>
      <c r="G183" s="826"/>
      <c r="H183" s="826"/>
    </row>
    <row r="184" spans="3:8" x14ac:dyDescent="0.2">
      <c r="C184" s="826"/>
      <c r="D184" s="453"/>
      <c r="E184" s="825"/>
      <c r="F184" s="825"/>
      <c r="G184" s="826"/>
      <c r="H184" s="826"/>
    </row>
    <row r="185" spans="3:8" x14ac:dyDescent="0.2">
      <c r="C185" s="826"/>
      <c r="D185" s="453"/>
      <c r="E185" s="825"/>
      <c r="F185" s="825"/>
      <c r="G185" s="826"/>
      <c r="H185" s="826"/>
    </row>
    <row r="186" spans="3:8" x14ac:dyDescent="0.2">
      <c r="C186" s="826"/>
      <c r="D186" s="453"/>
      <c r="E186" s="825"/>
      <c r="F186" s="825"/>
      <c r="G186" s="826"/>
      <c r="H186" s="826"/>
    </row>
    <row r="187" spans="3:8" x14ac:dyDescent="0.2">
      <c r="C187" s="826"/>
      <c r="D187" s="453"/>
      <c r="E187" s="825"/>
      <c r="F187" s="825"/>
      <c r="G187" s="826"/>
      <c r="H187" s="826"/>
    </row>
    <row r="188" spans="3:8" x14ac:dyDescent="0.2">
      <c r="C188" s="826"/>
      <c r="D188" s="453"/>
      <c r="E188" s="825"/>
      <c r="F188" s="825"/>
      <c r="G188" s="826"/>
      <c r="H188" s="826"/>
    </row>
    <row r="189" spans="3:8" x14ac:dyDescent="0.2">
      <c r="C189" s="826"/>
      <c r="D189" s="453"/>
      <c r="E189" s="825"/>
      <c r="F189" s="825"/>
      <c r="G189" s="826"/>
      <c r="H189" s="826"/>
    </row>
    <row r="190" spans="3:8" x14ac:dyDescent="0.2">
      <c r="C190" s="826"/>
      <c r="D190" s="453"/>
      <c r="E190" s="825"/>
      <c r="F190" s="825"/>
      <c r="G190" s="826"/>
      <c r="H190" s="826"/>
    </row>
    <row r="191" spans="3:8" x14ac:dyDescent="0.2">
      <c r="C191" s="826"/>
      <c r="D191" s="453"/>
      <c r="E191" s="825"/>
      <c r="F191" s="825"/>
      <c r="G191" s="826"/>
      <c r="H191" s="826"/>
    </row>
    <row r="192" spans="3:8" x14ac:dyDescent="0.2">
      <c r="C192" s="826"/>
      <c r="D192" s="453"/>
      <c r="E192" s="825"/>
      <c r="F192" s="825"/>
      <c r="G192" s="826"/>
      <c r="H192" s="826"/>
    </row>
    <row r="193" spans="3:8" x14ac:dyDescent="0.2">
      <c r="C193" s="826"/>
      <c r="D193" s="453"/>
      <c r="E193" s="825"/>
      <c r="F193" s="825"/>
      <c r="G193" s="826"/>
      <c r="H193" s="826"/>
    </row>
    <row r="194" spans="3:8" x14ac:dyDescent="0.2">
      <c r="C194" s="826"/>
      <c r="D194" s="453"/>
      <c r="E194" s="825"/>
      <c r="F194" s="825"/>
      <c r="G194" s="826"/>
      <c r="H194" s="826"/>
    </row>
    <row r="195" spans="3:8" x14ac:dyDescent="0.2">
      <c r="C195" s="826"/>
      <c r="D195" s="453"/>
      <c r="E195" s="825"/>
      <c r="F195" s="825"/>
      <c r="G195" s="826"/>
      <c r="H195" s="826"/>
    </row>
    <row r="196" spans="3:8" x14ac:dyDescent="0.2">
      <c r="C196" s="826"/>
      <c r="D196" s="453"/>
      <c r="E196" s="825"/>
      <c r="F196" s="825"/>
      <c r="G196" s="826"/>
      <c r="H196" s="826"/>
    </row>
    <row r="197" spans="3:8" x14ac:dyDescent="0.2">
      <c r="C197" s="826"/>
      <c r="D197" s="453"/>
      <c r="E197" s="825"/>
      <c r="F197" s="825"/>
      <c r="G197" s="826"/>
      <c r="H197" s="826"/>
    </row>
    <row r="198" spans="3:8" x14ac:dyDescent="0.2">
      <c r="C198" s="826"/>
      <c r="D198" s="453"/>
      <c r="E198" s="825"/>
      <c r="F198" s="825"/>
      <c r="G198" s="826"/>
      <c r="H198" s="826"/>
    </row>
    <row r="199" spans="3:8" x14ac:dyDescent="0.2">
      <c r="C199" s="826"/>
      <c r="D199" s="453"/>
      <c r="E199" s="825"/>
      <c r="F199" s="825"/>
      <c r="G199" s="826"/>
      <c r="H199" s="826"/>
    </row>
    <row r="200" spans="3:8" x14ac:dyDescent="0.2">
      <c r="C200" s="826"/>
      <c r="D200" s="453"/>
      <c r="E200" s="825"/>
      <c r="F200" s="825"/>
      <c r="G200" s="826"/>
      <c r="H200" s="826"/>
    </row>
    <row r="201" spans="3:8" x14ac:dyDescent="0.2">
      <c r="C201" s="826"/>
      <c r="D201" s="453"/>
      <c r="E201" s="825"/>
      <c r="F201" s="825"/>
      <c r="G201" s="826"/>
      <c r="H201" s="826"/>
    </row>
    <row r="202" spans="3:8" x14ac:dyDescent="0.2">
      <c r="C202" s="826"/>
      <c r="D202" s="453"/>
      <c r="E202" s="825"/>
      <c r="F202" s="825"/>
      <c r="G202" s="826"/>
      <c r="H202" s="826"/>
    </row>
    <row r="203" spans="3:8" x14ac:dyDescent="0.2">
      <c r="C203" s="826"/>
      <c r="D203" s="453"/>
      <c r="E203" s="825"/>
      <c r="F203" s="825"/>
      <c r="G203" s="826"/>
      <c r="H203" s="826"/>
    </row>
    <row r="204" spans="3:8" x14ac:dyDescent="0.2">
      <c r="C204" s="826"/>
      <c r="D204" s="453"/>
      <c r="E204" s="825"/>
      <c r="F204" s="825"/>
      <c r="G204" s="826"/>
      <c r="H204" s="826"/>
    </row>
    <row r="205" spans="3:8" x14ac:dyDescent="0.2">
      <c r="C205" s="826"/>
      <c r="D205" s="453"/>
      <c r="E205" s="825"/>
      <c r="F205" s="825"/>
      <c r="G205" s="826"/>
      <c r="H205" s="826"/>
    </row>
    <row r="206" spans="3:8" x14ac:dyDescent="0.2">
      <c r="C206" s="826"/>
      <c r="D206" s="453"/>
      <c r="E206" s="825"/>
      <c r="F206" s="825"/>
      <c r="G206" s="826"/>
      <c r="H206" s="826"/>
    </row>
    <row r="207" spans="3:8" x14ac:dyDescent="0.2">
      <c r="C207" s="826"/>
      <c r="D207" s="453"/>
      <c r="E207" s="825"/>
      <c r="F207" s="825"/>
      <c r="G207" s="826"/>
      <c r="H207" s="826"/>
    </row>
    <row r="208" spans="3:8" x14ac:dyDescent="0.2">
      <c r="C208" s="826"/>
      <c r="D208" s="453"/>
      <c r="E208" s="825"/>
      <c r="F208" s="825"/>
      <c r="G208" s="826"/>
      <c r="H208" s="826"/>
    </row>
    <row r="209" spans="3:8" x14ac:dyDescent="0.2">
      <c r="C209" s="826"/>
      <c r="D209" s="453"/>
      <c r="E209" s="825"/>
      <c r="F209" s="825"/>
      <c r="G209" s="826"/>
      <c r="H209" s="826"/>
    </row>
    <row r="210" spans="3:8" x14ac:dyDescent="0.2">
      <c r="C210" s="826"/>
      <c r="D210" s="453"/>
      <c r="E210" s="825"/>
      <c r="F210" s="825"/>
      <c r="G210" s="826"/>
      <c r="H210" s="826"/>
    </row>
    <row r="211" spans="3:8" x14ac:dyDescent="0.2">
      <c r="C211" s="826"/>
      <c r="D211" s="453"/>
      <c r="E211" s="825"/>
      <c r="F211" s="825"/>
      <c r="G211" s="826"/>
      <c r="H211" s="826"/>
    </row>
    <row r="212" spans="3:8" x14ac:dyDescent="0.2">
      <c r="C212" s="826"/>
      <c r="D212" s="453"/>
      <c r="E212" s="825"/>
      <c r="F212" s="825"/>
      <c r="G212" s="826"/>
      <c r="H212" s="826"/>
    </row>
    <row r="213" spans="3:8" x14ac:dyDescent="0.2">
      <c r="C213" s="826"/>
      <c r="D213" s="453"/>
      <c r="E213" s="825"/>
      <c r="F213" s="825"/>
      <c r="G213" s="826"/>
      <c r="H213" s="826"/>
    </row>
    <row r="214" spans="3:8" x14ac:dyDescent="0.2">
      <c r="C214" s="826"/>
      <c r="D214" s="453"/>
      <c r="E214" s="825"/>
      <c r="F214" s="825"/>
      <c r="G214" s="826"/>
      <c r="H214" s="826"/>
    </row>
    <row r="215" spans="3:8" x14ac:dyDescent="0.2">
      <c r="C215" s="826"/>
      <c r="D215" s="453"/>
      <c r="E215" s="825"/>
      <c r="F215" s="825"/>
      <c r="G215" s="826"/>
      <c r="H215" s="826"/>
    </row>
    <row r="216" spans="3:8" x14ac:dyDescent="0.2">
      <c r="C216" s="826"/>
      <c r="D216" s="453"/>
      <c r="E216" s="825"/>
      <c r="F216" s="825"/>
      <c r="G216" s="826"/>
      <c r="H216" s="826"/>
    </row>
    <row r="217" spans="3:8" x14ac:dyDescent="0.2">
      <c r="C217" s="826"/>
      <c r="D217" s="453"/>
      <c r="E217" s="825"/>
      <c r="F217" s="825"/>
      <c r="G217" s="826"/>
      <c r="H217" s="826"/>
    </row>
    <row r="218" spans="3:8" x14ac:dyDescent="0.2">
      <c r="C218" s="826"/>
      <c r="D218" s="453"/>
      <c r="E218" s="825"/>
      <c r="F218" s="825"/>
      <c r="G218" s="826"/>
      <c r="H218" s="826"/>
    </row>
    <row r="219" spans="3:8" x14ac:dyDescent="0.2">
      <c r="C219" s="826"/>
      <c r="D219" s="453"/>
      <c r="E219" s="825"/>
      <c r="F219" s="825"/>
      <c r="G219" s="826"/>
      <c r="H219" s="826"/>
    </row>
    <row r="220" spans="3:8" x14ac:dyDescent="0.2">
      <c r="C220" s="826"/>
      <c r="D220" s="453"/>
      <c r="E220" s="825"/>
      <c r="F220" s="825"/>
      <c r="G220" s="826"/>
      <c r="H220" s="826"/>
    </row>
    <row r="221" spans="3:8" x14ac:dyDescent="0.2">
      <c r="C221" s="826"/>
      <c r="D221" s="453"/>
      <c r="E221" s="825"/>
      <c r="F221" s="825"/>
      <c r="G221" s="826"/>
      <c r="H221" s="826"/>
    </row>
    <row r="222" spans="3:8" x14ac:dyDescent="0.2">
      <c r="C222" s="826"/>
      <c r="D222" s="453"/>
      <c r="E222" s="825"/>
      <c r="F222" s="825"/>
      <c r="G222" s="826"/>
      <c r="H222" s="826"/>
    </row>
    <row r="223" spans="3:8" x14ac:dyDescent="0.2">
      <c r="C223" s="826"/>
      <c r="D223" s="453"/>
      <c r="E223" s="825"/>
      <c r="F223" s="825"/>
      <c r="G223" s="826"/>
      <c r="H223" s="826"/>
    </row>
    <row r="224" spans="3:8" x14ac:dyDescent="0.2">
      <c r="C224" s="826"/>
      <c r="D224" s="453"/>
      <c r="E224" s="825"/>
      <c r="F224" s="825"/>
      <c r="G224" s="826"/>
      <c r="H224" s="826"/>
    </row>
    <row r="225" spans="3:8" x14ac:dyDescent="0.2">
      <c r="C225" s="826"/>
      <c r="D225" s="453"/>
      <c r="E225" s="825"/>
      <c r="F225" s="825"/>
      <c r="G225" s="826"/>
      <c r="H225" s="826"/>
    </row>
    <row r="226" spans="3:8" x14ac:dyDescent="0.2">
      <c r="C226" s="826"/>
      <c r="D226" s="453"/>
      <c r="E226" s="825"/>
      <c r="F226" s="825"/>
      <c r="G226" s="826"/>
      <c r="H226" s="826"/>
    </row>
    <row r="227" spans="3:8" x14ac:dyDescent="0.2">
      <c r="C227" s="826"/>
      <c r="D227" s="453"/>
      <c r="E227" s="825"/>
      <c r="F227" s="825"/>
      <c r="G227" s="826"/>
      <c r="H227" s="826"/>
    </row>
    <row r="228" spans="3:8" x14ac:dyDescent="0.2">
      <c r="C228" s="826"/>
      <c r="D228" s="453"/>
      <c r="E228" s="825"/>
      <c r="F228" s="825"/>
      <c r="G228" s="826"/>
      <c r="H228" s="826"/>
    </row>
    <row r="229" spans="3:8" x14ac:dyDescent="0.2">
      <c r="C229" s="826"/>
      <c r="D229" s="453"/>
      <c r="E229" s="825"/>
      <c r="F229" s="825"/>
      <c r="G229" s="826"/>
      <c r="H229" s="826"/>
    </row>
    <row r="230" spans="3:8" x14ac:dyDescent="0.2">
      <c r="C230" s="826"/>
      <c r="D230" s="453"/>
      <c r="E230" s="825"/>
      <c r="F230" s="825"/>
      <c r="G230" s="826"/>
      <c r="H230" s="826"/>
    </row>
    <row r="231" spans="3:8" x14ac:dyDescent="0.2">
      <c r="C231" s="826"/>
      <c r="D231" s="453"/>
      <c r="E231" s="825"/>
      <c r="F231" s="825"/>
      <c r="G231" s="826"/>
      <c r="H231" s="826"/>
    </row>
    <row r="232" spans="3:8" x14ac:dyDescent="0.2">
      <c r="C232" s="826"/>
      <c r="D232" s="453"/>
      <c r="E232" s="825"/>
      <c r="F232" s="825"/>
      <c r="G232" s="826"/>
      <c r="H232" s="826"/>
    </row>
    <row r="233" spans="3:8" x14ac:dyDescent="0.2">
      <c r="C233" s="826"/>
      <c r="D233" s="453"/>
      <c r="E233" s="825"/>
      <c r="F233" s="825"/>
      <c r="G233" s="826"/>
      <c r="H233" s="826"/>
    </row>
    <row r="234" spans="3:8" x14ac:dyDescent="0.2">
      <c r="C234" s="826"/>
      <c r="D234" s="453"/>
      <c r="E234" s="825"/>
      <c r="F234" s="825"/>
      <c r="G234" s="826"/>
      <c r="H234" s="826"/>
    </row>
    <row r="235" spans="3:8" x14ac:dyDescent="0.2">
      <c r="C235" s="826"/>
      <c r="D235" s="453"/>
      <c r="E235" s="825"/>
      <c r="F235" s="825"/>
      <c r="G235" s="826"/>
      <c r="H235" s="826"/>
    </row>
    <row r="236" spans="3:8" x14ac:dyDescent="0.2">
      <c r="C236" s="826"/>
      <c r="D236" s="453"/>
      <c r="E236" s="825"/>
      <c r="F236" s="825"/>
      <c r="G236" s="826"/>
      <c r="H236" s="826"/>
    </row>
    <row r="237" spans="3:8" x14ac:dyDescent="0.2">
      <c r="C237" s="826"/>
      <c r="D237" s="453"/>
      <c r="E237" s="825"/>
      <c r="F237" s="825"/>
      <c r="G237" s="826"/>
      <c r="H237" s="826"/>
    </row>
    <row r="238" spans="3:8" x14ac:dyDescent="0.2">
      <c r="C238" s="826"/>
      <c r="D238" s="453"/>
      <c r="E238" s="825"/>
      <c r="F238" s="825"/>
      <c r="G238" s="826"/>
      <c r="H238" s="826"/>
    </row>
    <row r="239" spans="3:8" x14ac:dyDescent="0.2">
      <c r="C239" s="826"/>
      <c r="D239" s="453"/>
      <c r="E239" s="825"/>
      <c r="F239" s="825"/>
      <c r="G239" s="826"/>
      <c r="H239" s="826"/>
    </row>
    <row r="240" spans="3:8" x14ac:dyDescent="0.2">
      <c r="C240" s="826"/>
      <c r="D240" s="453"/>
      <c r="E240" s="825"/>
      <c r="F240" s="825"/>
      <c r="G240" s="826"/>
      <c r="H240" s="826"/>
    </row>
    <row r="241" spans="3:8" x14ac:dyDescent="0.2">
      <c r="C241" s="826"/>
      <c r="D241" s="453"/>
      <c r="E241" s="825"/>
      <c r="F241" s="825"/>
      <c r="G241" s="826"/>
      <c r="H241" s="826"/>
    </row>
    <row r="242" spans="3:8" x14ac:dyDescent="0.2">
      <c r="C242" s="826"/>
      <c r="D242" s="453"/>
      <c r="E242" s="825"/>
      <c r="F242" s="825"/>
      <c r="G242" s="826"/>
      <c r="H242" s="826"/>
    </row>
    <row r="243" spans="3:8" x14ac:dyDescent="0.2">
      <c r="C243" s="826"/>
      <c r="D243" s="453"/>
      <c r="E243" s="825"/>
      <c r="F243" s="825"/>
      <c r="G243" s="826"/>
      <c r="H243" s="826"/>
    </row>
    <row r="244" spans="3:8" x14ac:dyDescent="0.2">
      <c r="C244" s="826"/>
      <c r="D244" s="453"/>
      <c r="E244" s="825"/>
      <c r="F244" s="825"/>
      <c r="G244" s="826"/>
      <c r="H244" s="826"/>
    </row>
    <row r="245" spans="3:8" x14ac:dyDescent="0.2">
      <c r="C245" s="826"/>
      <c r="D245" s="453"/>
      <c r="E245" s="825"/>
      <c r="F245" s="825"/>
      <c r="G245" s="826"/>
      <c r="H245" s="826"/>
    </row>
    <row r="246" spans="3:8" x14ac:dyDescent="0.2">
      <c r="C246" s="826"/>
      <c r="D246" s="453"/>
      <c r="E246" s="825"/>
      <c r="F246" s="825"/>
      <c r="G246" s="826"/>
      <c r="H246" s="826"/>
    </row>
    <row r="247" spans="3:8" x14ac:dyDescent="0.2">
      <c r="C247" s="826"/>
      <c r="D247" s="453"/>
      <c r="E247" s="825"/>
      <c r="F247" s="825"/>
      <c r="G247" s="826"/>
      <c r="H247" s="826"/>
    </row>
    <row r="248" spans="3:8" x14ac:dyDescent="0.2">
      <c r="C248" s="826"/>
      <c r="D248" s="453"/>
      <c r="E248" s="825"/>
      <c r="F248" s="825"/>
      <c r="G248" s="826"/>
      <c r="H248" s="826"/>
    </row>
    <row r="249" spans="3:8" x14ac:dyDescent="0.2">
      <c r="C249" s="826"/>
      <c r="D249" s="453"/>
      <c r="E249" s="825"/>
      <c r="F249" s="825"/>
      <c r="G249" s="826"/>
      <c r="H249" s="826"/>
    </row>
    <row r="250" spans="3:8" x14ac:dyDescent="0.2">
      <c r="C250" s="826"/>
      <c r="D250" s="453"/>
      <c r="E250" s="825"/>
      <c r="F250" s="825"/>
      <c r="G250" s="826"/>
      <c r="H250" s="826"/>
    </row>
    <row r="251" spans="3:8" x14ac:dyDescent="0.2">
      <c r="C251" s="826"/>
      <c r="D251" s="453"/>
      <c r="E251" s="825"/>
      <c r="F251" s="825"/>
      <c r="G251" s="826"/>
      <c r="H251" s="826"/>
    </row>
    <row r="252" spans="3:8" x14ac:dyDescent="0.2">
      <c r="C252" s="826"/>
      <c r="D252" s="453"/>
      <c r="E252" s="825"/>
      <c r="F252" s="825"/>
      <c r="G252" s="826"/>
      <c r="H252" s="826"/>
    </row>
    <row r="253" spans="3:8" x14ac:dyDescent="0.2">
      <c r="C253" s="826"/>
      <c r="D253" s="453"/>
      <c r="E253" s="825"/>
      <c r="F253" s="825"/>
      <c r="G253" s="826"/>
      <c r="H253" s="826"/>
    </row>
    <row r="254" spans="3:8" x14ac:dyDescent="0.2">
      <c r="C254" s="826"/>
      <c r="D254" s="453"/>
      <c r="E254" s="825"/>
      <c r="F254" s="825"/>
      <c r="G254" s="826"/>
      <c r="H254" s="826"/>
    </row>
    <row r="255" spans="3:8" x14ac:dyDescent="0.2">
      <c r="C255" s="826"/>
      <c r="D255" s="453"/>
      <c r="E255" s="825"/>
      <c r="F255" s="825"/>
      <c r="G255" s="826"/>
      <c r="H255" s="826"/>
    </row>
    <row r="256" spans="3:8" x14ac:dyDescent="0.2">
      <c r="C256" s="826"/>
      <c r="D256" s="453"/>
      <c r="E256" s="825"/>
      <c r="F256" s="825"/>
      <c r="G256" s="826"/>
      <c r="H256" s="826"/>
    </row>
    <row r="257" spans="3:8" x14ac:dyDescent="0.2">
      <c r="C257" s="826"/>
      <c r="D257" s="453"/>
      <c r="E257" s="825"/>
      <c r="F257" s="825"/>
      <c r="G257" s="826"/>
      <c r="H257" s="826"/>
    </row>
    <row r="258" spans="3:8" x14ac:dyDescent="0.2">
      <c r="C258" s="826"/>
      <c r="D258" s="453"/>
      <c r="E258" s="825"/>
      <c r="F258" s="825"/>
      <c r="G258" s="826"/>
      <c r="H258" s="826"/>
    </row>
    <row r="259" spans="3:8" x14ac:dyDescent="0.2">
      <c r="C259" s="826"/>
      <c r="D259" s="453"/>
      <c r="E259" s="825"/>
      <c r="F259" s="825"/>
      <c r="G259" s="826"/>
      <c r="H259" s="826"/>
    </row>
    <row r="260" spans="3:8" x14ac:dyDescent="0.2">
      <c r="C260" s="826"/>
      <c r="D260" s="453"/>
      <c r="E260" s="825"/>
      <c r="F260" s="825"/>
      <c r="G260" s="826"/>
      <c r="H260" s="826"/>
    </row>
    <row r="261" spans="3:8" x14ac:dyDescent="0.2">
      <c r="C261" s="826"/>
      <c r="D261" s="453"/>
      <c r="E261" s="825"/>
      <c r="F261" s="825"/>
      <c r="G261" s="826"/>
      <c r="H261" s="826"/>
    </row>
    <row r="262" spans="3:8" x14ac:dyDescent="0.2">
      <c r="C262" s="826"/>
      <c r="D262" s="453"/>
      <c r="E262" s="825"/>
      <c r="F262" s="825"/>
      <c r="G262" s="826"/>
      <c r="H262" s="826"/>
    </row>
  </sheetData>
  <autoFilter ref="B3:J74" xr:uid="{00000000-0009-0000-0000-000004000000}"/>
  <mergeCells count="17">
    <mergeCell ref="C2:H2"/>
    <mergeCell ref="B60:H60"/>
    <mergeCell ref="B61:H61"/>
    <mergeCell ref="B62:H62"/>
    <mergeCell ref="B63:H63"/>
    <mergeCell ref="B72:H72"/>
    <mergeCell ref="B73:H73"/>
    <mergeCell ref="B74:H74"/>
    <mergeCell ref="G59:H59"/>
    <mergeCell ref="B65:H65"/>
    <mergeCell ref="B66:H66"/>
    <mergeCell ref="B67:H67"/>
    <mergeCell ref="B68:H68"/>
    <mergeCell ref="B69:H69"/>
    <mergeCell ref="B70:H70"/>
    <mergeCell ref="B71:H71"/>
    <mergeCell ref="B64:H6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HH246"/>
  <sheetViews>
    <sheetView zoomScale="75" zoomScaleNormal="75" zoomScaleSheetLayoutView="100" workbookViewId="0">
      <selection activeCell="G9" sqref="G9"/>
    </sheetView>
  </sheetViews>
  <sheetFormatPr defaultColWidth="8.7109375" defaultRowHeight="12.75" x14ac:dyDescent="0.2"/>
  <cols>
    <col min="1" max="1" width="62.28515625" style="225" customWidth="1"/>
    <col min="2" max="2" width="9.85546875" style="198" customWidth="1"/>
    <col min="3" max="3" width="8.85546875" style="234" bestFit="1" customWidth="1"/>
    <col min="4" max="4" width="9.5703125" style="200" bestFit="1" customWidth="1"/>
    <col min="5" max="5" width="11.85546875" style="200" customWidth="1"/>
    <col min="6" max="6" width="11.28515625" style="198" bestFit="1" customWidth="1"/>
    <col min="7" max="7" width="11" style="198" customWidth="1"/>
    <col min="8" max="8" width="24.85546875" style="198" bestFit="1" customWidth="1"/>
    <col min="9" max="16384" width="8.7109375" style="198"/>
  </cols>
  <sheetData>
    <row r="1" spans="1:216" ht="24" customHeight="1" thickBot="1" x14ac:dyDescent="0.25">
      <c r="A1" s="282" t="s">
        <v>0</v>
      </c>
      <c r="B1" s="903" t="s">
        <v>1</v>
      </c>
      <c r="C1" s="904"/>
      <c r="D1" s="904"/>
      <c r="E1" s="904"/>
      <c r="F1" s="904"/>
      <c r="G1" s="905"/>
    </row>
    <row r="2" spans="1:216" s="229" customFormat="1" ht="56.45" customHeight="1" x14ac:dyDescent="0.2">
      <c r="A2" s="360" t="s">
        <v>2</v>
      </c>
      <c r="B2" s="359" t="s">
        <v>3</v>
      </c>
      <c r="C2" s="231" t="s">
        <v>4</v>
      </c>
      <c r="D2" s="230" t="s">
        <v>5</v>
      </c>
      <c r="E2" s="230" t="s">
        <v>6</v>
      </c>
      <c r="F2" s="230" t="s">
        <v>76</v>
      </c>
      <c r="G2" s="358" t="s">
        <v>77</v>
      </c>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row>
    <row r="3" spans="1:216" ht="15" customHeight="1" x14ac:dyDescent="0.2">
      <c r="A3" s="357" t="s">
        <v>9</v>
      </c>
      <c r="B3" s="317"/>
      <c r="C3" s="306"/>
      <c r="D3" s="305"/>
      <c r="E3" s="305"/>
      <c r="F3" s="305"/>
      <c r="G3" s="322"/>
    </row>
    <row r="4" spans="1:216" ht="27" x14ac:dyDescent="0.2">
      <c r="A4" s="356" t="s">
        <v>10</v>
      </c>
      <c r="B4" s="317"/>
      <c r="C4" s="306"/>
      <c r="D4" s="305"/>
      <c r="E4" s="305"/>
      <c r="F4" s="305"/>
      <c r="G4" s="322"/>
    </row>
    <row r="5" spans="1:216" x14ac:dyDescent="0.2">
      <c r="A5" s="354" t="s">
        <v>11</v>
      </c>
      <c r="B5" s="317" t="s">
        <v>12</v>
      </c>
      <c r="C5" s="306"/>
      <c r="D5" s="305"/>
      <c r="E5" s="305">
        <f>+C5*D5</f>
        <v>0</v>
      </c>
      <c r="F5" s="305"/>
      <c r="G5" s="304">
        <f>+E5+F5</f>
        <v>0</v>
      </c>
    </row>
    <row r="6" spans="1:216" x14ac:dyDescent="0.2">
      <c r="A6" s="354" t="s">
        <v>13</v>
      </c>
      <c r="B6" s="317" t="s">
        <v>12</v>
      </c>
      <c r="C6" s="306"/>
      <c r="D6" s="305"/>
      <c r="E6" s="305">
        <f>+C6*D6</f>
        <v>0</v>
      </c>
      <c r="F6" s="305">
        <v>0</v>
      </c>
      <c r="G6" s="304">
        <f>+E6+F6</f>
        <v>0</v>
      </c>
    </row>
    <row r="7" spans="1:216" ht="25.5" x14ac:dyDescent="0.2">
      <c r="A7" s="355" t="s">
        <v>14</v>
      </c>
      <c r="B7" s="317"/>
      <c r="C7" s="306"/>
      <c r="D7" s="305"/>
      <c r="E7" s="305"/>
      <c r="F7" s="305"/>
      <c r="G7" s="304"/>
    </row>
    <row r="8" spans="1:216" x14ac:dyDescent="0.2">
      <c r="A8" s="470" t="s">
        <v>306</v>
      </c>
      <c r="B8" s="317" t="s">
        <v>12</v>
      </c>
      <c r="C8" s="306"/>
      <c r="D8" s="305"/>
      <c r="E8" s="305">
        <v>9000</v>
      </c>
      <c r="F8" s="305"/>
      <c r="G8" s="304">
        <f>+E8+F8</f>
        <v>9000</v>
      </c>
    </row>
    <row r="9" spans="1:216" x14ac:dyDescent="0.2">
      <c r="A9" s="470" t="s">
        <v>307</v>
      </c>
      <c r="B9" s="317" t="s">
        <v>12</v>
      </c>
      <c r="C9" s="306"/>
      <c r="D9" s="305"/>
      <c r="E9" s="305">
        <v>7500</v>
      </c>
      <c r="F9" s="305"/>
      <c r="G9" s="322">
        <v>16500</v>
      </c>
    </row>
    <row r="10" spans="1:216" x14ac:dyDescent="0.2">
      <c r="A10" s="353" t="s">
        <v>16</v>
      </c>
      <c r="B10" s="466" t="s">
        <v>12</v>
      </c>
      <c r="C10" s="467">
        <v>1.5</v>
      </c>
      <c r="D10" s="336">
        <v>16000</v>
      </c>
      <c r="E10" s="468"/>
      <c r="F10" s="336">
        <f>+C10*D10</f>
        <v>24000</v>
      </c>
      <c r="G10" s="469">
        <f>F10+E10</f>
        <v>24000</v>
      </c>
    </row>
    <row r="11" spans="1:216" x14ac:dyDescent="0.2">
      <c r="A11" s="353" t="s">
        <v>260</v>
      </c>
      <c r="B11" s="352" t="s">
        <v>12</v>
      </c>
      <c r="C11" s="351">
        <v>3</v>
      </c>
      <c r="D11" s="350">
        <v>13500</v>
      </c>
      <c r="E11" s="350">
        <v>0</v>
      </c>
      <c r="F11" s="350">
        <f>+C11*D11</f>
        <v>40500</v>
      </c>
      <c r="G11" s="349">
        <f>+E11+F11</f>
        <v>40500</v>
      </c>
      <c r="I11" s="200"/>
    </row>
    <row r="12" spans="1:216" ht="15" customHeight="1" x14ac:dyDescent="0.2">
      <c r="A12" s="334" t="s">
        <v>17</v>
      </c>
      <c r="B12" s="333"/>
      <c r="C12" s="332"/>
      <c r="D12" s="331"/>
      <c r="E12" s="331">
        <f>SUM(E4:E11)</f>
        <v>16500</v>
      </c>
      <c r="F12" s="331">
        <f>SUM(F4:F11)</f>
        <v>64500</v>
      </c>
      <c r="G12" s="330">
        <f>SUM(G3:G11)</f>
        <v>90000</v>
      </c>
    </row>
    <row r="13" spans="1:216" ht="15" customHeight="1" x14ac:dyDescent="0.2">
      <c r="A13" s="315" t="s">
        <v>18</v>
      </c>
      <c r="B13" s="348"/>
      <c r="C13" s="347"/>
      <c r="D13" s="346"/>
      <c r="E13" s="345"/>
      <c r="F13" s="345"/>
      <c r="G13" s="341"/>
    </row>
    <row r="14" spans="1:216" ht="15" customHeight="1" x14ac:dyDescent="0.2">
      <c r="A14" s="344"/>
      <c r="B14" s="317" t="s">
        <v>78</v>
      </c>
      <c r="C14" s="306"/>
      <c r="D14" s="305"/>
      <c r="E14" s="342"/>
      <c r="F14" s="342"/>
      <c r="G14" s="341"/>
    </row>
    <row r="15" spans="1:216" ht="15" customHeight="1" x14ac:dyDescent="0.2">
      <c r="A15" s="334" t="s">
        <v>19</v>
      </c>
      <c r="B15" s="333"/>
      <c r="C15" s="332"/>
      <c r="D15" s="331"/>
      <c r="E15" s="331">
        <f>+E14</f>
        <v>0</v>
      </c>
      <c r="F15" s="331">
        <f>+F14</f>
        <v>0</v>
      </c>
      <c r="G15" s="330">
        <f>+G14</f>
        <v>0</v>
      </c>
    </row>
    <row r="16" spans="1:216" ht="15" customHeight="1" x14ac:dyDescent="0.2">
      <c r="A16" s="315" t="s">
        <v>20</v>
      </c>
      <c r="B16" s="317"/>
      <c r="C16" s="306"/>
      <c r="D16" s="305"/>
      <c r="E16" s="342"/>
      <c r="F16" s="342"/>
      <c r="G16" s="341"/>
    </row>
    <row r="17" spans="1:7" ht="15" customHeight="1" x14ac:dyDescent="0.2">
      <c r="A17" s="334" t="s">
        <v>23</v>
      </c>
      <c r="B17" s="333"/>
      <c r="C17" s="332"/>
      <c r="D17" s="331"/>
      <c r="E17" s="331">
        <f>+E16</f>
        <v>0</v>
      </c>
      <c r="F17" s="331">
        <f>+F16</f>
        <v>0</v>
      </c>
      <c r="G17" s="330">
        <f>+G16</f>
        <v>0</v>
      </c>
    </row>
    <row r="18" spans="1:7" ht="14.25" x14ac:dyDescent="0.2">
      <c r="A18" s="343" t="s">
        <v>24</v>
      </c>
      <c r="B18" s="329"/>
      <c r="C18" s="306"/>
      <c r="D18" s="305"/>
      <c r="E18" s="342"/>
      <c r="F18" s="342"/>
      <c r="G18" s="341"/>
    </row>
    <row r="19" spans="1:7" x14ac:dyDescent="0.2">
      <c r="A19" s="340" t="s">
        <v>240</v>
      </c>
      <c r="B19" s="339" t="s">
        <v>30</v>
      </c>
      <c r="C19" s="338"/>
      <c r="D19" s="336"/>
      <c r="E19" s="337"/>
      <c r="F19" s="336">
        <f>5640/12*4</f>
        <v>1880</v>
      </c>
      <c r="G19" s="335">
        <f>+E19+F19</f>
        <v>1880</v>
      </c>
    </row>
    <row r="20" spans="1:7" ht="15" customHeight="1" x14ac:dyDescent="0.2">
      <c r="A20" s="334" t="s">
        <v>25</v>
      </c>
      <c r="B20" s="333"/>
      <c r="C20" s="332"/>
      <c r="D20" s="331"/>
      <c r="E20" s="331">
        <f>+E19</f>
        <v>0</v>
      </c>
      <c r="F20" s="331">
        <f>+F19</f>
        <v>1880</v>
      </c>
      <c r="G20" s="330">
        <f>+G19</f>
        <v>1880</v>
      </c>
    </row>
    <row r="21" spans="1:7" ht="15" customHeight="1" x14ac:dyDescent="0.2">
      <c r="A21" s="315" t="s">
        <v>26</v>
      </c>
      <c r="B21" s="329"/>
      <c r="C21" s="306"/>
      <c r="D21" s="305"/>
      <c r="E21" s="305"/>
      <c r="F21" s="305"/>
      <c r="G21" s="320"/>
    </row>
    <row r="22" spans="1:7" ht="15" customHeight="1" x14ac:dyDescent="0.2">
      <c r="A22" s="321" t="s">
        <v>259</v>
      </c>
      <c r="B22" s="319"/>
      <c r="C22" s="306"/>
      <c r="D22" s="305"/>
      <c r="E22" s="305"/>
      <c r="F22" s="305"/>
      <c r="G22" s="320"/>
    </row>
    <row r="23" spans="1:7" ht="51" x14ac:dyDescent="0.2">
      <c r="A23" s="318" t="s">
        <v>258</v>
      </c>
      <c r="B23" s="327" t="s">
        <v>164</v>
      </c>
      <c r="C23" s="306">
        <v>84</v>
      </c>
      <c r="D23" s="305">
        <v>450</v>
      </c>
      <c r="E23" s="305">
        <f>D23*C23</f>
        <v>37800</v>
      </c>
      <c r="F23" s="305"/>
      <c r="G23" s="304">
        <f t="shared" ref="G23:G28" si="0">+E23+F23</f>
        <v>37800</v>
      </c>
    </row>
    <row r="24" spans="1:7" ht="89.25" x14ac:dyDescent="0.2">
      <c r="A24" s="318" t="s">
        <v>257</v>
      </c>
      <c r="B24" s="327">
        <v>1</v>
      </c>
      <c r="C24" s="306"/>
      <c r="D24" s="305">
        <v>9500</v>
      </c>
      <c r="E24" s="305">
        <f>+B24*D24</f>
        <v>9500</v>
      </c>
      <c r="F24" s="305"/>
      <c r="G24" s="304">
        <f t="shared" si="0"/>
        <v>9500</v>
      </c>
    </row>
    <row r="25" spans="1:7" ht="51" x14ac:dyDescent="0.2">
      <c r="A25" s="318" t="s">
        <v>256</v>
      </c>
      <c r="B25" s="327">
        <v>1</v>
      </c>
      <c r="C25" s="306"/>
      <c r="D25" s="305">
        <v>8500</v>
      </c>
      <c r="E25" s="305">
        <f>+B25*D25</f>
        <v>8500</v>
      </c>
      <c r="F25" s="305"/>
      <c r="G25" s="304">
        <f t="shared" si="0"/>
        <v>8500</v>
      </c>
    </row>
    <row r="26" spans="1:7" ht="25.5" x14ac:dyDescent="0.2">
      <c r="A26" s="318" t="s">
        <v>255</v>
      </c>
      <c r="B26" s="327">
        <v>1</v>
      </c>
      <c r="C26" s="328"/>
      <c r="D26" s="305">
        <v>12000</v>
      </c>
      <c r="E26" s="305">
        <f>+B26*D26</f>
        <v>12000</v>
      </c>
      <c r="F26" s="305"/>
      <c r="G26" s="304">
        <f t="shared" si="0"/>
        <v>12000</v>
      </c>
    </row>
    <row r="27" spans="1:7" ht="51" x14ac:dyDescent="0.2">
      <c r="A27" s="318" t="s">
        <v>254</v>
      </c>
      <c r="B27" s="327">
        <v>1</v>
      </c>
      <c r="C27" s="306"/>
      <c r="D27" s="305">
        <v>32000</v>
      </c>
      <c r="E27" s="305">
        <f>+B27*D27</f>
        <v>32000</v>
      </c>
      <c r="F27" s="305"/>
      <c r="G27" s="304">
        <f t="shared" si="0"/>
        <v>32000</v>
      </c>
    </row>
    <row r="28" spans="1:7" ht="51" x14ac:dyDescent="0.2">
      <c r="A28" s="326" t="s">
        <v>253</v>
      </c>
      <c r="B28" s="325">
        <v>1</v>
      </c>
      <c r="C28" s="324"/>
      <c r="D28" s="323">
        <v>12500</v>
      </c>
      <c r="E28" s="323">
        <f>+B28*D28</f>
        <v>12500</v>
      </c>
      <c r="F28" s="323"/>
      <c r="G28" s="322">
        <f t="shared" si="0"/>
        <v>12500</v>
      </c>
    </row>
    <row r="29" spans="1:7" ht="15" customHeight="1" x14ac:dyDescent="0.2">
      <c r="A29" s="321" t="s">
        <v>252</v>
      </c>
      <c r="B29" s="319"/>
      <c r="C29" s="306"/>
      <c r="D29" s="305"/>
      <c r="E29" s="305"/>
      <c r="F29" s="305"/>
      <c r="G29" s="320"/>
    </row>
    <row r="30" spans="1:7" ht="26.1" customHeight="1" x14ac:dyDescent="0.2">
      <c r="A30" s="318" t="s">
        <v>251</v>
      </c>
      <c r="B30" s="319"/>
      <c r="C30" s="306"/>
      <c r="D30" s="305"/>
      <c r="E30" s="896">
        <v>43000</v>
      </c>
      <c r="F30" s="305"/>
      <c r="G30" s="899">
        <f>+E30</f>
        <v>43000</v>
      </c>
    </row>
    <row r="31" spans="1:7" ht="51" customHeight="1" x14ac:dyDescent="0.2">
      <c r="A31" s="318" t="s">
        <v>250</v>
      </c>
      <c r="B31" s="319"/>
      <c r="C31" s="306"/>
      <c r="D31" s="305"/>
      <c r="E31" s="897"/>
      <c r="F31" s="305"/>
      <c r="G31" s="900"/>
    </row>
    <row r="32" spans="1:7" ht="38.450000000000003" customHeight="1" x14ac:dyDescent="0.2">
      <c r="A32" s="318" t="s">
        <v>249</v>
      </c>
      <c r="B32" s="317"/>
      <c r="C32" s="306"/>
      <c r="D32" s="305"/>
      <c r="E32" s="898"/>
      <c r="F32" s="305"/>
      <c r="G32" s="901"/>
    </row>
    <row r="33" spans="1:9" ht="15" customHeight="1" thickBot="1" x14ac:dyDescent="0.25">
      <c r="A33" s="303" t="s">
        <v>48</v>
      </c>
      <c r="B33" s="302"/>
      <c r="C33" s="301"/>
      <c r="D33" s="300"/>
      <c r="E33" s="300">
        <f>+E23+E25+E27+E26+E28+E30+E24</f>
        <v>155300</v>
      </c>
      <c r="F33" s="300">
        <f>+F23+F25+F27+F26+F28+F30+F24</f>
        <v>0</v>
      </c>
      <c r="G33" s="316">
        <f>+G23+G25+G27+G26+G28+G30+G24</f>
        <v>155300</v>
      </c>
    </row>
    <row r="34" spans="1:9" ht="15" customHeight="1" x14ac:dyDescent="0.2">
      <c r="A34" s="315" t="s">
        <v>49</v>
      </c>
      <c r="B34" s="314"/>
      <c r="C34" s="313"/>
      <c r="D34" s="312"/>
      <c r="E34" s="311"/>
      <c r="F34" s="311"/>
      <c r="G34" s="310"/>
    </row>
    <row r="35" spans="1:9" ht="15" customHeight="1" x14ac:dyDescent="0.2">
      <c r="A35" s="308" t="s">
        <v>248</v>
      </c>
      <c r="B35" s="309">
        <v>0.03</v>
      </c>
      <c r="C35" s="306"/>
      <c r="D35" s="305"/>
      <c r="E35" s="305">
        <f>200000*B35</f>
        <v>6000</v>
      </c>
      <c r="F35" s="305"/>
      <c r="G35" s="304">
        <f>+E35+F35</f>
        <v>6000</v>
      </c>
    </row>
    <row r="36" spans="1:9" ht="15" customHeight="1" x14ac:dyDescent="0.2">
      <c r="A36" s="308" t="s">
        <v>247</v>
      </c>
      <c r="B36" s="307">
        <v>0.04</v>
      </c>
      <c r="C36" s="306"/>
      <c r="D36" s="305"/>
      <c r="E36" s="305">
        <f>200000*B36</f>
        <v>8000</v>
      </c>
      <c r="F36" s="305"/>
      <c r="G36" s="304">
        <f>+E36+F36</f>
        <v>8000</v>
      </c>
    </row>
    <row r="37" spans="1:9" ht="15" customHeight="1" thickBot="1" x14ac:dyDescent="0.25">
      <c r="A37" s="303" t="s">
        <v>53</v>
      </c>
      <c r="B37" s="302"/>
      <c r="C37" s="301"/>
      <c r="D37" s="300"/>
      <c r="E37" s="300">
        <f>+E35+E36</f>
        <v>14000</v>
      </c>
      <c r="F37" s="300">
        <f>+F35+F36</f>
        <v>0</v>
      </c>
      <c r="G37" s="299">
        <f>+G35+G36</f>
        <v>14000</v>
      </c>
    </row>
    <row r="38" spans="1:9" ht="16.5" customHeight="1" thickBot="1" x14ac:dyDescent="0.25">
      <c r="A38" s="298" t="s">
        <v>54</v>
      </c>
      <c r="B38" s="293"/>
      <c r="C38" s="285"/>
      <c r="D38" s="284"/>
      <c r="E38" s="284">
        <f>+E12+E15+E17+E20+E33+E37</f>
        <v>185800</v>
      </c>
      <c r="F38" s="284">
        <f>+F12+F15+F17+F20+F33+F37</f>
        <v>66380</v>
      </c>
      <c r="G38" s="297">
        <f>G12+G15+G17+G20+G33+G37</f>
        <v>261180</v>
      </c>
    </row>
    <row r="39" spans="1:9" ht="30" customHeight="1" thickBot="1" x14ac:dyDescent="0.25">
      <c r="A39" s="292" t="s">
        <v>55</v>
      </c>
      <c r="B39" s="296">
        <v>7.0000000000000007E-2</v>
      </c>
      <c r="C39" s="290"/>
      <c r="D39" s="289"/>
      <c r="E39" s="295">
        <f>200000*B39</f>
        <v>14000.000000000002</v>
      </c>
      <c r="F39" s="295"/>
      <c r="G39" s="294">
        <f>+E39</f>
        <v>14000.000000000002</v>
      </c>
      <c r="I39" s="200"/>
    </row>
    <row r="40" spans="1:9" ht="25.5" customHeight="1" thickBot="1" x14ac:dyDescent="0.25">
      <c r="A40" s="226" t="s">
        <v>56</v>
      </c>
      <c r="B40" s="293"/>
      <c r="C40" s="285"/>
      <c r="D40" s="284"/>
      <c r="E40" s="284">
        <f>+E39</f>
        <v>14000.000000000002</v>
      </c>
      <c r="F40" s="284"/>
      <c r="G40" s="283">
        <f>+E40</f>
        <v>14000.000000000002</v>
      </c>
    </row>
    <row r="41" spans="1:9" ht="30" customHeight="1" thickBot="1" x14ac:dyDescent="0.25">
      <c r="A41" s="292" t="s">
        <v>57</v>
      </c>
      <c r="B41" s="291"/>
      <c r="C41" s="290"/>
      <c r="D41" s="289"/>
      <c r="E41" s="288"/>
      <c r="F41" s="288"/>
      <c r="G41" s="287"/>
    </row>
    <row r="42" spans="1:9" ht="16.5" customHeight="1" thickBot="1" x14ac:dyDescent="0.25">
      <c r="A42" s="226" t="s">
        <v>58</v>
      </c>
      <c r="B42" s="286"/>
      <c r="C42" s="285"/>
      <c r="D42" s="284"/>
      <c r="E42" s="284">
        <f>+E38+E40</f>
        <v>199800</v>
      </c>
      <c r="F42" s="284">
        <f>+F38+F40</f>
        <v>66380</v>
      </c>
      <c r="G42" s="283">
        <f>+E42+F42</f>
        <v>266180</v>
      </c>
    </row>
    <row r="44" spans="1:9" ht="66.75" customHeight="1" x14ac:dyDescent="0.2">
      <c r="A44" s="906" t="s">
        <v>60</v>
      </c>
      <c r="B44" s="906"/>
      <c r="C44" s="906"/>
      <c r="D44" s="906"/>
      <c r="E44" s="906"/>
      <c r="F44" s="906"/>
      <c r="G44" s="906"/>
    </row>
    <row r="45" spans="1:9" ht="18" customHeight="1" x14ac:dyDescent="0.2">
      <c r="A45" s="894" t="s">
        <v>61</v>
      </c>
      <c r="B45" s="894"/>
      <c r="C45" s="894"/>
      <c r="D45" s="894"/>
      <c r="E45" s="894"/>
      <c r="F45" s="894"/>
      <c r="G45" s="894"/>
    </row>
    <row r="46" spans="1:9" ht="33.75" customHeight="1" x14ac:dyDescent="0.2">
      <c r="A46" s="894" t="s">
        <v>62</v>
      </c>
      <c r="B46" s="894"/>
      <c r="C46" s="894"/>
      <c r="D46" s="894"/>
      <c r="E46" s="894"/>
      <c r="F46" s="894"/>
      <c r="G46" s="894"/>
    </row>
    <row r="47" spans="1:9" ht="39" customHeight="1" x14ac:dyDescent="0.2">
      <c r="A47" s="894" t="s">
        <v>63</v>
      </c>
      <c r="B47" s="894"/>
      <c r="C47" s="894"/>
      <c r="D47" s="894"/>
      <c r="E47" s="894"/>
      <c r="F47" s="894"/>
      <c r="G47" s="894"/>
    </row>
    <row r="48" spans="1:9" ht="90" customHeight="1" x14ac:dyDescent="0.2">
      <c r="A48" s="902" t="s">
        <v>64</v>
      </c>
      <c r="B48" s="902"/>
      <c r="C48" s="902"/>
      <c r="D48" s="902"/>
      <c r="E48" s="902"/>
      <c r="F48" s="902"/>
      <c r="G48" s="902"/>
    </row>
    <row r="49" spans="1:7" ht="36.75" customHeight="1" x14ac:dyDescent="0.2">
      <c r="A49" s="894" t="s">
        <v>65</v>
      </c>
      <c r="B49" s="894"/>
      <c r="C49" s="894"/>
      <c r="D49" s="894"/>
      <c r="E49" s="894"/>
      <c r="F49" s="894"/>
      <c r="G49" s="894"/>
    </row>
    <row r="50" spans="1:7" x14ac:dyDescent="0.2">
      <c r="A50" s="894" t="s">
        <v>66</v>
      </c>
      <c r="B50" s="894"/>
      <c r="C50" s="894"/>
      <c r="D50" s="894"/>
      <c r="E50" s="894"/>
      <c r="F50" s="894"/>
      <c r="G50" s="894"/>
    </row>
    <row r="51" spans="1:7" ht="18" customHeight="1" x14ac:dyDescent="0.2">
      <c r="A51" s="894" t="s">
        <v>67</v>
      </c>
      <c r="B51" s="894"/>
      <c r="C51" s="894"/>
      <c r="D51" s="894"/>
      <c r="E51" s="894"/>
      <c r="F51" s="894"/>
      <c r="G51" s="894"/>
    </row>
    <row r="52" spans="1:7" x14ac:dyDescent="0.2">
      <c r="A52" s="895" t="s">
        <v>68</v>
      </c>
      <c r="B52" s="895"/>
      <c r="C52" s="895"/>
      <c r="D52" s="895"/>
      <c r="E52" s="895"/>
      <c r="F52" s="895"/>
      <c r="G52" s="895"/>
    </row>
    <row r="53" spans="1:7" ht="20.25" customHeight="1" x14ac:dyDescent="0.2">
      <c r="A53" s="871" t="s">
        <v>69</v>
      </c>
      <c r="B53" s="871"/>
      <c r="C53" s="871"/>
      <c r="D53" s="871"/>
      <c r="E53" s="871"/>
      <c r="F53" s="871"/>
      <c r="G53" s="871"/>
    </row>
    <row r="54" spans="1:7" ht="57" customHeight="1" x14ac:dyDescent="0.2">
      <c r="A54" s="877" t="s">
        <v>70</v>
      </c>
      <c r="B54" s="877"/>
      <c r="C54" s="877"/>
      <c r="D54" s="877"/>
      <c r="E54" s="877"/>
      <c r="F54" s="877"/>
      <c r="G54" s="877"/>
    </row>
    <row r="55" spans="1:7" ht="39.75" customHeight="1" x14ac:dyDescent="0.2">
      <c r="A55" s="877" t="s">
        <v>71</v>
      </c>
      <c r="B55" s="877"/>
      <c r="C55" s="877"/>
      <c r="D55" s="877"/>
      <c r="E55" s="877"/>
      <c r="F55" s="877"/>
      <c r="G55" s="877"/>
    </row>
    <row r="56" spans="1:7" ht="48" customHeight="1" x14ac:dyDescent="0.2">
      <c r="A56" s="877" t="s">
        <v>72</v>
      </c>
      <c r="B56" s="877"/>
      <c r="C56" s="877"/>
      <c r="D56" s="877"/>
      <c r="E56" s="877"/>
      <c r="F56" s="877"/>
      <c r="G56" s="877"/>
    </row>
    <row r="57" spans="1:7" ht="67.5" customHeight="1" x14ac:dyDescent="0.2">
      <c r="A57" s="877" t="s">
        <v>73</v>
      </c>
      <c r="B57" s="877"/>
      <c r="C57" s="877"/>
      <c r="D57" s="877"/>
      <c r="E57" s="877"/>
      <c r="F57" s="877"/>
      <c r="G57" s="877"/>
    </row>
    <row r="58" spans="1:7" ht="25.5" customHeight="1" x14ac:dyDescent="0.2">
      <c r="A58" s="870" t="s">
        <v>74</v>
      </c>
      <c r="B58" s="870"/>
      <c r="C58" s="870"/>
      <c r="D58" s="870"/>
      <c r="E58" s="870"/>
      <c r="F58" s="870"/>
      <c r="G58" s="870"/>
    </row>
    <row r="68" spans="2:7" x14ac:dyDescent="0.2">
      <c r="B68" s="225"/>
      <c r="C68" s="235"/>
      <c r="D68" s="232"/>
      <c r="E68" s="232"/>
      <c r="F68" s="225"/>
      <c r="G68" s="225"/>
    </row>
    <row r="69" spans="2:7" x14ac:dyDescent="0.2">
      <c r="B69" s="225"/>
      <c r="C69" s="235"/>
      <c r="D69" s="232"/>
      <c r="E69" s="232"/>
      <c r="F69" s="225"/>
      <c r="G69" s="225"/>
    </row>
    <row r="70" spans="2:7" x14ac:dyDescent="0.2">
      <c r="B70" s="225"/>
      <c r="C70" s="235"/>
      <c r="D70" s="232"/>
      <c r="E70" s="232"/>
      <c r="F70" s="225"/>
      <c r="G70" s="225"/>
    </row>
    <row r="71" spans="2:7" x14ac:dyDescent="0.2">
      <c r="B71" s="225"/>
      <c r="C71" s="235"/>
      <c r="D71" s="232"/>
      <c r="E71" s="232"/>
      <c r="F71" s="225"/>
      <c r="G71" s="225"/>
    </row>
    <row r="72" spans="2:7" x14ac:dyDescent="0.2">
      <c r="B72" s="225"/>
      <c r="C72" s="235"/>
      <c r="D72" s="232"/>
      <c r="E72" s="232"/>
      <c r="F72" s="225"/>
      <c r="G72" s="225"/>
    </row>
    <row r="73" spans="2:7" x14ac:dyDescent="0.2">
      <c r="B73" s="225"/>
      <c r="C73" s="235"/>
      <c r="D73" s="232"/>
      <c r="E73" s="232"/>
      <c r="F73" s="225"/>
      <c r="G73" s="225"/>
    </row>
    <row r="74" spans="2:7" x14ac:dyDescent="0.2">
      <c r="B74" s="225"/>
      <c r="C74" s="235"/>
      <c r="D74" s="232"/>
      <c r="E74" s="232"/>
      <c r="F74" s="225"/>
      <c r="G74" s="225"/>
    </row>
    <row r="75" spans="2:7" x14ac:dyDescent="0.2">
      <c r="B75" s="225"/>
      <c r="C75" s="235"/>
      <c r="D75" s="232"/>
      <c r="E75" s="232"/>
      <c r="F75" s="225"/>
      <c r="G75" s="225"/>
    </row>
    <row r="76" spans="2:7" x14ac:dyDescent="0.2">
      <c r="B76" s="225"/>
      <c r="C76" s="235"/>
      <c r="D76" s="232"/>
      <c r="E76" s="232"/>
      <c r="F76" s="225"/>
      <c r="G76" s="225"/>
    </row>
    <row r="77" spans="2:7" x14ac:dyDescent="0.2">
      <c r="B77" s="225"/>
      <c r="C77" s="235"/>
      <c r="D77" s="232"/>
      <c r="E77" s="232"/>
      <c r="F77" s="225"/>
      <c r="G77" s="225"/>
    </row>
    <row r="78" spans="2:7" x14ac:dyDescent="0.2">
      <c r="B78" s="225"/>
      <c r="C78" s="235"/>
      <c r="D78" s="232"/>
      <c r="E78" s="232"/>
      <c r="F78" s="225"/>
      <c r="G78" s="225"/>
    </row>
    <row r="79" spans="2:7" x14ac:dyDescent="0.2">
      <c r="B79" s="225"/>
      <c r="C79" s="235"/>
      <c r="D79" s="232"/>
      <c r="E79" s="232"/>
      <c r="F79" s="225"/>
      <c r="G79" s="225"/>
    </row>
    <row r="80" spans="2:7" x14ac:dyDescent="0.2">
      <c r="B80" s="225"/>
      <c r="C80" s="235"/>
      <c r="D80" s="232"/>
      <c r="E80" s="232"/>
      <c r="F80" s="225"/>
      <c r="G80" s="225"/>
    </row>
    <row r="81" spans="2:7" x14ac:dyDescent="0.2">
      <c r="B81" s="225"/>
      <c r="C81" s="235"/>
      <c r="D81" s="232"/>
      <c r="E81" s="232"/>
      <c r="F81" s="225"/>
      <c r="G81" s="225"/>
    </row>
    <row r="82" spans="2:7" x14ac:dyDescent="0.2">
      <c r="B82" s="225"/>
      <c r="C82" s="235"/>
      <c r="D82" s="232"/>
      <c r="E82" s="232"/>
      <c r="F82" s="225"/>
      <c r="G82" s="225"/>
    </row>
    <row r="83" spans="2:7" x14ac:dyDescent="0.2">
      <c r="B83" s="225"/>
      <c r="C83" s="235"/>
      <c r="D83" s="232"/>
      <c r="E83" s="232"/>
      <c r="F83" s="225"/>
      <c r="G83" s="225"/>
    </row>
    <row r="84" spans="2:7" x14ac:dyDescent="0.2">
      <c r="B84" s="225"/>
      <c r="C84" s="235"/>
      <c r="D84" s="232"/>
      <c r="E84" s="232"/>
      <c r="F84" s="225"/>
      <c r="G84" s="225"/>
    </row>
    <row r="85" spans="2:7" x14ac:dyDescent="0.2">
      <c r="B85" s="225"/>
      <c r="C85" s="235"/>
      <c r="D85" s="232"/>
      <c r="E85" s="232"/>
      <c r="F85" s="225"/>
      <c r="G85" s="225"/>
    </row>
    <row r="86" spans="2:7" x14ac:dyDescent="0.2">
      <c r="B86" s="225"/>
      <c r="C86" s="235"/>
      <c r="D86" s="232"/>
      <c r="E86" s="232"/>
      <c r="F86" s="225"/>
      <c r="G86" s="225"/>
    </row>
    <row r="87" spans="2:7" x14ac:dyDescent="0.2">
      <c r="B87" s="225"/>
      <c r="C87" s="235"/>
      <c r="D87" s="232"/>
      <c r="E87" s="232"/>
      <c r="F87" s="225"/>
      <c r="G87" s="225"/>
    </row>
    <row r="88" spans="2:7" x14ac:dyDescent="0.2">
      <c r="B88" s="225"/>
      <c r="C88" s="235"/>
      <c r="D88" s="232"/>
      <c r="E88" s="232"/>
      <c r="F88" s="225"/>
      <c r="G88" s="225"/>
    </row>
    <row r="89" spans="2:7" x14ac:dyDescent="0.2">
      <c r="B89" s="225"/>
      <c r="C89" s="235"/>
      <c r="D89" s="232"/>
      <c r="E89" s="232"/>
      <c r="F89" s="225"/>
      <c r="G89" s="225"/>
    </row>
    <row r="90" spans="2:7" x14ac:dyDescent="0.2">
      <c r="B90" s="225"/>
      <c r="C90" s="235"/>
      <c r="D90" s="232"/>
      <c r="E90" s="232"/>
      <c r="F90" s="225"/>
      <c r="G90" s="225"/>
    </row>
    <row r="91" spans="2:7" x14ac:dyDescent="0.2">
      <c r="B91" s="225"/>
      <c r="C91" s="235"/>
      <c r="D91" s="232"/>
      <c r="E91" s="232"/>
      <c r="F91" s="225"/>
      <c r="G91" s="225"/>
    </row>
    <row r="92" spans="2:7" x14ac:dyDescent="0.2">
      <c r="B92" s="225"/>
      <c r="C92" s="235"/>
      <c r="D92" s="232"/>
      <c r="E92" s="232"/>
      <c r="F92" s="225"/>
      <c r="G92" s="225"/>
    </row>
    <row r="93" spans="2:7" x14ac:dyDescent="0.2">
      <c r="B93" s="225"/>
      <c r="C93" s="235"/>
      <c r="D93" s="232"/>
      <c r="E93" s="232"/>
      <c r="F93" s="225"/>
      <c r="G93" s="225"/>
    </row>
    <row r="94" spans="2:7" x14ac:dyDescent="0.2">
      <c r="B94" s="225"/>
      <c r="C94" s="235"/>
      <c r="D94" s="232"/>
      <c r="E94" s="232"/>
      <c r="F94" s="225"/>
      <c r="G94" s="225"/>
    </row>
    <row r="95" spans="2:7" x14ac:dyDescent="0.2">
      <c r="B95" s="225"/>
      <c r="C95" s="235"/>
      <c r="D95" s="232"/>
      <c r="E95" s="232"/>
      <c r="F95" s="225"/>
      <c r="G95" s="225"/>
    </row>
    <row r="96" spans="2:7" x14ac:dyDescent="0.2">
      <c r="B96" s="225"/>
      <c r="C96" s="235"/>
      <c r="D96" s="232"/>
      <c r="E96" s="232"/>
      <c r="F96" s="225"/>
      <c r="G96" s="225"/>
    </row>
    <row r="97" spans="2:7" x14ac:dyDescent="0.2">
      <c r="B97" s="225"/>
      <c r="C97" s="235"/>
      <c r="D97" s="232"/>
      <c r="E97" s="232"/>
      <c r="F97" s="225"/>
      <c r="G97" s="225"/>
    </row>
    <row r="98" spans="2:7" x14ac:dyDescent="0.2">
      <c r="B98" s="225"/>
      <c r="C98" s="235"/>
      <c r="D98" s="232"/>
      <c r="E98" s="232"/>
      <c r="F98" s="225"/>
      <c r="G98" s="225"/>
    </row>
    <row r="99" spans="2:7" x14ac:dyDescent="0.2">
      <c r="B99" s="225"/>
      <c r="C99" s="235"/>
      <c r="D99" s="232"/>
      <c r="E99" s="232"/>
      <c r="F99" s="225"/>
      <c r="G99" s="225"/>
    </row>
    <row r="100" spans="2:7" x14ac:dyDescent="0.2">
      <c r="B100" s="225"/>
      <c r="C100" s="235"/>
      <c r="D100" s="232"/>
      <c r="E100" s="232"/>
      <c r="F100" s="225"/>
      <c r="G100" s="225"/>
    </row>
    <row r="101" spans="2:7" x14ac:dyDescent="0.2">
      <c r="B101" s="225"/>
      <c r="C101" s="235"/>
      <c r="D101" s="232"/>
      <c r="E101" s="232"/>
      <c r="F101" s="225"/>
      <c r="G101" s="225"/>
    </row>
    <row r="102" spans="2:7" x14ac:dyDescent="0.2">
      <c r="B102" s="225"/>
      <c r="C102" s="235"/>
      <c r="D102" s="232"/>
      <c r="E102" s="232"/>
      <c r="F102" s="225"/>
      <c r="G102" s="225"/>
    </row>
    <row r="103" spans="2:7" x14ac:dyDescent="0.2">
      <c r="B103" s="225"/>
      <c r="C103" s="235"/>
      <c r="D103" s="232"/>
      <c r="E103" s="232"/>
      <c r="F103" s="225"/>
      <c r="G103" s="225"/>
    </row>
    <row r="104" spans="2:7" x14ac:dyDescent="0.2">
      <c r="B104" s="225"/>
      <c r="C104" s="235"/>
      <c r="D104" s="232"/>
      <c r="E104" s="232"/>
      <c r="F104" s="225"/>
      <c r="G104" s="225"/>
    </row>
    <row r="105" spans="2:7" x14ac:dyDescent="0.2">
      <c r="B105" s="225"/>
      <c r="C105" s="235"/>
      <c r="D105" s="232"/>
      <c r="E105" s="232"/>
      <c r="F105" s="225"/>
      <c r="G105" s="225"/>
    </row>
    <row r="106" spans="2:7" x14ac:dyDescent="0.2">
      <c r="B106" s="225"/>
      <c r="C106" s="235"/>
      <c r="D106" s="232"/>
      <c r="E106" s="232"/>
      <c r="F106" s="225"/>
      <c r="G106" s="225"/>
    </row>
    <row r="107" spans="2:7" x14ac:dyDescent="0.2">
      <c r="B107" s="225"/>
      <c r="C107" s="235"/>
      <c r="D107" s="232"/>
      <c r="E107" s="232"/>
      <c r="F107" s="225"/>
      <c r="G107" s="225"/>
    </row>
    <row r="108" spans="2:7" x14ac:dyDescent="0.2">
      <c r="B108" s="225"/>
      <c r="C108" s="235"/>
      <c r="D108" s="232"/>
      <c r="E108" s="232"/>
      <c r="F108" s="225"/>
      <c r="G108" s="225"/>
    </row>
    <row r="109" spans="2:7" x14ac:dyDescent="0.2">
      <c r="B109" s="225"/>
      <c r="C109" s="235"/>
      <c r="D109" s="232"/>
      <c r="E109" s="232"/>
      <c r="F109" s="225"/>
      <c r="G109" s="225"/>
    </row>
    <row r="110" spans="2:7" x14ac:dyDescent="0.2">
      <c r="B110" s="225"/>
      <c r="C110" s="235"/>
      <c r="D110" s="232"/>
      <c r="E110" s="232"/>
      <c r="F110" s="225"/>
      <c r="G110" s="225"/>
    </row>
    <row r="111" spans="2:7" x14ac:dyDescent="0.2">
      <c r="B111" s="225"/>
      <c r="C111" s="235"/>
      <c r="D111" s="232"/>
      <c r="E111" s="232"/>
      <c r="F111" s="225"/>
      <c r="G111" s="225"/>
    </row>
    <row r="112" spans="2:7" x14ac:dyDescent="0.2">
      <c r="B112" s="225"/>
      <c r="C112" s="235"/>
      <c r="D112" s="232"/>
      <c r="E112" s="232"/>
      <c r="F112" s="225"/>
      <c r="G112" s="225"/>
    </row>
    <row r="113" spans="2:7" x14ac:dyDescent="0.2">
      <c r="B113" s="225"/>
      <c r="C113" s="235"/>
      <c r="D113" s="232"/>
      <c r="E113" s="232"/>
      <c r="F113" s="225"/>
      <c r="G113" s="225"/>
    </row>
    <row r="114" spans="2:7" x14ac:dyDescent="0.2">
      <c r="B114" s="225"/>
      <c r="C114" s="235"/>
      <c r="D114" s="232"/>
      <c r="E114" s="232"/>
      <c r="F114" s="225"/>
      <c r="G114" s="225"/>
    </row>
    <row r="115" spans="2:7" x14ac:dyDescent="0.2">
      <c r="B115" s="225"/>
      <c r="C115" s="235"/>
      <c r="D115" s="232"/>
      <c r="E115" s="232"/>
      <c r="F115" s="225"/>
      <c r="G115" s="225"/>
    </row>
    <row r="116" spans="2:7" x14ac:dyDescent="0.2">
      <c r="B116" s="225"/>
      <c r="C116" s="235"/>
      <c r="D116" s="232"/>
      <c r="E116" s="232"/>
      <c r="F116" s="225"/>
      <c r="G116" s="225"/>
    </row>
    <row r="117" spans="2:7" x14ac:dyDescent="0.2">
      <c r="B117" s="225"/>
      <c r="C117" s="235"/>
      <c r="D117" s="232"/>
      <c r="E117" s="232"/>
      <c r="F117" s="225"/>
      <c r="G117" s="225"/>
    </row>
    <row r="118" spans="2:7" x14ac:dyDescent="0.2">
      <c r="B118" s="225"/>
      <c r="C118" s="235"/>
      <c r="D118" s="232"/>
      <c r="E118" s="232"/>
      <c r="F118" s="225"/>
      <c r="G118" s="225"/>
    </row>
    <row r="119" spans="2:7" x14ac:dyDescent="0.2">
      <c r="B119" s="225"/>
      <c r="C119" s="235"/>
      <c r="D119" s="232"/>
      <c r="E119" s="232"/>
      <c r="F119" s="225"/>
      <c r="G119" s="225"/>
    </row>
    <row r="120" spans="2:7" x14ac:dyDescent="0.2">
      <c r="B120" s="225"/>
      <c r="C120" s="235"/>
      <c r="D120" s="232"/>
      <c r="E120" s="232"/>
      <c r="F120" s="225"/>
      <c r="G120" s="225"/>
    </row>
    <row r="121" spans="2:7" x14ac:dyDescent="0.2">
      <c r="B121" s="225"/>
      <c r="C121" s="235"/>
      <c r="D121" s="232"/>
      <c r="E121" s="232"/>
      <c r="F121" s="225"/>
      <c r="G121" s="225"/>
    </row>
    <row r="122" spans="2:7" x14ac:dyDescent="0.2">
      <c r="B122" s="225"/>
      <c r="C122" s="235"/>
      <c r="D122" s="232"/>
      <c r="E122" s="232"/>
      <c r="F122" s="225"/>
      <c r="G122" s="225"/>
    </row>
    <row r="123" spans="2:7" x14ac:dyDescent="0.2">
      <c r="B123" s="225"/>
      <c r="C123" s="235"/>
      <c r="D123" s="232"/>
      <c r="E123" s="232"/>
      <c r="F123" s="225"/>
      <c r="G123" s="225"/>
    </row>
    <row r="124" spans="2:7" x14ac:dyDescent="0.2">
      <c r="B124" s="225"/>
      <c r="C124" s="235"/>
      <c r="D124" s="232"/>
      <c r="E124" s="232"/>
      <c r="F124" s="225"/>
      <c r="G124" s="225"/>
    </row>
    <row r="125" spans="2:7" x14ac:dyDescent="0.2">
      <c r="B125" s="225"/>
      <c r="C125" s="235"/>
      <c r="D125" s="232"/>
      <c r="E125" s="232"/>
      <c r="F125" s="225"/>
      <c r="G125" s="225"/>
    </row>
    <row r="126" spans="2:7" x14ac:dyDescent="0.2">
      <c r="B126" s="225"/>
      <c r="C126" s="235"/>
      <c r="D126" s="232"/>
      <c r="E126" s="232"/>
      <c r="F126" s="225"/>
      <c r="G126" s="225"/>
    </row>
    <row r="127" spans="2:7" x14ac:dyDescent="0.2">
      <c r="B127" s="225"/>
      <c r="C127" s="235"/>
      <c r="D127" s="232"/>
      <c r="E127" s="232"/>
      <c r="F127" s="225"/>
      <c r="G127" s="225"/>
    </row>
    <row r="128" spans="2:7" x14ac:dyDescent="0.2">
      <c r="B128" s="225"/>
      <c r="C128" s="235"/>
      <c r="D128" s="232"/>
      <c r="E128" s="232"/>
      <c r="F128" s="225"/>
      <c r="G128" s="225"/>
    </row>
    <row r="129" spans="2:7" x14ac:dyDescent="0.2">
      <c r="B129" s="225"/>
      <c r="C129" s="235"/>
      <c r="D129" s="232"/>
      <c r="E129" s="232"/>
      <c r="F129" s="225"/>
      <c r="G129" s="225"/>
    </row>
    <row r="130" spans="2:7" x14ac:dyDescent="0.2">
      <c r="B130" s="225"/>
      <c r="C130" s="235"/>
      <c r="D130" s="232"/>
      <c r="E130" s="232"/>
      <c r="F130" s="225"/>
      <c r="G130" s="225"/>
    </row>
    <row r="131" spans="2:7" x14ac:dyDescent="0.2">
      <c r="B131" s="225"/>
      <c r="C131" s="235"/>
      <c r="D131" s="232"/>
      <c r="E131" s="232"/>
      <c r="F131" s="225"/>
      <c r="G131" s="225"/>
    </row>
    <row r="132" spans="2:7" x14ac:dyDescent="0.2">
      <c r="B132" s="225"/>
      <c r="C132" s="235"/>
      <c r="D132" s="232"/>
      <c r="E132" s="232"/>
      <c r="F132" s="225"/>
      <c r="G132" s="225"/>
    </row>
    <row r="133" spans="2:7" x14ac:dyDescent="0.2">
      <c r="B133" s="225"/>
      <c r="C133" s="235"/>
      <c r="D133" s="232"/>
      <c r="E133" s="232"/>
      <c r="F133" s="225"/>
      <c r="G133" s="225"/>
    </row>
    <row r="134" spans="2:7" x14ac:dyDescent="0.2">
      <c r="B134" s="225"/>
      <c r="C134" s="235"/>
      <c r="D134" s="232"/>
      <c r="E134" s="232"/>
      <c r="F134" s="225"/>
      <c r="G134" s="225"/>
    </row>
    <row r="135" spans="2:7" x14ac:dyDescent="0.2">
      <c r="B135" s="225"/>
      <c r="C135" s="235"/>
      <c r="D135" s="232"/>
      <c r="E135" s="232"/>
      <c r="F135" s="225"/>
      <c r="G135" s="225"/>
    </row>
    <row r="136" spans="2:7" x14ac:dyDescent="0.2">
      <c r="B136" s="225"/>
      <c r="C136" s="235"/>
      <c r="D136" s="232"/>
      <c r="E136" s="232"/>
      <c r="F136" s="225"/>
      <c r="G136" s="225"/>
    </row>
    <row r="137" spans="2:7" x14ac:dyDescent="0.2">
      <c r="B137" s="225"/>
      <c r="C137" s="235"/>
      <c r="D137" s="232"/>
      <c r="E137" s="232"/>
      <c r="F137" s="225"/>
      <c r="G137" s="225"/>
    </row>
    <row r="138" spans="2:7" x14ac:dyDescent="0.2">
      <c r="B138" s="225"/>
      <c r="C138" s="235"/>
      <c r="D138" s="232"/>
      <c r="E138" s="232"/>
      <c r="F138" s="225"/>
      <c r="G138" s="225"/>
    </row>
    <row r="139" spans="2:7" x14ac:dyDescent="0.2">
      <c r="B139" s="225"/>
      <c r="C139" s="235"/>
      <c r="D139" s="232"/>
      <c r="E139" s="232"/>
      <c r="F139" s="225"/>
      <c r="G139" s="225"/>
    </row>
    <row r="140" spans="2:7" x14ac:dyDescent="0.2">
      <c r="B140" s="225"/>
      <c r="C140" s="235"/>
      <c r="D140" s="232"/>
      <c r="E140" s="232"/>
      <c r="F140" s="225"/>
      <c r="G140" s="225"/>
    </row>
    <row r="141" spans="2:7" x14ac:dyDescent="0.2">
      <c r="B141" s="225"/>
      <c r="C141" s="235"/>
      <c r="D141" s="232"/>
      <c r="E141" s="232"/>
      <c r="F141" s="225"/>
      <c r="G141" s="225"/>
    </row>
    <row r="142" spans="2:7" x14ac:dyDescent="0.2">
      <c r="B142" s="225"/>
      <c r="C142" s="235"/>
      <c r="D142" s="232"/>
      <c r="E142" s="232"/>
      <c r="F142" s="225"/>
      <c r="G142" s="225"/>
    </row>
    <row r="143" spans="2:7" x14ac:dyDescent="0.2">
      <c r="B143" s="225"/>
      <c r="C143" s="235"/>
      <c r="D143" s="232"/>
      <c r="E143" s="232"/>
      <c r="F143" s="225"/>
      <c r="G143" s="225"/>
    </row>
    <row r="144" spans="2:7" x14ac:dyDescent="0.2">
      <c r="B144" s="225"/>
      <c r="C144" s="235"/>
      <c r="D144" s="232"/>
      <c r="E144" s="232"/>
      <c r="F144" s="225"/>
      <c r="G144" s="225"/>
    </row>
    <row r="145" spans="2:7" x14ac:dyDescent="0.2">
      <c r="B145" s="225"/>
      <c r="C145" s="235"/>
      <c r="D145" s="232"/>
      <c r="E145" s="232"/>
      <c r="F145" s="225"/>
      <c r="G145" s="225"/>
    </row>
    <row r="146" spans="2:7" x14ac:dyDescent="0.2">
      <c r="B146" s="225"/>
      <c r="C146" s="235"/>
      <c r="D146" s="232"/>
      <c r="E146" s="232"/>
      <c r="F146" s="225"/>
      <c r="G146" s="225"/>
    </row>
    <row r="147" spans="2:7" x14ac:dyDescent="0.2">
      <c r="B147" s="225"/>
      <c r="C147" s="235"/>
      <c r="D147" s="232"/>
      <c r="E147" s="232"/>
      <c r="F147" s="225"/>
      <c r="G147" s="225"/>
    </row>
    <row r="148" spans="2:7" x14ac:dyDescent="0.2">
      <c r="B148" s="225"/>
      <c r="C148" s="235"/>
      <c r="D148" s="232"/>
      <c r="E148" s="232"/>
      <c r="F148" s="225"/>
      <c r="G148" s="225"/>
    </row>
    <row r="149" spans="2:7" x14ac:dyDescent="0.2">
      <c r="B149" s="225"/>
      <c r="C149" s="235"/>
      <c r="D149" s="232"/>
      <c r="E149" s="232"/>
      <c r="F149" s="225"/>
      <c r="G149" s="225"/>
    </row>
    <row r="150" spans="2:7" x14ac:dyDescent="0.2">
      <c r="B150" s="225"/>
      <c r="C150" s="235"/>
      <c r="D150" s="232"/>
      <c r="E150" s="232"/>
      <c r="F150" s="225"/>
      <c r="G150" s="225"/>
    </row>
    <row r="151" spans="2:7" x14ac:dyDescent="0.2">
      <c r="B151" s="225"/>
      <c r="C151" s="235"/>
      <c r="D151" s="232"/>
      <c r="E151" s="232"/>
      <c r="F151" s="225"/>
      <c r="G151" s="225"/>
    </row>
    <row r="152" spans="2:7" x14ac:dyDescent="0.2">
      <c r="B152" s="225"/>
      <c r="C152" s="235"/>
      <c r="D152" s="232"/>
      <c r="E152" s="232"/>
      <c r="F152" s="225"/>
      <c r="G152" s="225"/>
    </row>
    <row r="153" spans="2:7" x14ac:dyDescent="0.2">
      <c r="B153" s="225"/>
      <c r="C153" s="235"/>
      <c r="D153" s="232"/>
      <c r="E153" s="232"/>
      <c r="F153" s="225"/>
      <c r="G153" s="225"/>
    </row>
    <row r="154" spans="2:7" x14ac:dyDescent="0.2">
      <c r="B154" s="225"/>
      <c r="C154" s="235"/>
      <c r="D154" s="232"/>
      <c r="E154" s="232"/>
      <c r="F154" s="225"/>
      <c r="G154" s="225"/>
    </row>
    <row r="155" spans="2:7" x14ac:dyDescent="0.2">
      <c r="B155" s="225"/>
      <c r="C155" s="235"/>
      <c r="D155" s="232"/>
      <c r="E155" s="232"/>
      <c r="F155" s="225"/>
      <c r="G155" s="225"/>
    </row>
    <row r="156" spans="2:7" x14ac:dyDescent="0.2">
      <c r="B156" s="225"/>
      <c r="C156" s="235"/>
      <c r="D156" s="232"/>
      <c r="E156" s="232"/>
      <c r="F156" s="225"/>
      <c r="G156" s="225"/>
    </row>
    <row r="157" spans="2:7" x14ac:dyDescent="0.2">
      <c r="B157" s="225"/>
      <c r="C157" s="235"/>
      <c r="D157" s="232"/>
      <c r="E157" s="232"/>
      <c r="F157" s="225"/>
      <c r="G157" s="225"/>
    </row>
    <row r="158" spans="2:7" x14ac:dyDescent="0.2">
      <c r="B158" s="225"/>
      <c r="C158" s="235"/>
      <c r="D158" s="232"/>
      <c r="E158" s="232"/>
      <c r="F158" s="225"/>
      <c r="G158" s="225"/>
    </row>
    <row r="159" spans="2:7" x14ac:dyDescent="0.2">
      <c r="B159" s="225"/>
      <c r="C159" s="235"/>
      <c r="D159" s="232"/>
      <c r="E159" s="232"/>
      <c r="F159" s="225"/>
      <c r="G159" s="225"/>
    </row>
    <row r="160" spans="2:7" x14ac:dyDescent="0.2">
      <c r="B160" s="225"/>
      <c r="C160" s="235"/>
      <c r="D160" s="232"/>
      <c r="E160" s="232"/>
      <c r="F160" s="225"/>
      <c r="G160" s="225"/>
    </row>
    <row r="161" spans="2:7" x14ac:dyDescent="0.2">
      <c r="B161" s="225"/>
      <c r="C161" s="235"/>
      <c r="D161" s="232"/>
      <c r="E161" s="232"/>
      <c r="F161" s="225"/>
      <c r="G161" s="225"/>
    </row>
    <row r="162" spans="2:7" x14ac:dyDescent="0.2">
      <c r="B162" s="225"/>
      <c r="C162" s="235"/>
      <c r="D162" s="232"/>
      <c r="E162" s="232"/>
      <c r="F162" s="225"/>
      <c r="G162" s="225"/>
    </row>
    <row r="163" spans="2:7" x14ac:dyDescent="0.2">
      <c r="B163" s="225"/>
      <c r="C163" s="235"/>
      <c r="D163" s="232"/>
      <c r="E163" s="232"/>
      <c r="F163" s="225"/>
      <c r="G163" s="225"/>
    </row>
    <row r="164" spans="2:7" x14ac:dyDescent="0.2">
      <c r="B164" s="225"/>
      <c r="C164" s="235"/>
      <c r="D164" s="232"/>
      <c r="E164" s="232"/>
      <c r="F164" s="225"/>
      <c r="G164" s="225"/>
    </row>
    <row r="165" spans="2:7" x14ac:dyDescent="0.2">
      <c r="B165" s="225"/>
      <c r="C165" s="235"/>
      <c r="D165" s="232"/>
      <c r="E165" s="232"/>
      <c r="F165" s="225"/>
      <c r="G165" s="225"/>
    </row>
    <row r="166" spans="2:7" x14ac:dyDescent="0.2">
      <c r="B166" s="225"/>
      <c r="C166" s="235"/>
      <c r="D166" s="232"/>
      <c r="E166" s="232"/>
      <c r="F166" s="225"/>
      <c r="G166" s="225"/>
    </row>
    <row r="167" spans="2:7" x14ac:dyDescent="0.2">
      <c r="B167" s="225"/>
      <c r="C167" s="235"/>
      <c r="D167" s="232"/>
      <c r="E167" s="232"/>
      <c r="F167" s="225"/>
      <c r="G167" s="225"/>
    </row>
    <row r="168" spans="2:7" x14ac:dyDescent="0.2">
      <c r="B168" s="225"/>
      <c r="C168" s="235"/>
      <c r="D168" s="232"/>
      <c r="E168" s="232"/>
      <c r="F168" s="225"/>
      <c r="G168" s="225"/>
    </row>
    <row r="169" spans="2:7" x14ac:dyDescent="0.2">
      <c r="B169" s="225"/>
      <c r="C169" s="235"/>
      <c r="D169" s="232"/>
      <c r="E169" s="232"/>
      <c r="F169" s="225"/>
      <c r="G169" s="225"/>
    </row>
    <row r="170" spans="2:7" x14ac:dyDescent="0.2">
      <c r="B170" s="225"/>
      <c r="C170" s="235"/>
      <c r="D170" s="232"/>
      <c r="E170" s="232"/>
      <c r="F170" s="225"/>
      <c r="G170" s="225"/>
    </row>
    <row r="171" spans="2:7" x14ac:dyDescent="0.2">
      <c r="B171" s="225"/>
      <c r="C171" s="235"/>
      <c r="D171" s="232"/>
      <c r="E171" s="232"/>
      <c r="F171" s="225"/>
      <c r="G171" s="225"/>
    </row>
    <row r="172" spans="2:7" x14ac:dyDescent="0.2">
      <c r="B172" s="225"/>
      <c r="C172" s="235"/>
      <c r="D172" s="232"/>
      <c r="E172" s="232"/>
      <c r="F172" s="225"/>
      <c r="G172" s="225"/>
    </row>
    <row r="173" spans="2:7" x14ac:dyDescent="0.2">
      <c r="B173" s="225"/>
      <c r="C173" s="235"/>
      <c r="D173" s="232"/>
      <c r="E173" s="232"/>
      <c r="F173" s="225"/>
      <c r="G173" s="225"/>
    </row>
    <row r="174" spans="2:7" x14ac:dyDescent="0.2">
      <c r="B174" s="225"/>
      <c r="C174" s="235"/>
      <c r="D174" s="232"/>
      <c r="E174" s="232"/>
      <c r="F174" s="225"/>
      <c r="G174" s="225"/>
    </row>
    <row r="175" spans="2:7" x14ac:dyDescent="0.2">
      <c r="B175" s="225"/>
      <c r="C175" s="235"/>
      <c r="D175" s="232"/>
      <c r="E175" s="232"/>
      <c r="F175" s="225"/>
      <c r="G175" s="225"/>
    </row>
    <row r="176" spans="2:7" x14ac:dyDescent="0.2">
      <c r="B176" s="225"/>
      <c r="C176" s="235"/>
      <c r="D176" s="232"/>
      <c r="E176" s="232"/>
      <c r="F176" s="225"/>
      <c r="G176" s="225"/>
    </row>
    <row r="177" spans="2:7" x14ac:dyDescent="0.2">
      <c r="B177" s="225"/>
      <c r="C177" s="235"/>
      <c r="D177" s="232"/>
      <c r="E177" s="232"/>
      <c r="F177" s="225"/>
      <c r="G177" s="225"/>
    </row>
    <row r="178" spans="2:7" x14ac:dyDescent="0.2">
      <c r="B178" s="225"/>
      <c r="C178" s="235"/>
      <c r="D178" s="232"/>
      <c r="E178" s="232"/>
      <c r="F178" s="225"/>
      <c r="G178" s="225"/>
    </row>
    <row r="179" spans="2:7" x14ac:dyDescent="0.2">
      <c r="B179" s="225"/>
      <c r="C179" s="235"/>
      <c r="D179" s="232"/>
      <c r="E179" s="232"/>
      <c r="F179" s="225"/>
      <c r="G179" s="225"/>
    </row>
    <row r="180" spans="2:7" x14ac:dyDescent="0.2">
      <c r="B180" s="225"/>
      <c r="C180" s="235"/>
      <c r="D180" s="232"/>
      <c r="E180" s="232"/>
      <c r="F180" s="225"/>
      <c r="G180" s="225"/>
    </row>
    <row r="181" spans="2:7" x14ac:dyDescent="0.2">
      <c r="B181" s="225"/>
      <c r="C181" s="235"/>
      <c r="D181" s="232"/>
      <c r="E181" s="232"/>
      <c r="F181" s="225"/>
      <c r="G181" s="225"/>
    </row>
    <row r="182" spans="2:7" x14ac:dyDescent="0.2">
      <c r="B182" s="225"/>
      <c r="C182" s="235"/>
      <c r="D182" s="232"/>
      <c r="E182" s="232"/>
      <c r="F182" s="225"/>
      <c r="G182" s="225"/>
    </row>
    <row r="183" spans="2:7" x14ac:dyDescent="0.2">
      <c r="B183" s="225"/>
      <c r="C183" s="235"/>
      <c r="D183" s="232"/>
      <c r="E183" s="232"/>
      <c r="F183" s="225"/>
      <c r="G183" s="225"/>
    </row>
    <row r="184" spans="2:7" x14ac:dyDescent="0.2">
      <c r="B184" s="225"/>
      <c r="C184" s="235"/>
      <c r="D184" s="232"/>
      <c r="E184" s="232"/>
      <c r="F184" s="225"/>
      <c r="G184" s="225"/>
    </row>
    <row r="185" spans="2:7" x14ac:dyDescent="0.2">
      <c r="B185" s="225"/>
      <c r="C185" s="235"/>
      <c r="D185" s="232"/>
      <c r="E185" s="232"/>
      <c r="F185" s="225"/>
      <c r="G185" s="225"/>
    </row>
    <row r="186" spans="2:7" x14ac:dyDescent="0.2">
      <c r="B186" s="225"/>
      <c r="C186" s="235"/>
      <c r="D186" s="232"/>
      <c r="E186" s="232"/>
      <c r="F186" s="225"/>
      <c r="G186" s="225"/>
    </row>
    <row r="187" spans="2:7" x14ac:dyDescent="0.2">
      <c r="B187" s="225"/>
      <c r="C187" s="235"/>
      <c r="D187" s="232"/>
      <c r="E187" s="232"/>
      <c r="F187" s="225"/>
      <c r="G187" s="225"/>
    </row>
    <row r="188" spans="2:7" x14ac:dyDescent="0.2">
      <c r="B188" s="225"/>
      <c r="C188" s="235"/>
      <c r="D188" s="232"/>
      <c r="E188" s="232"/>
      <c r="F188" s="225"/>
      <c r="G188" s="225"/>
    </row>
    <row r="189" spans="2:7" x14ac:dyDescent="0.2">
      <c r="B189" s="225"/>
      <c r="C189" s="235"/>
      <c r="D189" s="232"/>
      <c r="E189" s="232"/>
      <c r="F189" s="225"/>
      <c r="G189" s="225"/>
    </row>
    <row r="190" spans="2:7" x14ac:dyDescent="0.2">
      <c r="B190" s="225"/>
      <c r="C190" s="235"/>
      <c r="D190" s="232"/>
      <c r="E190" s="232"/>
      <c r="F190" s="225"/>
      <c r="G190" s="225"/>
    </row>
    <row r="191" spans="2:7" x14ac:dyDescent="0.2">
      <c r="B191" s="225"/>
      <c r="C191" s="235"/>
      <c r="D191" s="232"/>
      <c r="E191" s="232"/>
      <c r="F191" s="225"/>
      <c r="G191" s="225"/>
    </row>
    <row r="192" spans="2:7" x14ac:dyDescent="0.2">
      <c r="B192" s="225"/>
      <c r="C192" s="235"/>
      <c r="D192" s="232"/>
      <c r="E192" s="232"/>
      <c r="F192" s="225"/>
      <c r="G192" s="225"/>
    </row>
    <row r="193" spans="2:7" x14ac:dyDescent="0.2">
      <c r="B193" s="225"/>
      <c r="C193" s="235"/>
      <c r="D193" s="232"/>
      <c r="E193" s="232"/>
      <c r="F193" s="225"/>
      <c r="G193" s="225"/>
    </row>
    <row r="194" spans="2:7" x14ac:dyDescent="0.2">
      <c r="B194" s="225"/>
      <c r="C194" s="235"/>
      <c r="D194" s="232"/>
      <c r="E194" s="232"/>
      <c r="F194" s="225"/>
      <c r="G194" s="225"/>
    </row>
    <row r="195" spans="2:7" x14ac:dyDescent="0.2">
      <c r="B195" s="225"/>
      <c r="C195" s="235"/>
      <c r="D195" s="232"/>
      <c r="E195" s="232"/>
      <c r="F195" s="225"/>
      <c r="G195" s="225"/>
    </row>
    <row r="196" spans="2:7" x14ac:dyDescent="0.2">
      <c r="B196" s="225"/>
      <c r="C196" s="235"/>
      <c r="D196" s="232"/>
      <c r="E196" s="232"/>
      <c r="F196" s="225"/>
      <c r="G196" s="225"/>
    </row>
    <row r="197" spans="2:7" x14ac:dyDescent="0.2">
      <c r="B197" s="225"/>
      <c r="C197" s="235"/>
      <c r="D197" s="232"/>
      <c r="E197" s="232"/>
      <c r="F197" s="225"/>
      <c r="G197" s="225"/>
    </row>
    <row r="198" spans="2:7" x14ac:dyDescent="0.2">
      <c r="B198" s="225"/>
      <c r="C198" s="235"/>
      <c r="D198" s="232"/>
      <c r="E198" s="232"/>
      <c r="F198" s="225"/>
      <c r="G198" s="225"/>
    </row>
    <row r="199" spans="2:7" x14ac:dyDescent="0.2">
      <c r="B199" s="225"/>
      <c r="C199" s="235"/>
      <c r="D199" s="232"/>
      <c r="E199" s="232"/>
      <c r="F199" s="225"/>
      <c r="G199" s="225"/>
    </row>
    <row r="200" spans="2:7" x14ac:dyDescent="0.2">
      <c r="B200" s="225"/>
      <c r="C200" s="235"/>
      <c r="D200" s="232"/>
      <c r="E200" s="232"/>
      <c r="F200" s="225"/>
      <c r="G200" s="225"/>
    </row>
    <row r="201" spans="2:7" x14ac:dyDescent="0.2">
      <c r="B201" s="225"/>
      <c r="C201" s="235"/>
      <c r="D201" s="232"/>
      <c r="E201" s="232"/>
      <c r="F201" s="225"/>
      <c r="G201" s="225"/>
    </row>
    <row r="202" spans="2:7" x14ac:dyDescent="0.2">
      <c r="B202" s="225"/>
      <c r="C202" s="235"/>
      <c r="D202" s="232"/>
      <c r="E202" s="232"/>
      <c r="F202" s="225"/>
      <c r="G202" s="225"/>
    </row>
    <row r="203" spans="2:7" x14ac:dyDescent="0.2">
      <c r="B203" s="225"/>
      <c r="C203" s="235"/>
      <c r="D203" s="232"/>
      <c r="E203" s="232"/>
      <c r="F203" s="225"/>
      <c r="G203" s="225"/>
    </row>
    <row r="204" spans="2:7" x14ac:dyDescent="0.2">
      <c r="B204" s="225"/>
      <c r="C204" s="235"/>
      <c r="D204" s="232"/>
      <c r="E204" s="232"/>
      <c r="F204" s="225"/>
      <c r="G204" s="225"/>
    </row>
    <row r="205" spans="2:7" x14ac:dyDescent="0.2">
      <c r="B205" s="225"/>
      <c r="C205" s="235"/>
      <c r="D205" s="232"/>
      <c r="E205" s="232"/>
      <c r="F205" s="225"/>
      <c r="G205" s="225"/>
    </row>
    <row r="206" spans="2:7" x14ac:dyDescent="0.2">
      <c r="B206" s="225"/>
      <c r="C206" s="235"/>
      <c r="D206" s="232"/>
      <c r="E206" s="232"/>
      <c r="F206" s="225"/>
      <c r="G206" s="225"/>
    </row>
    <row r="207" spans="2:7" x14ac:dyDescent="0.2">
      <c r="B207" s="225"/>
      <c r="C207" s="235"/>
      <c r="D207" s="232"/>
      <c r="E207" s="232"/>
      <c r="F207" s="225"/>
      <c r="G207" s="225"/>
    </row>
    <row r="208" spans="2:7" x14ac:dyDescent="0.2">
      <c r="B208" s="225"/>
      <c r="C208" s="235"/>
      <c r="D208" s="232"/>
      <c r="E208" s="232"/>
      <c r="F208" s="225"/>
      <c r="G208" s="225"/>
    </row>
    <row r="209" spans="2:7" x14ac:dyDescent="0.2">
      <c r="B209" s="225"/>
      <c r="C209" s="235"/>
      <c r="D209" s="232"/>
      <c r="E209" s="232"/>
      <c r="F209" s="225"/>
      <c r="G209" s="225"/>
    </row>
    <row r="210" spans="2:7" x14ac:dyDescent="0.2">
      <c r="B210" s="225"/>
      <c r="C210" s="235"/>
      <c r="D210" s="232"/>
      <c r="E210" s="232"/>
      <c r="F210" s="225"/>
      <c r="G210" s="225"/>
    </row>
    <row r="211" spans="2:7" x14ac:dyDescent="0.2">
      <c r="B211" s="225"/>
      <c r="C211" s="235"/>
      <c r="D211" s="232"/>
      <c r="E211" s="232"/>
      <c r="F211" s="225"/>
      <c r="G211" s="225"/>
    </row>
    <row r="212" spans="2:7" x14ac:dyDescent="0.2">
      <c r="B212" s="225"/>
      <c r="C212" s="235"/>
      <c r="D212" s="232"/>
      <c r="E212" s="232"/>
      <c r="F212" s="225"/>
      <c r="G212" s="225"/>
    </row>
    <row r="213" spans="2:7" x14ac:dyDescent="0.2">
      <c r="B213" s="225"/>
      <c r="C213" s="235"/>
      <c r="D213" s="232"/>
      <c r="E213" s="232"/>
      <c r="F213" s="225"/>
      <c r="G213" s="225"/>
    </row>
    <row r="214" spans="2:7" x14ac:dyDescent="0.2">
      <c r="B214" s="225"/>
      <c r="C214" s="235"/>
      <c r="D214" s="232"/>
      <c r="E214" s="232"/>
      <c r="F214" s="225"/>
      <c r="G214" s="225"/>
    </row>
    <row r="215" spans="2:7" x14ac:dyDescent="0.2">
      <c r="B215" s="225"/>
      <c r="C215" s="235"/>
      <c r="D215" s="232"/>
      <c r="E215" s="232"/>
      <c r="F215" s="225"/>
      <c r="G215" s="225"/>
    </row>
    <row r="216" spans="2:7" x14ac:dyDescent="0.2">
      <c r="B216" s="225"/>
      <c r="C216" s="235"/>
      <c r="D216" s="232"/>
      <c r="E216" s="232"/>
      <c r="F216" s="225"/>
      <c r="G216" s="225"/>
    </row>
    <row r="217" spans="2:7" x14ac:dyDescent="0.2">
      <c r="B217" s="225"/>
      <c r="C217" s="235"/>
      <c r="D217" s="232"/>
      <c r="E217" s="232"/>
      <c r="F217" s="225"/>
      <c r="G217" s="225"/>
    </row>
    <row r="218" spans="2:7" x14ac:dyDescent="0.2">
      <c r="B218" s="225"/>
      <c r="C218" s="235"/>
      <c r="D218" s="232"/>
      <c r="E218" s="232"/>
      <c r="F218" s="225"/>
      <c r="G218" s="225"/>
    </row>
    <row r="219" spans="2:7" x14ac:dyDescent="0.2">
      <c r="B219" s="225"/>
      <c r="C219" s="235"/>
      <c r="D219" s="232"/>
      <c r="E219" s="232"/>
      <c r="F219" s="225"/>
      <c r="G219" s="225"/>
    </row>
    <row r="220" spans="2:7" x14ac:dyDescent="0.2">
      <c r="B220" s="225"/>
      <c r="C220" s="235"/>
      <c r="D220" s="232"/>
      <c r="E220" s="232"/>
      <c r="F220" s="225"/>
      <c r="G220" s="225"/>
    </row>
    <row r="221" spans="2:7" x14ac:dyDescent="0.2">
      <c r="B221" s="225"/>
      <c r="C221" s="235"/>
      <c r="D221" s="232"/>
      <c r="E221" s="232"/>
      <c r="F221" s="225"/>
      <c r="G221" s="225"/>
    </row>
    <row r="222" spans="2:7" x14ac:dyDescent="0.2">
      <c r="B222" s="225"/>
      <c r="C222" s="235"/>
      <c r="D222" s="232"/>
      <c r="E222" s="232"/>
      <c r="F222" s="225"/>
      <c r="G222" s="225"/>
    </row>
    <row r="223" spans="2:7" x14ac:dyDescent="0.2">
      <c r="B223" s="225"/>
      <c r="C223" s="235"/>
      <c r="D223" s="232"/>
      <c r="E223" s="232"/>
      <c r="F223" s="225"/>
      <c r="G223" s="225"/>
    </row>
    <row r="224" spans="2:7" x14ac:dyDescent="0.2">
      <c r="B224" s="225"/>
      <c r="C224" s="235"/>
      <c r="D224" s="232"/>
      <c r="E224" s="232"/>
      <c r="F224" s="225"/>
      <c r="G224" s="225"/>
    </row>
    <row r="225" spans="2:7" x14ac:dyDescent="0.2">
      <c r="B225" s="225"/>
      <c r="C225" s="235"/>
      <c r="D225" s="232"/>
      <c r="E225" s="232"/>
      <c r="F225" s="225"/>
      <c r="G225" s="225"/>
    </row>
    <row r="226" spans="2:7" x14ac:dyDescent="0.2">
      <c r="B226" s="225"/>
      <c r="C226" s="235"/>
      <c r="D226" s="232"/>
      <c r="E226" s="232"/>
      <c r="F226" s="225"/>
      <c r="G226" s="225"/>
    </row>
    <row r="227" spans="2:7" x14ac:dyDescent="0.2">
      <c r="B227" s="225"/>
      <c r="C227" s="235"/>
      <c r="D227" s="232"/>
      <c r="E227" s="232"/>
      <c r="F227" s="225"/>
      <c r="G227" s="225"/>
    </row>
    <row r="228" spans="2:7" x14ac:dyDescent="0.2">
      <c r="B228" s="225"/>
      <c r="C228" s="235"/>
      <c r="D228" s="232"/>
      <c r="E228" s="232"/>
      <c r="F228" s="225"/>
      <c r="G228" s="225"/>
    </row>
    <row r="229" spans="2:7" x14ac:dyDescent="0.2">
      <c r="B229" s="225"/>
      <c r="C229" s="235"/>
      <c r="D229" s="232"/>
      <c r="E229" s="232"/>
      <c r="F229" s="225"/>
      <c r="G229" s="225"/>
    </row>
    <row r="230" spans="2:7" x14ac:dyDescent="0.2">
      <c r="B230" s="225"/>
      <c r="C230" s="235"/>
      <c r="D230" s="232"/>
      <c r="E230" s="232"/>
      <c r="F230" s="225"/>
      <c r="G230" s="225"/>
    </row>
    <row r="231" spans="2:7" x14ac:dyDescent="0.2">
      <c r="B231" s="225"/>
      <c r="C231" s="235"/>
      <c r="D231" s="232"/>
      <c r="E231" s="232"/>
      <c r="F231" s="225"/>
      <c r="G231" s="225"/>
    </row>
    <row r="232" spans="2:7" x14ac:dyDescent="0.2">
      <c r="B232" s="225"/>
      <c r="C232" s="235"/>
      <c r="D232" s="232"/>
      <c r="E232" s="232"/>
      <c r="F232" s="225"/>
      <c r="G232" s="225"/>
    </row>
    <row r="233" spans="2:7" x14ac:dyDescent="0.2">
      <c r="B233" s="225"/>
      <c r="C233" s="235"/>
      <c r="D233" s="232"/>
      <c r="E233" s="232"/>
      <c r="F233" s="225"/>
      <c r="G233" s="225"/>
    </row>
    <row r="234" spans="2:7" x14ac:dyDescent="0.2">
      <c r="B234" s="225"/>
      <c r="C234" s="235"/>
      <c r="D234" s="232"/>
      <c r="E234" s="232"/>
      <c r="F234" s="225"/>
      <c r="G234" s="225"/>
    </row>
    <row r="235" spans="2:7" x14ac:dyDescent="0.2">
      <c r="B235" s="225"/>
      <c r="C235" s="235"/>
      <c r="D235" s="232"/>
      <c r="E235" s="232"/>
      <c r="F235" s="225"/>
      <c r="G235" s="225"/>
    </row>
    <row r="236" spans="2:7" x14ac:dyDescent="0.2">
      <c r="B236" s="225"/>
      <c r="C236" s="235"/>
      <c r="D236" s="232"/>
      <c r="E236" s="232"/>
      <c r="F236" s="225"/>
      <c r="G236" s="225"/>
    </row>
    <row r="237" spans="2:7" x14ac:dyDescent="0.2">
      <c r="B237" s="225"/>
      <c r="C237" s="235"/>
      <c r="D237" s="232"/>
      <c r="E237" s="232"/>
      <c r="F237" s="225"/>
      <c r="G237" s="225"/>
    </row>
    <row r="238" spans="2:7" x14ac:dyDescent="0.2">
      <c r="B238" s="225"/>
      <c r="C238" s="235"/>
      <c r="D238" s="232"/>
      <c r="E238" s="232"/>
      <c r="F238" s="225"/>
      <c r="G238" s="225"/>
    </row>
    <row r="239" spans="2:7" x14ac:dyDescent="0.2">
      <c r="B239" s="225"/>
      <c r="C239" s="235"/>
      <c r="D239" s="232"/>
      <c r="E239" s="232"/>
      <c r="F239" s="225"/>
      <c r="G239" s="225"/>
    </row>
    <row r="240" spans="2:7" x14ac:dyDescent="0.2">
      <c r="B240" s="225"/>
      <c r="C240" s="235"/>
      <c r="D240" s="232"/>
      <c r="E240" s="232"/>
      <c r="F240" s="225"/>
      <c r="G240" s="225"/>
    </row>
    <row r="241" spans="2:7" x14ac:dyDescent="0.2">
      <c r="B241" s="225"/>
      <c r="C241" s="235"/>
      <c r="D241" s="232"/>
      <c r="E241" s="232"/>
      <c r="F241" s="225"/>
      <c r="G241" s="225"/>
    </row>
    <row r="242" spans="2:7" x14ac:dyDescent="0.2">
      <c r="B242" s="225"/>
      <c r="C242" s="235"/>
      <c r="D242" s="232"/>
      <c r="E242" s="232"/>
      <c r="F242" s="225"/>
      <c r="G242" s="225"/>
    </row>
    <row r="243" spans="2:7" x14ac:dyDescent="0.2">
      <c r="B243" s="225"/>
      <c r="C243" s="235"/>
      <c r="D243" s="232"/>
      <c r="E243" s="232"/>
      <c r="F243" s="225"/>
      <c r="G243" s="225"/>
    </row>
    <row r="244" spans="2:7" x14ac:dyDescent="0.2">
      <c r="B244" s="225"/>
      <c r="C244" s="235"/>
      <c r="D244" s="232"/>
      <c r="E244" s="232"/>
      <c r="F244" s="225"/>
      <c r="G244" s="225"/>
    </row>
    <row r="245" spans="2:7" x14ac:dyDescent="0.2">
      <c r="B245" s="225"/>
      <c r="C245" s="235"/>
      <c r="D245" s="232"/>
      <c r="E245" s="232"/>
      <c r="F245" s="225"/>
      <c r="G245" s="225"/>
    </row>
    <row r="246" spans="2:7" x14ac:dyDescent="0.2">
      <c r="B246" s="225"/>
      <c r="C246" s="235"/>
      <c r="D246" s="232"/>
      <c r="E246" s="232"/>
      <c r="F246" s="225"/>
      <c r="G246" s="225"/>
    </row>
  </sheetData>
  <mergeCells count="18">
    <mergeCell ref="A54:G54"/>
    <mergeCell ref="A55:G55"/>
    <mergeCell ref="A56:G56"/>
    <mergeCell ref="A57:G57"/>
    <mergeCell ref="A58:G58"/>
    <mergeCell ref="E30:E32"/>
    <mergeCell ref="G30:G32"/>
    <mergeCell ref="A48:G48"/>
    <mergeCell ref="B1:G1"/>
    <mergeCell ref="A44:G44"/>
    <mergeCell ref="A45:G45"/>
    <mergeCell ref="A46:G46"/>
    <mergeCell ref="A47:G47"/>
    <mergeCell ref="A53:G53"/>
    <mergeCell ref="A49:G49"/>
    <mergeCell ref="A50:G50"/>
    <mergeCell ref="A51:G51"/>
    <mergeCell ref="A52:G52"/>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HH259"/>
  <sheetViews>
    <sheetView tabSelected="1" topLeftCell="A37" zoomScale="80" zoomScaleNormal="80" zoomScaleSheetLayoutView="70" workbookViewId="0">
      <selection activeCell="E40" sqref="E40"/>
    </sheetView>
  </sheetViews>
  <sheetFormatPr defaultColWidth="8.7109375" defaultRowHeight="12.75" x14ac:dyDescent="0.2"/>
  <cols>
    <col min="1" max="1" width="61.42578125" style="473" customWidth="1"/>
    <col min="2" max="2" width="13.42578125" style="471" customWidth="1"/>
    <col min="3" max="3" width="11.85546875" style="471" customWidth="1"/>
    <col min="4" max="4" width="11.85546875" style="472" customWidth="1"/>
    <col min="5" max="5" width="18.7109375" style="471" customWidth="1"/>
    <col min="6" max="6" width="16.7109375" style="472" customWidth="1"/>
    <col min="7" max="7" width="15.85546875" style="472" customWidth="1"/>
    <col min="8" max="9" width="0" style="471" hidden="1" customWidth="1"/>
    <col min="10" max="10" width="11.28515625" style="471" hidden="1" customWidth="1"/>
    <col min="11" max="11" width="0" style="471" hidden="1" customWidth="1"/>
    <col min="12" max="12" width="11.42578125" style="471" hidden="1" customWidth="1"/>
    <col min="13" max="13" width="15.42578125" style="471" hidden="1" customWidth="1"/>
    <col min="14" max="20" width="0" style="471" hidden="1" customWidth="1"/>
    <col min="21" max="16384" width="8.7109375" style="471"/>
  </cols>
  <sheetData>
    <row r="1" spans="1:216" ht="34.5" customHeight="1" thickBot="1" x14ac:dyDescent="0.25">
      <c r="I1" s="931" t="s">
        <v>226</v>
      </c>
      <c r="J1" s="931"/>
      <c r="K1" s="931"/>
      <c r="L1" s="931"/>
      <c r="M1" s="931"/>
    </row>
    <row r="2" spans="1:216" ht="24" customHeight="1" x14ac:dyDescent="0.2">
      <c r="A2" s="530" t="s">
        <v>0</v>
      </c>
      <c r="B2" s="932" t="s">
        <v>1</v>
      </c>
      <c r="C2" s="933"/>
      <c r="D2" s="933"/>
      <c r="E2" s="933"/>
      <c r="F2" s="933"/>
      <c r="G2" s="504"/>
      <c r="I2" s="934" t="s">
        <v>225</v>
      </c>
      <c r="J2" s="935"/>
      <c r="K2" s="475"/>
      <c r="L2" s="934" t="s">
        <v>224</v>
      </c>
      <c r="M2" s="935"/>
    </row>
    <row r="3" spans="1:216" s="524" customFormat="1" ht="60" customHeight="1" x14ac:dyDescent="0.2">
      <c r="A3" s="529" t="s">
        <v>2</v>
      </c>
      <c r="B3" s="528" t="s">
        <v>3</v>
      </c>
      <c r="C3" s="528" t="s">
        <v>4</v>
      </c>
      <c r="D3" s="526" t="s">
        <v>5</v>
      </c>
      <c r="E3" s="527" t="s">
        <v>223</v>
      </c>
      <c r="F3" s="526" t="s">
        <v>222</v>
      </c>
      <c r="G3" s="526" t="s">
        <v>77</v>
      </c>
      <c r="H3" s="475"/>
      <c r="I3" s="525" t="s">
        <v>221</v>
      </c>
      <c r="J3" s="525" t="s">
        <v>220</v>
      </c>
      <c r="K3" s="475"/>
      <c r="L3" s="525" t="s">
        <v>221</v>
      </c>
      <c r="M3" s="525" t="s">
        <v>220</v>
      </c>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c r="HH3" s="471"/>
    </row>
    <row r="4" spans="1:216" ht="15" customHeight="1" x14ac:dyDescent="0.2">
      <c r="A4" s="936" t="s">
        <v>9</v>
      </c>
      <c r="B4" s="936"/>
      <c r="C4" s="936"/>
      <c r="D4" s="936"/>
      <c r="E4" s="936"/>
      <c r="F4" s="936"/>
      <c r="G4" s="936"/>
      <c r="H4" s="475"/>
      <c r="I4" s="475"/>
      <c r="J4" s="475"/>
      <c r="K4" s="475"/>
      <c r="L4" s="475"/>
      <c r="M4" s="475"/>
    </row>
    <row r="5" spans="1:216" ht="12.75" customHeight="1" x14ac:dyDescent="0.2">
      <c r="A5" s="930" t="s">
        <v>211</v>
      </c>
      <c r="B5" s="930"/>
      <c r="C5" s="930"/>
      <c r="D5" s="930"/>
      <c r="E5" s="930"/>
      <c r="F5" s="930"/>
      <c r="G5" s="930"/>
      <c r="H5" s="475"/>
      <c r="I5" s="475"/>
      <c r="J5" s="475"/>
      <c r="K5" s="475"/>
      <c r="L5" s="475"/>
      <c r="M5" s="475"/>
    </row>
    <row r="6" spans="1:216" x14ac:dyDescent="0.2">
      <c r="A6" s="523" t="s">
        <v>219</v>
      </c>
      <c r="B6" s="522" t="s">
        <v>12</v>
      </c>
      <c r="C6" s="506">
        <v>12</v>
      </c>
      <c r="D6" s="504">
        <v>4200</v>
      </c>
      <c r="E6" s="487">
        <f>C6*D6</f>
        <v>50400</v>
      </c>
      <c r="F6" s="493">
        <v>0</v>
      </c>
      <c r="G6" s="487">
        <f>SUM(E6:F6)</f>
        <v>50400</v>
      </c>
      <c r="H6" s="475"/>
      <c r="I6" s="492">
        <v>0.5</v>
      </c>
      <c r="J6" s="492">
        <v>0.5</v>
      </c>
      <c r="K6" s="475"/>
      <c r="L6" s="489">
        <f>I6*$E$6</f>
        <v>25200</v>
      </c>
      <c r="M6" s="489">
        <f>J6*$E$6</f>
        <v>25200</v>
      </c>
    </row>
    <row r="7" spans="1:216" x14ac:dyDescent="0.2">
      <c r="A7" s="523" t="s">
        <v>218</v>
      </c>
      <c r="B7" s="522" t="s">
        <v>12</v>
      </c>
      <c r="C7" s="506">
        <v>0.5</v>
      </c>
      <c r="D7" s="516">
        <v>18000</v>
      </c>
      <c r="E7" s="493">
        <v>0</v>
      </c>
      <c r="F7" s="493">
        <f>C7*D7</f>
        <v>9000</v>
      </c>
      <c r="G7" s="487">
        <f>E7+F7</f>
        <v>9000</v>
      </c>
      <c r="H7" s="475"/>
      <c r="I7" s="482"/>
      <c r="J7" s="482"/>
      <c r="K7" s="475"/>
      <c r="L7" s="481"/>
      <c r="M7" s="481"/>
    </row>
    <row r="8" spans="1:216" ht="25.5" customHeight="1" x14ac:dyDescent="0.2">
      <c r="A8" s="924" t="s">
        <v>14</v>
      </c>
      <c r="B8" s="924"/>
      <c r="C8" s="924"/>
      <c r="D8" s="924"/>
      <c r="E8" s="924"/>
      <c r="F8" s="924"/>
      <c r="G8" s="924"/>
      <c r="H8" s="475"/>
      <c r="I8" s="482"/>
      <c r="J8" s="482"/>
      <c r="K8" s="475"/>
      <c r="L8" s="481"/>
      <c r="M8" s="481"/>
    </row>
    <row r="9" spans="1:216" x14ac:dyDescent="0.2">
      <c r="A9" s="523" t="s">
        <v>330</v>
      </c>
      <c r="B9" s="522" t="s">
        <v>12</v>
      </c>
      <c r="C9" s="506">
        <v>2</v>
      </c>
      <c r="D9" s="504">
        <v>22000</v>
      </c>
      <c r="E9" s="487">
        <f>C9*D9</f>
        <v>44000</v>
      </c>
      <c r="F9" s="493">
        <v>0</v>
      </c>
      <c r="G9" s="487">
        <f>SUM(E9:F9)</f>
        <v>44000</v>
      </c>
      <c r="H9" s="475"/>
      <c r="I9" s="492">
        <v>0.7</v>
      </c>
      <c r="J9" s="492">
        <v>0.3</v>
      </c>
      <c r="K9" s="475"/>
      <c r="L9" s="489">
        <f>I9*$E$9</f>
        <v>30799.999999999996</v>
      </c>
      <c r="M9" s="489">
        <f>E9*J9</f>
        <v>13200</v>
      </c>
    </row>
    <row r="10" spans="1:216" x14ac:dyDescent="0.2">
      <c r="A10" s="523" t="s">
        <v>217</v>
      </c>
      <c r="B10" s="522" t="s">
        <v>12</v>
      </c>
      <c r="C10" s="506">
        <v>1</v>
      </c>
      <c r="D10" s="504">
        <v>13500</v>
      </c>
      <c r="E10" s="487"/>
      <c r="F10" s="504">
        <f>C10*D10</f>
        <v>13500</v>
      </c>
      <c r="G10" s="487">
        <f>SUM(E10:F10)</f>
        <v>13500</v>
      </c>
      <c r="H10" s="521"/>
      <c r="I10" s="482"/>
      <c r="J10" s="482"/>
      <c r="K10" s="475"/>
      <c r="L10" s="481"/>
      <c r="M10" s="481"/>
    </row>
    <row r="11" spans="1:216" ht="15" customHeight="1" x14ac:dyDescent="0.2">
      <c r="A11" s="491" t="s">
        <v>17</v>
      </c>
      <c r="B11" s="491"/>
      <c r="C11" s="491"/>
      <c r="D11" s="491"/>
      <c r="E11" s="484">
        <f>SUM(E6:E10)</f>
        <v>94400</v>
      </c>
      <c r="F11" s="484">
        <f>SUM(F6:F7,F9:F10)</f>
        <v>22500</v>
      </c>
      <c r="G11" s="484">
        <f>SUM(E11:F11)</f>
        <v>116900</v>
      </c>
      <c r="H11" s="475"/>
      <c r="I11" s="482"/>
      <c r="J11" s="482"/>
      <c r="K11" s="475"/>
      <c r="L11" s="481"/>
      <c r="M11" s="481"/>
    </row>
    <row r="12" spans="1:216" ht="15" customHeight="1" x14ac:dyDescent="0.2">
      <c r="A12" s="925" t="s">
        <v>18</v>
      </c>
      <c r="B12" s="926"/>
      <c r="C12" s="926"/>
      <c r="D12" s="926"/>
      <c r="E12" s="926"/>
      <c r="F12" s="926"/>
      <c r="G12" s="926"/>
      <c r="H12" s="475"/>
      <c r="I12" s="482"/>
      <c r="J12" s="482"/>
      <c r="K12" s="475"/>
      <c r="L12" s="481"/>
      <c r="M12" s="481"/>
    </row>
    <row r="13" spans="1:216" ht="15" customHeight="1" x14ac:dyDescent="0.2">
      <c r="A13" s="496" t="s">
        <v>209</v>
      </c>
      <c r="B13" s="495" t="s">
        <v>207</v>
      </c>
      <c r="C13" s="494">
        <v>7</v>
      </c>
      <c r="D13" s="487">
        <v>800</v>
      </c>
      <c r="E13" s="500">
        <f>C13*D13</f>
        <v>5600</v>
      </c>
      <c r="F13" s="493">
        <v>0</v>
      </c>
      <c r="G13" s="487">
        <f>SUM(E13:F13)</f>
        <v>5600</v>
      </c>
      <c r="H13" s="475"/>
      <c r="I13" s="482"/>
      <c r="J13" s="482"/>
      <c r="K13" s="475"/>
      <c r="L13" s="481"/>
      <c r="M13" s="481"/>
    </row>
    <row r="14" spans="1:216" ht="15" customHeight="1" x14ac:dyDescent="0.2">
      <c r="A14" s="496" t="s">
        <v>208</v>
      </c>
      <c r="B14" s="495" t="s">
        <v>207</v>
      </c>
      <c r="C14" s="494">
        <v>1</v>
      </c>
      <c r="D14" s="504">
        <f>(350+(4*180))</f>
        <v>1070</v>
      </c>
      <c r="E14" s="500">
        <f>C14*D14</f>
        <v>1070</v>
      </c>
      <c r="F14" s="493">
        <v>2140</v>
      </c>
      <c r="G14" s="487">
        <f>SUM(E14:F14)</f>
        <v>3210</v>
      </c>
      <c r="H14" s="475"/>
      <c r="I14" s="482"/>
      <c r="J14" s="482"/>
      <c r="K14" s="475"/>
      <c r="L14" s="481"/>
      <c r="M14" s="481"/>
      <c r="R14" s="471" t="s">
        <v>329</v>
      </c>
    </row>
    <row r="15" spans="1:216" ht="15" customHeight="1" x14ac:dyDescent="0.2">
      <c r="A15" s="520" t="s">
        <v>19</v>
      </c>
      <c r="B15" s="519"/>
      <c r="C15" s="519"/>
      <c r="D15" s="519"/>
      <c r="E15" s="484">
        <f>SUM(E13:E14)</f>
        <v>6670</v>
      </c>
      <c r="F15" s="484">
        <f>SUM(F13:F14)</f>
        <v>2140</v>
      </c>
      <c r="G15" s="484">
        <f>SUM(E15:F15)</f>
        <v>8810</v>
      </c>
      <c r="H15" s="475"/>
      <c r="I15" s="492">
        <f>50%</f>
        <v>0.5</v>
      </c>
      <c r="J15" s="492">
        <v>0.5</v>
      </c>
      <c r="K15" s="475"/>
      <c r="L15" s="489">
        <f>I15*$E$15</f>
        <v>3335</v>
      </c>
      <c r="M15" s="489">
        <f>E15*J15</f>
        <v>3335</v>
      </c>
    </row>
    <row r="16" spans="1:216" ht="15" customHeight="1" x14ac:dyDescent="0.2">
      <c r="A16" s="927" t="s">
        <v>333</v>
      </c>
      <c r="B16" s="928"/>
      <c r="C16" s="928"/>
      <c r="D16" s="928"/>
      <c r="E16" s="928"/>
      <c r="F16" s="928"/>
      <c r="G16" s="928"/>
      <c r="H16" s="475"/>
      <c r="I16" s="482"/>
      <c r="J16" s="482"/>
      <c r="K16" s="475"/>
      <c r="L16" s="481"/>
      <c r="M16" s="481"/>
    </row>
    <row r="17" spans="1:13" ht="15" customHeight="1" x14ac:dyDescent="0.2">
      <c r="A17" s="518" t="s">
        <v>328</v>
      </c>
      <c r="B17" s="498" t="s">
        <v>30</v>
      </c>
      <c r="C17" s="497">
        <v>1</v>
      </c>
      <c r="D17" s="487">
        <v>2000</v>
      </c>
      <c r="E17" s="500">
        <v>2000</v>
      </c>
      <c r="F17" s="516">
        <v>0</v>
      </c>
      <c r="G17" s="487">
        <f>SUM(E17:F17)</f>
        <v>2000</v>
      </c>
      <c r="H17" s="475"/>
      <c r="I17" s="492">
        <v>0.5</v>
      </c>
      <c r="J17" s="492">
        <v>0.5</v>
      </c>
      <c r="K17" s="475"/>
      <c r="L17" s="489">
        <f>E17*I17</f>
        <v>1000</v>
      </c>
      <c r="M17" s="489">
        <f>E17*J17</f>
        <v>1000</v>
      </c>
    </row>
    <row r="18" spans="1:13" ht="15" customHeight="1" x14ac:dyDescent="0.2">
      <c r="A18" s="491" t="s">
        <v>23</v>
      </c>
      <c r="B18" s="491"/>
      <c r="C18" s="491"/>
      <c r="D18" s="491"/>
      <c r="E18" s="484">
        <f>SUM(E17)</f>
        <v>2000</v>
      </c>
      <c r="F18" s="484">
        <f>F17</f>
        <v>0</v>
      </c>
      <c r="G18" s="484">
        <f>SUM(E18:F18)</f>
        <v>2000</v>
      </c>
      <c r="H18" s="475"/>
      <c r="I18" s="482"/>
      <c r="J18" s="482"/>
      <c r="K18" s="475"/>
      <c r="L18" s="481"/>
      <c r="M18" s="481"/>
    </row>
    <row r="19" spans="1:13" ht="15" customHeight="1" x14ac:dyDescent="0.2">
      <c r="A19" s="517" t="s">
        <v>203</v>
      </c>
      <c r="D19" s="471"/>
      <c r="F19" s="471"/>
      <c r="G19" s="471"/>
      <c r="H19" s="475"/>
      <c r="I19" s="492">
        <v>0.5</v>
      </c>
      <c r="J19" s="492">
        <v>0.5</v>
      </c>
      <c r="K19" s="475"/>
      <c r="L19" s="489">
        <f>E20*I19</f>
        <v>400</v>
      </c>
      <c r="M19" s="489">
        <f>E20*J19</f>
        <v>400</v>
      </c>
    </row>
    <row r="20" spans="1:13" ht="15" customHeight="1" x14ac:dyDescent="0.2">
      <c r="A20" s="488" t="s">
        <v>334</v>
      </c>
      <c r="B20" s="498" t="s">
        <v>216</v>
      </c>
      <c r="C20" s="506">
        <v>1</v>
      </c>
      <c r="D20" s="504">
        <v>800</v>
      </c>
      <c r="E20" s="500">
        <f>C20*D20</f>
        <v>800</v>
      </c>
      <c r="F20" s="516">
        <v>0</v>
      </c>
      <c r="G20" s="487">
        <f>SUM(E20:F20)</f>
        <v>800</v>
      </c>
      <c r="H20" s="475"/>
      <c r="I20" s="587"/>
      <c r="J20" s="587"/>
      <c r="K20" s="475"/>
      <c r="L20" s="588"/>
      <c r="M20" s="588"/>
    </row>
    <row r="21" spans="1:13" ht="15" customHeight="1" x14ac:dyDescent="0.2">
      <c r="A21" s="488" t="s">
        <v>335</v>
      </c>
      <c r="B21" s="498"/>
      <c r="C21" s="506"/>
      <c r="D21" s="504"/>
      <c r="E21" s="500"/>
      <c r="F21" s="516"/>
      <c r="G21" s="487"/>
      <c r="H21" s="475"/>
      <c r="I21" s="587"/>
      <c r="J21" s="587"/>
      <c r="K21" s="475"/>
      <c r="L21" s="588"/>
      <c r="M21" s="588"/>
    </row>
    <row r="22" spans="1:13" ht="15" customHeight="1" x14ac:dyDescent="0.2">
      <c r="A22" s="491" t="s">
        <v>25</v>
      </c>
      <c r="B22" s="491"/>
      <c r="C22" s="491"/>
      <c r="D22" s="491"/>
      <c r="E22" s="484">
        <f>SUM(E20)</f>
        <v>800</v>
      </c>
      <c r="F22" s="484">
        <f>F20</f>
        <v>0</v>
      </c>
      <c r="G22" s="484">
        <f>SUM(E22:F22)</f>
        <v>800</v>
      </c>
      <c r="H22" s="475"/>
      <c r="I22" s="482"/>
      <c r="J22" s="482"/>
      <c r="K22" s="475"/>
      <c r="L22" s="481"/>
      <c r="M22" s="481"/>
    </row>
    <row r="23" spans="1:13" ht="15" customHeight="1" x14ac:dyDescent="0.2">
      <c r="A23" s="929" t="s">
        <v>202</v>
      </c>
      <c r="B23" s="929"/>
      <c r="C23" s="929"/>
      <c r="D23" s="929"/>
      <c r="E23" s="929"/>
      <c r="F23" s="929"/>
      <c r="G23" s="929"/>
      <c r="H23" s="475"/>
      <c r="I23" s="482"/>
      <c r="J23" s="482"/>
      <c r="K23" s="475"/>
      <c r="L23" s="481"/>
      <c r="M23" s="481"/>
    </row>
    <row r="24" spans="1:13" ht="42.75" customHeight="1" x14ac:dyDescent="0.2">
      <c r="A24" s="914" t="s">
        <v>327</v>
      </c>
      <c r="B24" s="915"/>
      <c r="C24" s="915"/>
      <c r="D24" s="915"/>
      <c r="E24" s="915"/>
      <c r="F24" s="915"/>
      <c r="G24" s="916"/>
      <c r="H24" s="475"/>
      <c r="I24" s="482"/>
      <c r="J24" s="482"/>
      <c r="K24" s="475"/>
      <c r="L24" s="481"/>
      <c r="M24" s="481"/>
    </row>
    <row r="25" spans="1:13" ht="34.5" customHeight="1" x14ac:dyDescent="0.2">
      <c r="A25" s="917" t="s">
        <v>326</v>
      </c>
      <c r="B25" s="918"/>
      <c r="C25" s="918"/>
      <c r="D25" s="918"/>
      <c r="E25" s="918"/>
      <c r="F25" s="918"/>
      <c r="G25" s="919"/>
      <c r="H25" s="475"/>
      <c r="I25" s="482"/>
      <c r="J25" s="482"/>
      <c r="K25" s="475"/>
      <c r="L25" s="489">
        <f>E27+E28+E34+E33</f>
        <v>22150</v>
      </c>
      <c r="M25" s="489">
        <f>G37+G43+G44+G45</f>
        <v>40700</v>
      </c>
    </row>
    <row r="26" spans="1:13" ht="79.5" customHeight="1" x14ac:dyDescent="0.2">
      <c r="A26" s="503" t="s">
        <v>325</v>
      </c>
      <c r="B26" s="502"/>
      <c r="C26" s="502" t="s">
        <v>311</v>
      </c>
      <c r="D26" s="502"/>
      <c r="E26" s="502"/>
      <c r="F26" s="502"/>
      <c r="G26" s="502">
        <v>0</v>
      </c>
      <c r="H26" s="475"/>
      <c r="I26" s="482"/>
      <c r="J26" s="482"/>
      <c r="K26" s="475"/>
      <c r="L26" s="481"/>
      <c r="M26" s="481"/>
    </row>
    <row r="27" spans="1:13" x14ac:dyDescent="0.2">
      <c r="A27" s="507" t="s">
        <v>315</v>
      </c>
      <c r="B27" s="502"/>
      <c r="C27" s="509">
        <v>12</v>
      </c>
      <c r="D27" s="508">
        <v>250</v>
      </c>
      <c r="E27" s="500">
        <f>C27*D27</f>
        <v>3000</v>
      </c>
      <c r="F27" s="501">
        <v>0</v>
      </c>
      <c r="G27" s="500">
        <f>E27+F27</f>
        <v>3000</v>
      </c>
      <c r="H27" s="475"/>
      <c r="I27" s="482"/>
      <c r="J27" s="482"/>
      <c r="K27" s="475"/>
      <c r="L27" s="481"/>
      <c r="M27" s="481"/>
    </row>
    <row r="28" spans="1:13" ht="35.25" customHeight="1" x14ac:dyDescent="0.2">
      <c r="A28" s="503" t="s">
        <v>324</v>
      </c>
      <c r="B28" s="502"/>
      <c r="C28" s="506"/>
      <c r="D28" s="504"/>
      <c r="E28" s="512">
        <f>SUM(E29:E32)</f>
        <v>14650</v>
      </c>
      <c r="F28" s="504">
        <v>0</v>
      </c>
      <c r="G28" s="513">
        <f>SUM(G29:G33)</f>
        <v>14650</v>
      </c>
      <c r="H28" s="475"/>
      <c r="I28" s="482"/>
      <c r="J28" s="515"/>
      <c r="K28" s="475"/>
      <c r="L28" s="481"/>
      <c r="M28" s="481"/>
    </row>
    <row r="29" spans="1:13" x14ac:dyDescent="0.2">
      <c r="A29" s="507" t="s">
        <v>323</v>
      </c>
      <c r="B29" s="502"/>
      <c r="C29" s="509">
        <v>17</v>
      </c>
      <c r="D29" s="508">
        <v>400</v>
      </c>
      <c r="E29" s="504">
        <f>C29*D29</f>
        <v>6800</v>
      </c>
      <c r="F29" s="493">
        <v>0</v>
      </c>
      <c r="G29" s="487">
        <f>E29+F29</f>
        <v>6800</v>
      </c>
      <c r="H29" s="475"/>
      <c r="I29" s="482"/>
      <c r="J29" s="482"/>
      <c r="K29" s="475"/>
      <c r="L29" s="481"/>
      <c r="M29" s="481"/>
    </row>
    <row r="30" spans="1:13" x14ac:dyDescent="0.2">
      <c r="A30" s="507" t="s">
        <v>315</v>
      </c>
      <c r="B30" s="502"/>
      <c r="C30" s="509">
        <v>15</v>
      </c>
      <c r="D30" s="508">
        <v>250</v>
      </c>
      <c r="E30" s="504">
        <f>C30*D30</f>
        <v>3750</v>
      </c>
      <c r="F30" s="493">
        <v>0</v>
      </c>
      <c r="G30" s="487">
        <f>E30+F30</f>
        <v>3750</v>
      </c>
      <c r="H30" s="475"/>
      <c r="I30" s="482"/>
      <c r="J30" s="482"/>
      <c r="K30" s="475"/>
      <c r="L30" s="481"/>
      <c r="M30" s="481"/>
    </row>
    <row r="31" spans="1:13" x14ac:dyDescent="0.2">
      <c r="A31" s="507" t="s">
        <v>314</v>
      </c>
      <c r="B31" s="502"/>
      <c r="C31" s="506">
        <v>1</v>
      </c>
      <c r="D31" s="504">
        <v>800</v>
      </c>
      <c r="E31" s="504">
        <f>C31*D31</f>
        <v>800</v>
      </c>
      <c r="F31" s="504">
        <v>0</v>
      </c>
      <c r="G31" s="487">
        <f>E31+F31</f>
        <v>800</v>
      </c>
      <c r="H31" s="475"/>
      <c r="I31" s="482"/>
      <c r="J31" s="482"/>
      <c r="K31" s="475"/>
      <c r="L31" s="481"/>
      <c r="M31" s="481"/>
    </row>
    <row r="32" spans="1:13" x14ac:dyDescent="0.2">
      <c r="A32" s="507" t="s">
        <v>313</v>
      </c>
      <c r="B32" s="502"/>
      <c r="C32" s="509">
        <v>1</v>
      </c>
      <c r="D32" s="508">
        <v>3300</v>
      </c>
      <c r="E32" s="504">
        <f>C32*D32</f>
        <v>3300</v>
      </c>
      <c r="F32" s="493">
        <v>0</v>
      </c>
      <c r="G32" s="487">
        <f>E32+F32</f>
        <v>3300</v>
      </c>
      <c r="H32" s="475"/>
      <c r="I32" s="482"/>
      <c r="J32" s="482"/>
      <c r="K32" s="475"/>
      <c r="L32" s="481"/>
      <c r="M32" s="481"/>
    </row>
    <row r="33" spans="1:14" ht="33" customHeight="1" x14ac:dyDescent="0.2">
      <c r="A33" s="503" t="s">
        <v>322</v>
      </c>
      <c r="B33" s="502"/>
      <c r="C33" s="502" t="s">
        <v>311</v>
      </c>
      <c r="D33" s="502"/>
      <c r="E33" s="493">
        <v>0</v>
      </c>
      <c r="F33" s="493">
        <v>0</v>
      </c>
      <c r="G33" s="493">
        <v>0</v>
      </c>
      <c r="H33" s="475"/>
      <c r="I33" s="482"/>
      <c r="J33" s="482"/>
      <c r="K33" s="475"/>
      <c r="L33" s="481"/>
      <c r="M33" s="481"/>
    </row>
    <row r="34" spans="1:14" ht="42.75" customHeight="1" x14ac:dyDescent="0.2">
      <c r="A34" s="503" t="s">
        <v>321</v>
      </c>
      <c r="B34" s="514" t="s">
        <v>212</v>
      </c>
      <c r="C34" s="509">
        <v>1</v>
      </c>
      <c r="D34" s="508">
        <v>4500</v>
      </c>
      <c r="E34" s="500">
        <f>C34*D34</f>
        <v>4500</v>
      </c>
      <c r="F34" s="493">
        <v>0</v>
      </c>
      <c r="G34" s="513">
        <f>SUM(E34:F34)</f>
        <v>4500</v>
      </c>
      <c r="H34" s="475"/>
      <c r="I34" s="482"/>
      <c r="J34" s="482"/>
      <c r="K34" s="475"/>
      <c r="L34" s="481"/>
      <c r="M34" s="481"/>
    </row>
    <row r="35" spans="1:14" ht="32.25" customHeight="1" x14ac:dyDescent="0.2">
      <c r="A35" s="914" t="s">
        <v>320</v>
      </c>
      <c r="B35" s="915"/>
      <c r="C35" s="915"/>
      <c r="D35" s="915"/>
      <c r="E35" s="915"/>
      <c r="F35" s="915"/>
      <c r="G35" s="916"/>
      <c r="H35" s="475"/>
      <c r="I35" s="482"/>
      <c r="J35" s="482"/>
      <c r="K35" s="475"/>
      <c r="L35" s="481"/>
      <c r="M35" s="481"/>
    </row>
    <row r="36" spans="1:14" ht="25.5" customHeight="1" x14ac:dyDescent="0.2">
      <c r="A36" s="914" t="s">
        <v>319</v>
      </c>
      <c r="B36" s="915"/>
      <c r="C36" s="915"/>
      <c r="D36" s="915"/>
      <c r="E36" s="915"/>
      <c r="F36" s="915"/>
      <c r="G36" s="916"/>
      <c r="H36" s="475"/>
      <c r="I36" s="482"/>
      <c r="J36" s="482"/>
      <c r="K36" s="475"/>
      <c r="L36" s="481"/>
      <c r="M36" s="481"/>
    </row>
    <row r="37" spans="1:14" ht="38.25" customHeight="1" x14ac:dyDescent="0.2">
      <c r="A37" s="503" t="s">
        <v>318</v>
      </c>
      <c r="B37" s="502"/>
      <c r="C37" s="506"/>
      <c r="D37" s="504"/>
      <c r="E37" s="512">
        <f>SUM(E38:E42)</f>
        <v>36200</v>
      </c>
      <c r="F37" s="504"/>
      <c r="G37" s="500">
        <f>SUM(G38:G42)</f>
        <v>36200</v>
      </c>
      <c r="H37" s="475"/>
      <c r="I37" s="511"/>
      <c r="J37" s="482"/>
      <c r="K37" s="510"/>
      <c r="L37" s="481"/>
      <c r="M37" s="481"/>
    </row>
    <row r="38" spans="1:14" x14ac:dyDescent="0.2">
      <c r="A38" s="507" t="s">
        <v>317</v>
      </c>
      <c r="B38" s="502"/>
      <c r="C38" s="497">
        <v>36</v>
      </c>
      <c r="D38" s="487">
        <v>500</v>
      </c>
      <c r="E38" s="487">
        <v>9000</v>
      </c>
      <c r="F38" s="493">
        <v>0</v>
      </c>
      <c r="G38" s="487">
        <f>SUM(E38:F38)</f>
        <v>9000</v>
      </c>
      <c r="H38" s="475"/>
      <c r="I38" s="482"/>
      <c r="J38" s="482"/>
      <c r="K38" s="475"/>
      <c r="L38" s="481"/>
      <c r="M38" s="481"/>
    </row>
    <row r="39" spans="1:14" x14ac:dyDescent="0.2">
      <c r="A39" s="507" t="s">
        <v>316</v>
      </c>
      <c r="B39" s="502"/>
      <c r="C39" s="497">
        <v>40</v>
      </c>
      <c r="D39" s="487">
        <v>400</v>
      </c>
      <c r="E39" s="487">
        <v>14000</v>
      </c>
      <c r="F39" s="493">
        <v>0</v>
      </c>
      <c r="G39" s="487">
        <f>SUM(E39:F39)</f>
        <v>14000</v>
      </c>
      <c r="H39" s="475"/>
      <c r="I39" s="482"/>
      <c r="J39" s="482"/>
      <c r="K39" s="475"/>
      <c r="L39" s="481"/>
      <c r="M39" s="481"/>
    </row>
    <row r="40" spans="1:14" x14ac:dyDescent="0.2">
      <c r="A40" s="507" t="s">
        <v>315</v>
      </c>
      <c r="B40" s="502"/>
      <c r="C40" s="509">
        <v>20</v>
      </c>
      <c r="D40" s="508">
        <v>250</v>
      </c>
      <c r="E40" s="504">
        <f>C40*D40</f>
        <v>5000</v>
      </c>
      <c r="F40" s="493">
        <v>0</v>
      </c>
      <c r="G40" s="487">
        <f>SUM(E40:F40)</f>
        <v>5000</v>
      </c>
      <c r="H40" s="475"/>
      <c r="I40" s="482"/>
      <c r="J40" s="482"/>
      <c r="K40" s="475"/>
      <c r="L40" s="481"/>
      <c r="M40" s="481"/>
    </row>
    <row r="41" spans="1:14" x14ac:dyDescent="0.2">
      <c r="A41" s="507" t="s">
        <v>314</v>
      </c>
      <c r="B41" s="502"/>
      <c r="C41" s="509">
        <v>2</v>
      </c>
      <c r="D41" s="508">
        <v>800</v>
      </c>
      <c r="E41" s="504">
        <f>C41*D41</f>
        <v>1600</v>
      </c>
      <c r="F41" s="493">
        <v>0</v>
      </c>
      <c r="G41" s="487">
        <f>SUM(E41:F41)</f>
        <v>1600</v>
      </c>
      <c r="H41" s="475"/>
      <c r="I41" s="482"/>
      <c r="J41" s="482"/>
      <c r="K41" s="475"/>
      <c r="L41" s="481"/>
      <c r="M41" s="481"/>
    </row>
    <row r="42" spans="1:14" x14ac:dyDescent="0.2">
      <c r="A42" s="507" t="s">
        <v>313</v>
      </c>
      <c r="B42" s="502"/>
      <c r="C42" s="506">
        <v>2</v>
      </c>
      <c r="D42" s="504">
        <v>3300</v>
      </c>
      <c r="E42" s="505">
        <f>C42*D42</f>
        <v>6600</v>
      </c>
      <c r="F42" s="504">
        <v>0</v>
      </c>
      <c r="G42" s="487">
        <f>E42+F42</f>
        <v>6600</v>
      </c>
      <c r="H42" s="475"/>
      <c r="I42" s="482"/>
      <c r="J42" s="482"/>
      <c r="K42" s="475"/>
      <c r="L42" s="481"/>
      <c r="M42" s="481"/>
    </row>
    <row r="43" spans="1:14" ht="43.5" customHeight="1" x14ac:dyDescent="0.2">
      <c r="A43" s="503" t="s">
        <v>312</v>
      </c>
      <c r="B43" s="502"/>
      <c r="C43" s="494" t="s">
        <v>311</v>
      </c>
      <c r="D43" s="487"/>
      <c r="E43" s="487"/>
      <c r="F43" s="493">
        <v>0</v>
      </c>
      <c r="G43" s="487">
        <v>0</v>
      </c>
      <c r="H43" s="475"/>
      <c r="I43" s="482"/>
      <c r="J43" s="482"/>
      <c r="K43" s="475"/>
      <c r="L43" s="481"/>
      <c r="M43" s="481"/>
    </row>
    <row r="44" spans="1:14" ht="22.5" customHeight="1" x14ac:dyDescent="0.2">
      <c r="A44" s="503" t="s">
        <v>310</v>
      </c>
      <c r="B44" s="502"/>
      <c r="C44" s="497">
        <v>2</v>
      </c>
      <c r="D44" s="487">
        <v>1500</v>
      </c>
      <c r="E44" s="500">
        <f>C44*D44</f>
        <v>3000</v>
      </c>
      <c r="F44" s="501">
        <v>0</v>
      </c>
      <c r="G44" s="500">
        <f>SUM(E44:F44)</f>
        <v>3000</v>
      </c>
      <c r="H44" s="475"/>
      <c r="I44" s="482"/>
      <c r="J44" s="482"/>
      <c r="K44" s="475"/>
      <c r="L44" s="481"/>
      <c r="M44" s="481"/>
    </row>
    <row r="45" spans="1:14" ht="46.5" customHeight="1" x14ac:dyDescent="0.2">
      <c r="A45" s="503" t="s">
        <v>309</v>
      </c>
      <c r="B45" s="502"/>
      <c r="C45" s="497">
        <v>1</v>
      </c>
      <c r="D45" s="487">
        <v>1500</v>
      </c>
      <c r="E45" s="500">
        <f>C45*D45</f>
        <v>1500</v>
      </c>
      <c r="F45" s="501">
        <v>0</v>
      </c>
      <c r="G45" s="500">
        <f>SUM(E45:F45)</f>
        <v>1500</v>
      </c>
      <c r="H45" s="475"/>
    </row>
    <row r="46" spans="1:14" ht="15" customHeight="1" x14ac:dyDescent="0.2">
      <c r="A46" s="491" t="s">
        <v>213</v>
      </c>
      <c r="B46" s="491"/>
      <c r="C46" s="491"/>
      <c r="D46" s="491"/>
      <c r="E46" s="484">
        <f>SUM(E45,E44,E37,E27,E28,E34)</f>
        <v>62850</v>
      </c>
      <c r="F46" s="484">
        <f ca="1">SUM(F38:F48)</f>
        <v>0</v>
      </c>
      <c r="G46" s="484">
        <f>SUM(G45,G44,G37,G27,G28,G34)</f>
        <v>62850</v>
      </c>
      <c r="H46" s="475"/>
      <c r="I46" s="482"/>
      <c r="J46" s="481"/>
      <c r="K46" s="475"/>
      <c r="L46" s="481"/>
      <c r="M46" s="481"/>
    </row>
    <row r="47" spans="1:14" ht="15" customHeight="1" x14ac:dyDescent="0.2">
      <c r="A47" s="927" t="s">
        <v>49</v>
      </c>
      <c r="B47" s="928"/>
      <c r="C47" s="928"/>
      <c r="D47" s="928"/>
      <c r="E47" s="928"/>
      <c r="F47" s="928"/>
      <c r="G47" s="928"/>
      <c r="H47" s="475"/>
      <c r="I47" s="482"/>
      <c r="J47" s="482"/>
      <c r="K47" s="475"/>
      <c r="L47" s="481"/>
      <c r="M47" s="481"/>
    </row>
    <row r="48" spans="1:14" ht="15" customHeight="1" x14ac:dyDescent="0.2">
      <c r="A48" s="499" t="s">
        <v>214</v>
      </c>
      <c r="B48" s="498" t="s">
        <v>30</v>
      </c>
      <c r="C48" s="497">
        <v>1</v>
      </c>
      <c r="D48" s="487">
        <v>5000</v>
      </c>
      <c r="E48" s="487">
        <v>5000</v>
      </c>
      <c r="F48" s="493">
        <v>0</v>
      </c>
      <c r="G48" s="487">
        <f>SUM(E48:F48)</f>
        <v>5000</v>
      </c>
      <c r="H48" s="475"/>
      <c r="I48" s="492">
        <v>0.5</v>
      </c>
      <c r="J48" s="492">
        <v>0.5</v>
      </c>
      <c r="K48" s="475"/>
      <c r="L48" s="480">
        <f>$E$48*I48</f>
        <v>2500</v>
      </c>
      <c r="M48" s="480">
        <f>$E$48*J48</f>
        <v>2500</v>
      </c>
      <c r="N48" s="475"/>
    </row>
    <row r="49" spans="1:14" ht="15" customHeight="1" x14ac:dyDescent="0.2">
      <c r="A49" s="496" t="s">
        <v>304</v>
      </c>
      <c r="B49" s="495" t="s">
        <v>30</v>
      </c>
      <c r="C49" s="494">
        <v>1</v>
      </c>
      <c r="D49" s="487">
        <v>4000</v>
      </c>
      <c r="E49" s="487">
        <f>C49*D49</f>
        <v>4000</v>
      </c>
      <c r="F49" s="493"/>
      <c r="G49" s="487">
        <f>C49*D49</f>
        <v>4000</v>
      </c>
      <c r="H49" s="475"/>
      <c r="I49" s="492">
        <v>0.5</v>
      </c>
      <c r="J49" s="492">
        <v>0.5</v>
      </c>
      <c r="K49" s="475"/>
      <c r="L49" s="480">
        <f>$D$49*I49</f>
        <v>2000</v>
      </c>
      <c r="M49" s="480">
        <f>$D$49*J49</f>
        <v>2000</v>
      </c>
      <c r="N49" s="475"/>
    </row>
    <row r="50" spans="1:14" ht="15" customHeight="1" x14ac:dyDescent="0.2">
      <c r="A50" s="491" t="s">
        <v>308</v>
      </c>
      <c r="B50" s="491"/>
      <c r="C50" s="491"/>
      <c r="D50" s="491"/>
      <c r="E50" s="484">
        <f>SUM(E48:E49)</f>
        <v>9000</v>
      </c>
      <c r="F50" s="484"/>
      <c r="G50" s="484">
        <f>SUM(G48:G49)</f>
        <v>9000</v>
      </c>
      <c r="H50" s="475"/>
      <c r="I50" s="482"/>
      <c r="J50" s="482"/>
      <c r="K50" s="475"/>
      <c r="L50" s="475"/>
      <c r="M50" s="475"/>
      <c r="N50" s="475"/>
    </row>
    <row r="51" spans="1:14" ht="16.5" customHeight="1" x14ac:dyDescent="0.2">
      <c r="A51" s="485" t="s">
        <v>54</v>
      </c>
      <c r="B51" s="485"/>
      <c r="C51" s="485"/>
      <c r="D51" s="485"/>
      <c r="E51" s="484">
        <f xml:space="preserve"> SUM(E46,E22,E18,E15,E11,E50)</f>
        <v>175720</v>
      </c>
      <c r="F51" s="484">
        <f ca="1">SUM(F34:F49)</f>
        <v>0</v>
      </c>
      <c r="G51" s="484">
        <f xml:space="preserve"> SUM(G46,G22,G18,G15,G11,G50)</f>
        <v>200360</v>
      </c>
      <c r="H51" s="475"/>
      <c r="I51" s="475"/>
      <c r="J51" s="475"/>
      <c r="K51" s="475"/>
      <c r="L51" s="489">
        <f>SUM(L25,L19,L17,L15,L9,L6,L48:L49)</f>
        <v>87385</v>
      </c>
      <c r="M51" s="489">
        <f>SUM(M25,M19,M17,M15,M9,M6,M48:M49)</f>
        <v>88335</v>
      </c>
      <c r="N51" s="475"/>
    </row>
    <row r="52" spans="1:14" ht="30" customHeight="1" x14ac:dyDescent="0.2">
      <c r="A52" s="488" t="s">
        <v>55</v>
      </c>
      <c r="B52" s="920">
        <v>7.0000000000000007E-2</v>
      </c>
      <c r="C52" s="921"/>
      <c r="D52" s="922"/>
      <c r="E52" s="490">
        <f>B52*E51</f>
        <v>12300.400000000001</v>
      </c>
      <c r="F52" s="487"/>
      <c r="G52" s="487">
        <v>0</v>
      </c>
      <c r="H52" s="475"/>
      <c r="I52" s="475"/>
      <c r="J52" s="475"/>
      <c r="K52" s="475"/>
      <c r="L52" s="489">
        <f>L51*B52</f>
        <v>6116.9500000000007</v>
      </c>
      <c r="M52" s="489">
        <f>M51*B52</f>
        <v>6183.4500000000007</v>
      </c>
      <c r="N52" s="475"/>
    </row>
    <row r="53" spans="1:14" ht="25.5" customHeight="1" x14ac:dyDescent="0.2">
      <c r="A53" s="485" t="s">
        <v>56</v>
      </c>
      <c r="B53" s="908"/>
      <c r="C53" s="909"/>
      <c r="D53" s="910"/>
      <c r="E53" s="484">
        <f>E51+E52</f>
        <v>188020.4</v>
      </c>
      <c r="F53" s="484">
        <f>SUM(F52)</f>
        <v>0</v>
      </c>
      <c r="G53" s="484">
        <f>G51+G52</f>
        <v>200360</v>
      </c>
      <c r="H53" s="475"/>
      <c r="I53" s="475"/>
      <c r="J53" s="475"/>
      <c r="K53" s="475"/>
      <c r="L53" s="481"/>
      <c r="M53" s="481"/>
      <c r="N53" s="475"/>
    </row>
    <row r="54" spans="1:14" ht="30" customHeight="1" x14ac:dyDescent="0.2">
      <c r="A54" s="488" t="s">
        <v>57</v>
      </c>
      <c r="B54" s="920">
        <v>0</v>
      </c>
      <c r="C54" s="921"/>
      <c r="D54" s="922"/>
      <c r="E54" s="487">
        <f>B54*E53</f>
        <v>0</v>
      </c>
      <c r="F54" s="487">
        <v>0</v>
      </c>
      <c r="G54" s="487">
        <f>SUM(E54:F54)</f>
        <v>0</v>
      </c>
      <c r="H54" s="475"/>
      <c r="I54" s="475"/>
      <c r="J54" s="475"/>
      <c r="K54" s="475"/>
      <c r="L54" s="486">
        <f>L51+L52</f>
        <v>93501.95</v>
      </c>
      <c r="M54" s="486">
        <f>M51+M52</f>
        <v>94518.45</v>
      </c>
      <c r="N54" s="475"/>
    </row>
    <row r="55" spans="1:14" ht="16.5" customHeight="1" x14ac:dyDescent="0.2">
      <c r="A55" s="485" t="s">
        <v>58</v>
      </c>
      <c r="B55" s="908"/>
      <c r="C55" s="909"/>
      <c r="D55" s="910"/>
      <c r="E55" s="484">
        <f>E53+E54</f>
        <v>188020.4</v>
      </c>
      <c r="F55" s="484">
        <f>F11</f>
        <v>22500</v>
      </c>
      <c r="G55" s="484">
        <f>G53+G54</f>
        <v>200360</v>
      </c>
      <c r="H55" s="475"/>
      <c r="I55" s="475"/>
      <c r="J55" s="475"/>
      <c r="K55" s="475"/>
      <c r="L55" s="475"/>
      <c r="M55" s="475"/>
      <c r="N55" s="475"/>
    </row>
    <row r="56" spans="1:14" x14ac:dyDescent="0.2">
      <c r="A56" s="483"/>
      <c r="B56" s="475"/>
      <c r="C56" s="475"/>
      <c r="D56" s="481"/>
      <c r="E56" s="475"/>
      <c r="F56" s="482"/>
      <c r="G56" s="481"/>
      <c r="H56" s="475"/>
      <c r="I56" s="475"/>
      <c r="J56" s="475"/>
      <c r="K56" s="475"/>
      <c r="L56" s="475"/>
      <c r="M56" s="480">
        <f>SUM(L54:M54)</f>
        <v>188020.4</v>
      </c>
      <c r="N56" s="475"/>
    </row>
    <row r="57" spans="1:14" ht="66.75" customHeight="1" x14ac:dyDescent="0.2">
      <c r="A57" s="923" t="s">
        <v>60</v>
      </c>
      <c r="B57" s="923"/>
      <c r="C57" s="923"/>
      <c r="D57" s="923"/>
      <c r="E57" s="923"/>
      <c r="F57" s="923"/>
      <c r="G57" s="479"/>
      <c r="H57" s="475"/>
      <c r="I57" s="475"/>
      <c r="J57" s="475"/>
      <c r="K57" s="475"/>
      <c r="L57" s="475"/>
      <c r="M57" s="475"/>
      <c r="N57" s="475"/>
    </row>
    <row r="58" spans="1:14" ht="18" customHeight="1" x14ac:dyDescent="0.2">
      <c r="A58" s="911" t="s">
        <v>61</v>
      </c>
      <c r="B58" s="911"/>
      <c r="C58" s="911"/>
      <c r="D58" s="911"/>
      <c r="E58" s="911"/>
      <c r="F58" s="911"/>
      <c r="G58" s="475"/>
      <c r="H58" s="475"/>
      <c r="I58" s="475"/>
      <c r="J58" s="475"/>
      <c r="K58" s="475"/>
      <c r="L58" s="475"/>
      <c r="M58" s="475"/>
    </row>
    <row r="59" spans="1:14" ht="33.75" customHeight="1" x14ac:dyDescent="0.2">
      <c r="A59" s="911" t="s">
        <v>62</v>
      </c>
      <c r="B59" s="911"/>
      <c r="C59" s="911"/>
      <c r="D59" s="911"/>
      <c r="E59" s="911"/>
      <c r="F59" s="911"/>
      <c r="G59" s="478"/>
      <c r="H59" s="475"/>
      <c r="I59" s="475"/>
      <c r="J59" s="475"/>
      <c r="K59" s="475"/>
      <c r="L59" s="475"/>
      <c r="M59" s="475"/>
    </row>
    <row r="60" spans="1:14" ht="23.25" customHeight="1" x14ac:dyDescent="0.2">
      <c r="A60" s="911" t="s">
        <v>63</v>
      </c>
      <c r="B60" s="911"/>
      <c r="C60" s="911"/>
      <c r="D60" s="911"/>
      <c r="E60" s="911"/>
      <c r="F60" s="911"/>
      <c r="G60" s="478"/>
      <c r="H60" s="475"/>
      <c r="I60" s="475"/>
      <c r="J60" s="475"/>
      <c r="K60" s="475"/>
      <c r="L60" s="475"/>
      <c r="M60" s="475"/>
    </row>
    <row r="61" spans="1:14" ht="90" customHeight="1" x14ac:dyDescent="0.2">
      <c r="A61" s="907" t="s">
        <v>64</v>
      </c>
      <c r="B61" s="907"/>
      <c r="C61" s="907"/>
      <c r="D61" s="907"/>
      <c r="E61" s="907"/>
      <c r="F61" s="907"/>
      <c r="G61" s="477"/>
      <c r="H61" s="475"/>
      <c r="I61" s="475"/>
      <c r="J61" s="475"/>
      <c r="K61" s="475"/>
      <c r="L61" s="475"/>
      <c r="M61" s="475"/>
    </row>
    <row r="62" spans="1:14" ht="36.75" customHeight="1" x14ac:dyDescent="0.2">
      <c r="A62" s="911" t="s">
        <v>65</v>
      </c>
      <c r="B62" s="911"/>
      <c r="C62" s="911"/>
      <c r="D62" s="911"/>
      <c r="E62" s="911"/>
      <c r="F62" s="911"/>
      <c r="G62" s="478"/>
      <c r="H62" s="475"/>
      <c r="I62" s="475"/>
      <c r="J62" s="475"/>
      <c r="K62" s="475"/>
      <c r="L62" s="475"/>
      <c r="M62" s="475"/>
    </row>
    <row r="63" spans="1:14" x14ac:dyDescent="0.2">
      <c r="A63" s="911" t="s">
        <v>66</v>
      </c>
      <c r="B63" s="911"/>
      <c r="C63" s="911"/>
      <c r="D63" s="911"/>
      <c r="E63" s="911"/>
      <c r="F63" s="911"/>
      <c r="G63" s="478"/>
      <c r="H63" s="475"/>
      <c r="I63" s="475"/>
      <c r="J63" s="475"/>
      <c r="K63" s="475"/>
      <c r="L63" s="475"/>
      <c r="M63" s="475"/>
    </row>
    <row r="64" spans="1:14" ht="18" customHeight="1" x14ac:dyDescent="0.2">
      <c r="A64" s="911" t="s">
        <v>67</v>
      </c>
      <c r="B64" s="911"/>
      <c r="C64" s="911"/>
      <c r="D64" s="911"/>
      <c r="E64" s="911"/>
      <c r="F64" s="911"/>
      <c r="G64" s="478"/>
      <c r="H64" s="475"/>
      <c r="I64" s="475"/>
      <c r="J64" s="475"/>
      <c r="K64" s="475"/>
      <c r="L64" s="475"/>
      <c r="M64" s="475"/>
    </row>
    <row r="65" spans="1:13" x14ac:dyDescent="0.2">
      <c r="A65" s="912" t="s">
        <v>68</v>
      </c>
      <c r="B65" s="912"/>
      <c r="C65" s="912"/>
      <c r="D65" s="912"/>
      <c r="E65" s="912"/>
      <c r="F65" s="912"/>
      <c r="G65" s="473"/>
      <c r="H65" s="475"/>
      <c r="I65" s="475"/>
      <c r="J65" s="475"/>
      <c r="K65" s="475"/>
      <c r="L65" s="475"/>
      <c r="M65" s="475"/>
    </row>
    <row r="66" spans="1:13" ht="20.25" customHeight="1" x14ac:dyDescent="0.2">
      <c r="A66" s="912" t="s">
        <v>69</v>
      </c>
      <c r="B66" s="912"/>
      <c r="C66" s="912"/>
      <c r="D66" s="912"/>
      <c r="E66" s="912"/>
      <c r="F66" s="912"/>
      <c r="G66" s="473"/>
      <c r="H66" s="475"/>
      <c r="I66" s="475"/>
      <c r="J66" s="475"/>
      <c r="K66" s="475"/>
      <c r="L66" s="475"/>
      <c r="M66" s="475"/>
    </row>
    <row r="67" spans="1:13" ht="57" customHeight="1" x14ac:dyDescent="0.2">
      <c r="A67" s="907" t="s">
        <v>70</v>
      </c>
      <c r="B67" s="907"/>
      <c r="C67" s="907"/>
      <c r="D67" s="907"/>
      <c r="E67" s="907"/>
      <c r="F67" s="907"/>
      <c r="G67" s="477"/>
      <c r="H67" s="475"/>
      <c r="I67" s="475"/>
      <c r="J67" s="475"/>
      <c r="K67" s="475"/>
      <c r="L67" s="475"/>
      <c r="M67" s="475"/>
    </row>
    <row r="68" spans="1:13" ht="57" customHeight="1" x14ac:dyDescent="0.2">
      <c r="A68" s="907" t="s">
        <v>71</v>
      </c>
      <c r="B68" s="907"/>
      <c r="C68" s="907"/>
      <c r="D68" s="907"/>
      <c r="E68" s="907"/>
      <c r="F68" s="907"/>
      <c r="G68" s="477"/>
      <c r="H68" s="475"/>
      <c r="I68" s="475"/>
      <c r="J68" s="475"/>
      <c r="K68" s="475"/>
      <c r="L68" s="475"/>
      <c r="M68" s="475"/>
    </row>
    <row r="69" spans="1:13" ht="68.25" customHeight="1" x14ac:dyDescent="0.2">
      <c r="A69" s="907" t="s">
        <v>72</v>
      </c>
      <c r="B69" s="907"/>
      <c r="C69" s="907"/>
      <c r="D69" s="907"/>
      <c r="E69" s="907"/>
      <c r="F69" s="907"/>
      <c r="G69" s="477"/>
      <c r="H69" s="475"/>
      <c r="I69" s="475"/>
      <c r="J69" s="475"/>
      <c r="K69" s="475"/>
      <c r="L69" s="475"/>
      <c r="M69" s="475"/>
    </row>
    <row r="70" spans="1:13" ht="67.5" customHeight="1" x14ac:dyDescent="0.2">
      <c r="A70" s="907" t="s">
        <v>73</v>
      </c>
      <c r="B70" s="907"/>
      <c r="C70" s="907"/>
      <c r="D70" s="907"/>
      <c r="E70" s="907"/>
      <c r="F70" s="907"/>
      <c r="G70" s="477"/>
      <c r="H70" s="475"/>
      <c r="I70" s="475"/>
      <c r="J70" s="475"/>
      <c r="K70" s="475"/>
      <c r="L70" s="475"/>
      <c r="M70" s="475"/>
    </row>
    <row r="71" spans="1:13" ht="25.5" customHeight="1" x14ac:dyDescent="0.2">
      <c r="A71" s="913" t="s">
        <v>74</v>
      </c>
      <c r="B71" s="913"/>
      <c r="C71" s="913"/>
      <c r="D71" s="913"/>
      <c r="E71" s="913"/>
      <c r="F71" s="913"/>
      <c r="G71" s="476"/>
      <c r="H71" s="475"/>
      <c r="I71" s="475"/>
      <c r="J71" s="475"/>
      <c r="K71" s="475"/>
      <c r="L71" s="475"/>
      <c r="M71" s="475"/>
    </row>
    <row r="72" spans="1:13" x14ac:dyDescent="0.2">
      <c r="H72" s="475"/>
      <c r="I72" s="475"/>
      <c r="J72" s="475"/>
      <c r="K72" s="475"/>
      <c r="L72" s="475"/>
      <c r="M72" s="475"/>
    </row>
    <row r="73" spans="1:13" x14ac:dyDescent="0.2">
      <c r="H73" s="475"/>
      <c r="I73" s="475"/>
      <c r="J73" s="475"/>
      <c r="K73" s="475"/>
      <c r="L73" s="475"/>
      <c r="M73" s="475"/>
    </row>
    <row r="74" spans="1:13" x14ac:dyDescent="0.2">
      <c r="H74" s="475"/>
      <c r="I74" s="475"/>
      <c r="J74" s="475"/>
      <c r="K74" s="475"/>
      <c r="L74" s="475"/>
      <c r="M74" s="475"/>
    </row>
    <row r="75" spans="1:13" x14ac:dyDescent="0.2">
      <c r="H75" s="475"/>
      <c r="I75" s="475"/>
      <c r="J75" s="475"/>
      <c r="K75" s="475"/>
      <c r="L75" s="475"/>
      <c r="M75" s="475"/>
    </row>
    <row r="76" spans="1:13" x14ac:dyDescent="0.2">
      <c r="H76" s="475"/>
      <c r="I76" s="475"/>
      <c r="J76" s="475"/>
      <c r="K76" s="475"/>
      <c r="L76" s="475"/>
      <c r="M76" s="475"/>
    </row>
    <row r="77" spans="1:13" x14ac:dyDescent="0.2">
      <c r="H77" s="475"/>
      <c r="I77" s="475"/>
      <c r="J77" s="475"/>
      <c r="K77" s="475"/>
      <c r="L77" s="475"/>
      <c r="M77" s="475"/>
    </row>
    <row r="78" spans="1:13" x14ac:dyDescent="0.2">
      <c r="H78" s="475"/>
      <c r="I78" s="475"/>
      <c r="J78" s="475"/>
      <c r="K78" s="475"/>
      <c r="L78" s="475"/>
      <c r="M78" s="475"/>
    </row>
    <row r="79" spans="1:13" x14ac:dyDescent="0.2">
      <c r="H79" s="475"/>
      <c r="I79" s="475"/>
      <c r="J79" s="475"/>
      <c r="K79" s="475"/>
      <c r="L79" s="475"/>
      <c r="M79" s="475"/>
    </row>
    <row r="80" spans="1:13" x14ac:dyDescent="0.2">
      <c r="H80" s="475"/>
      <c r="I80" s="475"/>
      <c r="J80" s="475"/>
      <c r="K80" s="475"/>
      <c r="L80" s="475"/>
      <c r="M80" s="475"/>
    </row>
    <row r="81" spans="2:13" x14ac:dyDescent="0.2">
      <c r="B81" s="473"/>
      <c r="C81" s="473"/>
      <c r="D81" s="474"/>
      <c r="E81" s="473"/>
      <c r="F81" s="474"/>
      <c r="G81" s="474"/>
      <c r="H81" s="475"/>
      <c r="I81" s="475"/>
      <c r="J81" s="475"/>
      <c r="K81" s="475"/>
      <c r="L81" s="475"/>
      <c r="M81" s="475"/>
    </row>
    <row r="82" spans="2:13" x14ac:dyDescent="0.2">
      <c r="B82" s="473"/>
      <c r="C82" s="473"/>
      <c r="D82" s="474"/>
      <c r="E82" s="473"/>
      <c r="F82" s="474"/>
      <c r="G82" s="474"/>
      <c r="H82" s="475"/>
      <c r="I82" s="475"/>
      <c r="J82" s="475"/>
      <c r="K82" s="475"/>
      <c r="L82" s="475"/>
      <c r="M82" s="475"/>
    </row>
    <row r="83" spans="2:13" x14ac:dyDescent="0.2">
      <c r="B83" s="473"/>
      <c r="C83" s="473"/>
      <c r="D83" s="474"/>
      <c r="E83" s="473"/>
      <c r="F83" s="474"/>
      <c r="G83" s="474"/>
      <c r="H83" s="475"/>
      <c r="I83" s="475"/>
      <c r="J83" s="475"/>
      <c r="K83" s="475"/>
      <c r="L83" s="475"/>
      <c r="M83" s="475"/>
    </row>
    <row r="84" spans="2:13" x14ac:dyDescent="0.2">
      <c r="B84" s="473"/>
      <c r="C84" s="473"/>
      <c r="D84" s="474"/>
      <c r="E84" s="473"/>
      <c r="F84" s="474"/>
      <c r="G84" s="474"/>
      <c r="H84" s="475"/>
      <c r="I84" s="475"/>
      <c r="J84" s="475"/>
      <c r="K84" s="475"/>
      <c r="L84" s="475"/>
      <c r="M84" s="475"/>
    </row>
    <row r="85" spans="2:13" x14ac:dyDescent="0.2">
      <c r="B85" s="473"/>
      <c r="C85" s="473"/>
      <c r="D85" s="474"/>
      <c r="E85" s="473"/>
      <c r="F85" s="474"/>
      <c r="G85" s="474"/>
      <c r="H85" s="475"/>
      <c r="I85" s="475"/>
      <c r="J85" s="475"/>
      <c r="K85" s="475"/>
      <c r="L85" s="475"/>
      <c r="M85" s="475"/>
    </row>
    <row r="86" spans="2:13" x14ac:dyDescent="0.2">
      <c r="B86" s="473"/>
      <c r="C86" s="473"/>
      <c r="D86" s="474"/>
      <c r="E86" s="473"/>
      <c r="F86" s="474"/>
      <c r="G86" s="474"/>
      <c r="H86" s="475"/>
      <c r="I86" s="475"/>
      <c r="J86" s="475"/>
      <c r="K86" s="475"/>
      <c r="L86" s="475"/>
      <c r="M86" s="475"/>
    </row>
    <row r="87" spans="2:13" x14ac:dyDescent="0.2">
      <c r="B87" s="473"/>
      <c r="C87" s="473"/>
      <c r="D87" s="474"/>
      <c r="E87" s="473"/>
      <c r="F87" s="474"/>
      <c r="G87" s="474"/>
      <c r="H87" s="475"/>
      <c r="I87" s="475"/>
      <c r="J87" s="475"/>
      <c r="K87" s="475"/>
      <c r="L87" s="475"/>
      <c r="M87" s="475"/>
    </row>
    <row r="88" spans="2:13" x14ac:dyDescent="0.2">
      <c r="B88" s="473"/>
      <c r="C88" s="473"/>
      <c r="D88" s="474"/>
      <c r="E88" s="473"/>
      <c r="F88" s="474"/>
      <c r="G88" s="474"/>
      <c r="H88" s="475"/>
      <c r="I88" s="475"/>
      <c r="J88" s="475"/>
      <c r="K88" s="475"/>
      <c r="L88" s="475"/>
      <c r="M88" s="475"/>
    </row>
    <row r="89" spans="2:13" x14ac:dyDescent="0.2">
      <c r="B89" s="473"/>
      <c r="C89" s="473"/>
      <c r="D89" s="474"/>
      <c r="E89" s="473"/>
      <c r="F89" s="474"/>
      <c r="G89" s="474"/>
      <c r="H89" s="475"/>
      <c r="I89" s="475"/>
      <c r="J89" s="475"/>
      <c r="K89" s="475"/>
      <c r="L89" s="475"/>
      <c r="M89" s="475"/>
    </row>
    <row r="90" spans="2:13" x14ac:dyDescent="0.2">
      <c r="B90" s="473"/>
      <c r="C90" s="473"/>
      <c r="D90" s="474"/>
      <c r="E90" s="473"/>
      <c r="F90" s="474"/>
      <c r="G90" s="474"/>
      <c r="H90" s="475"/>
      <c r="I90" s="475"/>
      <c r="J90" s="475"/>
      <c r="K90" s="475"/>
      <c r="L90" s="475"/>
      <c r="M90" s="475"/>
    </row>
    <row r="91" spans="2:13" x14ac:dyDescent="0.2">
      <c r="B91" s="473"/>
      <c r="C91" s="473"/>
      <c r="D91" s="474"/>
      <c r="E91" s="473"/>
      <c r="F91" s="474"/>
      <c r="G91" s="474"/>
      <c r="H91" s="475"/>
      <c r="I91" s="475"/>
      <c r="J91" s="475"/>
      <c r="K91" s="475"/>
      <c r="L91" s="475"/>
      <c r="M91" s="475"/>
    </row>
    <row r="92" spans="2:13" x14ac:dyDescent="0.2">
      <c r="B92" s="473"/>
      <c r="C92" s="473"/>
      <c r="D92" s="474"/>
      <c r="E92" s="473"/>
      <c r="F92" s="474"/>
      <c r="G92" s="474"/>
      <c r="H92" s="475"/>
      <c r="I92" s="475"/>
      <c r="J92" s="475"/>
      <c r="K92" s="475"/>
      <c r="L92" s="475"/>
      <c r="M92" s="475"/>
    </row>
    <row r="93" spans="2:13" x14ac:dyDescent="0.2">
      <c r="B93" s="473"/>
      <c r="C93" s="473"/>
      <c r="D93" s="474"/>
      <c r="E93" s="473"/>
      <c r="F93" s="474"/>
      <c r="G93" s="474"/>
      <c r="H93" s="475"/>
      <c r="I93" s="475"/>
      <c r="J93" s="475"/>
      <c r="K93" s="475"/>
      <c r="L93" s="475"/>
      <c r="M93" s="475"/>
    </row>
    <row r="94" spans="2:13" x14ac:dyDescent="0.2">
      <c r="B94" s="473"/>
      <c r="C94" s="473"/>
      <c r="D94" s="474"/>
      <c r="E94" s="473"/>
      <c r="F94" s="474"/>
      <c r="G94" s="474"/>
      <c r="H94" s="475"/>
      <c r="I94" s="475"/>
      <c r="J94" s="475"/>
      <c r="K94" s="475"/>
      <c r="L94" s="475"/>
      <c r="M94" s="475"/>
    </row>
    <row r="95" spans="2:13" x14ac:dyDescent="0.2">
      <c r="B95" s="473"/>
      <c r="C95" s="473"/>
      <c r="D95" s="474"/>
      <c r="E95" s="473"/>
      <c r="F95" s="474"/>
      <c r="G95" s="474"/>
      <c r="H95" s="475"/>
      <c r="I95" s="475"/>
      <c r="J95" s="475"/>
      <c r="K95" s="475"/>
      <c r="L95" s="475"/>
      <c r="M95" s="475"/>
    </row>
    <row r="96" spans="2:13" x14ac:dyDescent="0.2">
      <c r="B96" s="473"/>
      <c r="C96" s="473"/>
      <c r="D96" s="474"/>
      <c r="E96" s="473"/>
      <c r="F96" s="474"/>
      <c r="G96" s="474"/>
      <c r="H96" s="475"/>
      <c r="I96" s="475"/>
      <c r="J96" s="475"/>
      <c r="K96" s="475"/>
      <c r="L96" s="475"/>
      <c r="M96" s="475"/>
    </row>
    <row r="97" spans="2:13" x14ac:dyDescent="0.2">
      <c r="B97" s="473"/>
      <c r="C97" s="473"/>
      <c r="D97" s="474"/>
      <c r="E97" s="473"/>
      <c r="F97" s="474"/>
      <c r="G97" s="474"/>
      <c r="H97" s="475"/>
      <c r="I97" s="475"/>
      <c r="J97" s="475"/>
      <c r="K97" s="475"/>
      <c r="L97" s="475"/>
      <c r="M97" s="475"/>
    </row>
    <row r="98" spans="2:13" x14ac:dyDescent="0.2">
      <c r="B98" s="473"/>
      <c r="C98" s="473"/>
      <c r="D98" s="474"/>
      <c r="E98" s="473"/>
      <c r="F98" s="474"/>
      <c r="G98" s="474"/>
      <c r="H98" s="475"/>
      <c r="I98" s="475"/>
      <c r="J98" s="475"/>
      <c r="K98" s="475"/>
      <c r="L98" s="475"/>
      <c r="M98" s="475"/>
    </row>
    <row r="99" spans="2:13" x14ac:dyDescent="0.2">
      <c r="B99" s="473"/>
      <c r="C99" s="473"/>
      <c r="D99" s="474"/>
      <c r="E99" s="473"/>
      <c r="F99" s="474"/>
      <c r="G99" s="474"/>
      <c r="H99" s="475"/>
      <c r="I99" s="475"/>
      <c r="J99" s="475"/>
      <c r="K99" s="475"/>
      <c r="L99" s="475"/>
      <c r="M99" s="475"/>
    </row>
    <row r="100" spans="2:13" x14ac:dyDescent="0.2">
      <c r="B100" s="473"/>
      <c r="C100" s="473"/>
      <c r="D100" s="474"/>
      <c r="E100" s="473"/>
      <c r="F100" s="474"/>
      <c r="G100" s="474"/>
      <c r="H100" s="475"/>
      <c r="I100" s="475"/>
      <c r="J100" s="475"/>
      <c r="K100" s="475"/>
      <c r="L100" s="475"/>
      <c r="M100" s="475"/>
    </row>
    <row r="101" spans="2:13" x14ac:dyDescent="0.2">
      <c r="B101" s="473"/>
      <c r="C101" s="473"/>
      <c r="D101" s="474"/>
      <c r="E101" s="473"/>
      <c r="F101" s="474"/>
      <c r="G101" s="474"/>
      <c r="H101" s="475"/>
      <c r="I101" s="475"/>
      <c r="J101" s="475"/>
      <c r="K101" s="475"/>
      <c r="L101" s="475"/>
      <c r="M101" s="475"/>
    </row>
    <row r="102" spans="2:13" x14ac:dyDescent="0.2">
      <c r="B102" s="473"/>
      <c r="C102" s="473"/>
      <c r="D102" s="474"/>
      <c r="E102" s="473"/>
      <c r="F102" s="474"/>
      <c r="G102" s="474"/>
      <c r="H102" s="475"/>
      <c r="I102" s="475"/>
      <c r="J102" s="475"/>
      <c r="K102" s="475"/>
      <c r="L102" s="475"/>
      <c r="M102" s="475"/>
    </row>
    <row r="103" spans="2:13" x14ac:dyDescent="0.2">
      <c r="B103" s="473"/>
      <c r="C103" s="473"/>
      <c r="D103" s="474"/>
      <c r="E103" s="473"/>
      <c r="F103" s="474"/>
      <c r="G103" s="474"/>
      <c r="H103" s="475"/>
      <c r="I103" s="475"/>
      <c r="J103" s="475"/>
      <c r="K103" s="475"/>
      <c r="L103" s="475"/>
      <c r="M103" s="475"/>
    </row>
    <row r="104" spans="2:13" x14ac:dyDescent="0.2">
      <c r="B104" s="473"/>
      <c r="C104" s="473"/>
      <c r="D104" s="474"/>
      <c r="E104" s="473"/>
      <c r="F104" s="474"/>
      <c r="G104" s="474"/>
      <c r="H104" s="475"/>
      <c r="I104" s="475"/>
      <c r="J104" s="475"/>
      <c r="K104" s="475"/>
      <c r="L104" s="475"/>
      <c r="M104" s="475"/>
    </row>
    <row r="105" spans="2:13" x14ac:dyDescent="0.2">
      <c r="B105" s="473"/>
      <c r="C105" s="473"/>
      <c r="D105" s="474"/>
      <c r="E105" s="473"/>
      <c r="F105" s="474"/>
      <c r="G105" s="474"/>
      <c r="H105" s="475"/>
      <c r="I105" s="475"/>
      <c r="J105" s="475"/>
      <c r="K105" s="475"/>
      <c r="L105" s="475"/>
      <c r="M105" s="475"/>
    </row>
    <row r="106" spans="2:13" x14ac:dyDescent="0.2">
      <c r="B106" s="473"/>
      <c r="C106" s="473"/>
      <c r="D106" s="474"/>
      <c r="E106" s="473"/>
      <c r="F106" s="474"/>
      <c r="G106" s="474"/>
      <c r="H106" s="475"/>
      <c r="I106" s="475"/>
      <c r="J106" s="475"/>
      <c r="K106" s="475"/>
      <c r="L106" s="475"/>
      <c r="M106" s="475"/>
    </row>
    <row r="107" spans="2:13" x14ac:dyDescent="0.2">
      <c r="B107" s="473"/>
      <c r="C107" s="473"/>
      <c r="D107" s="474"/>
      <c r="E107" s="473"/>
      <c r="F107" s="474"/>
      <c r="G107" s="474"/>
      <c r="H107" s="475"/>
      <c r="I107" s="475"/>
      <c r="J107" s="475"/>
      <c r="K107" s="475"/>
      <c r="L107" s="475"/>
      <c r="M107" s="475"/>
    </row>
    <row r="108" spans="2:13" x14ac:dyDescent="0.2">
      <c r="B108" s="473"/>
      <c r="C108" s="473"/>
      <c r="D108" s="474"/>
      <c r="E108" s="473"/>
      <c r="F108" s="474"/>
      <c r="G108" s="474"/>
      <c r="H108" s="475"/>
      <c r="I108" s="475"/>
      <c r="J108" s="475"/>
      <c r="K108" s="475"/>
      <c r="L108" s="475"/>
      <c r="M108" s="475"/>
    </row>
    <row r="109" spans="2:13" x14ac:dyDescent="0.2">
      <c r="B109" s="473"/>
      <c r="C109" s="473"/>
      <c r="D109" s="474"/>
      <c r="E109" s="473"/>
      <c r="F109" s="474"/>
      <c r="G109" s="474"/>
      <c r="H109" s="475"/>
      <c r="I109" s="475"/>
      <c r="J109" s="475"/>
      <c r="K109" s="475"/>
      <c r="L109" s="475"/>
      <c r="M109" s="475"/>
    </row>
    <row r="110" spans="2:13" x14ac:dyDescent="0.2">
      <c r="B110" s="473"/>
      <c r="C110" s="473"/>
      <c r="D110" s="474"/>
      <c r="E110" s="473"/>
      <c r="F110" s="474"/>
      <c r="G110" s="474"/>
      <c r="H110" s="475"/>
      <c r="I110" s="475"/>
      <c r="J110" s="475"/>
      <c r="K110" s="475"/>
      <c r="L110" s="475"/>
      <c r="M110" s="475"/>
    </row>
    <row r="111" spans="2:13" x14ac:dyDescent="0.2">
      <c r="B111" s="473"/>
      <c r="C111" s="473"/>
      <c r="D111" s="474"/>
      <c r="E111" s="473"/>
      <c r="F111" s="474"/>
      <c r="G111" s="474"/>
      <c r="H111" s="475"/>
      <c r="I111" s="475"/>
      <c r="J111" s="475"/>
      <c r="K111" s="475"/>
      <c r="L111" s="475"/>
      <c r="M111" s="475"/>
    </row>
    <row r="112" spans="2:13" x14ac:dyDescent="0.2">
      <c r="B112" s="473"/>
      <c r="C112" s="473"/>
      <c r="D112" s="474"/>
      <c r="E112" s="473"/>
      <c r="F112" s="474"/>
      <c r="G112" s="474"/>
      <c r="H112" s="475"/>
      <c r="I112" s="475"/>
      <c r="J112" s="475"/>
      <c r="K112" s="475"/>
      <c r="L112" s="475"/>
      <c r="M112" s="475"/>
    </row>
    <row r="113" spans="2:13" x14ac:dyDescent="0.2">
      <c r="B113" s="473"/>
      <c r="C113" s="473"/>
      <c r="D113" s="474"/>
      <c r="E113" s="473"/>
      <c r="F113" s="474"/>
      <c r="G113" s="474"/>
      <c r="H113" s="475"/>
      <c r="I113" s="475"/>
      <c r="J113" s="475"/>
      <c r="K113" s="475"/>
      <c r="L113" s="475"/>
      <c r="M113" s="475"/>
    </row>
    <row r="114" spans="2:13" x14ac:dyDescent="0.2">
      <c r="B114" s="473"/>
      <c r="C114" s="473"/>
      <c r="D114" s="474"/>
      <c r="E114" s="473"/>
      <c r="F114" s="474"/>
      <c r="G114" s="474"/>
      <c r="H114" s="475"/>
      <c r="I114" s="475"/>
      <c r="J114" s="475"/>
      <c r="K114" s="475"/>
      <c r="L114" s="475"/>
      <c r="M114" s="475"/>
    </row>
    <row r="115" spans="2:13" x14ac:dyDescent="0.2">
      <c r="B115" s="473"/>
      <c r="C115" s="473"/>
      <c r="D115" s="474"/>
      <c r="E115" s="473"/>
      <c r="F115" s="474"/>
      <c r="G115" s="474"/>
      <c r="H115" s="475"/>
      <c r="I115" s="475"/>
      <c r="J115" s="475"/>
      <c r="K115" s="475"/>
      <c r="L115" s="475"/>
      <c r="M115" s="475"/>
    </row>
    <row r="116" spans="2:13" x14ac:dyDescent="0.2">
      <c r="B116" s="473"/>
      <c r="C116" s="473"/>
      <c r="D116" s="474"/>
      <c r="E116" s="473"/>
      <c r="F116" s="474"/>
      <c r="G116" s="474"/>
      <c r="H116" s="475"/>
      <c r="I116" s="475"/>
      <c r="J116" s="475"/>
      <c r="K116" s="475"/>
      <c r="L116" s="475"/>
      <c r="M116" s="475"/>
    </row>
    <row r="117" spans="2:13" x14ac:dyDescent="0.2">
      <c r="B117" s="473"/>
      <c r="C117" s="473"/>
      <c r="D117" s="474"/>
      <c r="E117" s="473"/>
      <c r="F117" s="474"/>
      <c r="G117" s="474"/>
      <c r="H117" s="475"/>
      <c r="I117" s="475"/>
      <c r="J117" s="475"/>
      <c r="K117" s="475"/>
      <c r="L117" s="475"/>
      <c r="M117" s="475"/>
    </row>
    <row r="118" spans="2:13" x14ac:dyDescent="0.2">
      <c r="B118" s="473"/>
      <c r="C118" s="473"/>
      <c r="D118" s="474"/>
      <c r="E118" s="473"/>
      <c r="F118" s="474"/>
      <c r="G118" s="474"/>
      <c r="H118" s="475"/>
      <c r="I118" s="475"/>
      <c r="J118" s="475"/>
      <c r="K118" s="475"/>
      <c r="L118" s="475"/>
      <c r="M118" s="475"/>
    </row>
    <row r="119" spans="2:13" x14ac:dyDescent="0.2">
      <c r="B119" s="473"/>
      <c r="C119" s="473"/>
      <c r="D119" s="474"/>
      <c r="E119" s="473"/>
      <c r="F119" s="474"/>
      <c r="G119" s="474"/>
      <c r="H119" s="475"/>
      <c r="I119" s="475"/>
      <c r="J119" s="475"/>
      <c r="K119" s="475"/>
      <c r="L119" s="475"/>
      <c r="M119" s="475"/>
    </row>
    <row r="120" spans="2:13" x14ac:dyDescent="0.2">
      <c r="B120" s="473"/>
      <c r="C120" s="473"/>
      <c r="D120" s="474"/>
      <c r="E120" s="473"/>
      <c r="F120" s="474"/>
      <c r="G120" s="474"/>
      <c r="H120" s="475"/>
      <c r="I120" s="475"/>
      <c r="J120" s="475"/>
      <c r="K120" s="475"/>
      <c r="L120" s="475"/>
      <c r="M120" s="475"/>
    </row>
    <row r="121" spans="2:13" x14ac:dyDescent="0.2">
      <c r="B121" s="473"/>
      <c r="C121" s="473"/>
      <c r="D121" s="474"/>
      <c r="E121" s="473"/>
      <c r="F121" s="474"/>
      <c r="G121" s="474"/>
      <c r="H121" s="475"/>
      <c r="I121" s="475"/>
      <c r="J121" s="475"/>
      <c r="K121" s="475"/>
      <c r="L121" s="475"/>
      <c r="M121" s="475"/>
    </row>
    <row r="122" spans="2:13" x14ac:dyDescent="0.2">
      <c r="B122" s="473"/>
      <c r="C122" s="473"/>
      <c r="D122" s="474"/>
      <c r="E122" s="473"/>
      <c r="F122" s="474"/>
      <c r="G122" s="474"/>
      <c r="H122" s="475"/>
      <c r="I122" s="475"/>
      <c r="J122" s="475"/>
      <c r="K122" s="475"/>
      <c r="L122" s="475"/>
      <c r="M122" s="475"/>
    </row>
    <row r="123" spans="2:13" x14ac:dyDescent="0.2">
      <c r="B123" s="473"/>
      <c r="C123" s="473"/>
      <c r="D123" s="474"/>
      <c r="E123" s="473"/>
      <c r="F123" s="474"/>
      <c r="G123" s="474"/>
      <c r="H123" s="475"/>
      <c r="I123" s="475"/>
      <c r="J123" s="475"/>
      <c r="K123" s="475"/>
      <c r="L123" s="475"/>
      <c r="M123" s="475"/>
    </row>
    <row r="124" spans="2:13" x14ac:dyDescent="0.2">
      <c r="B124" s="473"/>
      <c r="C124" s="473"/>
      <c r="D124" s="474"/>
      <c r="E124" s="473"/>
      <c r="F124" s="474"/>
      <c r="G124" s="474"/>
      <c r="H124" s="475"/>
      <c r="I124" s="475"/>
      <c r="J124" s="475"/>
      <c r="K124" s="475"/>
      <c r="L124" s="475"/>
      <c r="M124" s="475"/>
    </row>
    <row r="125" spans="2:13" x14ac:dyDescent="0.2">
      <c r="B125" s="473"/>
      <c r="C125" s="473"/>
      <c r="D125" s="474"/>
      <c r="E125" s="473"/>
      <c r="F125" s="474"/>
      <c r="G125" s="474"/>
      <c r="H125" s="475"/>
      <c r="I125" s="475"/>
      <c r="J125" s="475"/>
      <c r="K125" s="475"/>
      <c r="L125" s="475"/>
      <c r="M125" s="475"/>
    </row>
    <row r="126" spans="2:13" x14ac:dyDescent="0.2">
      <c r="B126" s="473"/>
      <c r="C126" s="473"/>
      <c r="D126" s="474"/>
      <c r="E126" s="473"/>
      <c r="F126" s="474"/>
      <c r="G126" s="474"/>
      <c r="H126" s="475"/>
      <c r="I126" s="475"/>
      <c r="J126" s="475"/>
      <c r="K126" s="475"/>
      <c r="L126" s="475"/>
      <c r="M126" s="475"/>
    </row>
    <row r="127" spans="2:13" x14ac:dyDescent="0.2">
      <c r="B127" s="473"/>
      <c r="C127" s="473"/>
      <c r="D127" s="474"/>
      <c r="E127" s="473"/>
      <c r="F127" s="474"/>
      <c r="G127" s="474"/>
      <c r="H127" s="475"/>
      <c r="I127" s="475"/>
      <c r="J127" s="475"/>
      <c r="K127" s="475"/>
      <c r="L127" s="475"/>
      <c r="M127" s="475"/>
    </row>
    <row r="128" spans="2:13" x14ac:dyDescent="0.2">
      <c r="B128" s="473"/>
      <c r="C128" s="473"/>
      <c r="D128" s="474"/>
      <c r="E128" s="473"/>
      <c r="F128" s="474"/>
      <c r="G128" s="474"/>
      <c r="H128" s="475"/>
      <c r="I128" s="475"/>
      <c r="J128" s="475"/>
      <c r="K128" s="475"/>
      <c r="L128" s="475"/>
      <c r="M128" s="475"/>
    </row>
    <row r="129" spans="2:13" x14ac:dyDescent="0.2">
      <c r="B129" s="473"/>
      <c r="C129" s="473"/>
      <c r="D129" s="474"/>
      <c r="E129" s="473"/>
      <c r="F129" s="474"/>
      <c r="G129" s="474"/>
      <c r="H129" s="475"/>
      <c r="I129" s="475"/>
      <c r="J129" s="475"/>
      <c r="K129" s="475"/>
      <c r="L129" s="475"/>
      <c r="M129" s="475"/>
    </row>
    <row r="130" spans="2:13" x14ac:dyDescent="0.2">
      <c r="B130" s="473"/>
      <c r="C130" s="473"/>
      <c r="D130" s="474"/>
      <c r="E130" s="473"/>
      <c r="F130" s="474"/>
      <c r="G130" s="474"/>
      <c r="H130" s="475"/>
      <c r="I130" s="475"/>
      <c r="J130" s="475"/>
      <c r="K130" s="475"/>
      <c r="L130" s="475"/>
      <c r="M130" s="475"/>
    </row>
    <row r="131" spans="2:13" x14ac:dyDescent="0.2">
      <c r="B131" s="473"/>
      <c r="C131" s="473"/>
      <c r="D131" s="474"/>
      <c r="E131" s="473"/>
      <c r="F131" s="474"/>
      <c r="G131" s="474"/>
      <c r="H131" s="475"/>
      <c r="I131" s="475"/>
      <c r="J131" s="475"/>
      <c r="K131" s="475"/>
      <c r="L131" s="475"/>
      <c r="M131" s="475"/>
    </row>
    <row r="132" spans="2:13" x14ac:dyDescent="0.2">
      <c r="B132" s="473"/>
      <c r="C132" s="473"/>
      <c r="D132" s="474"/>
      <c r="E132" s="473"/>
      <c r="F132" s="474"/>
      <c r="G132" s="474"/>
      <c r="H132" s="475"/>
      <c r="I132" s="475"/>
      <c r="J132" s="475"/>
      <c r="K132" s="475"/>
      <c r="L132" s="475"/>
      <c r="M132" s="475"/>
    </row>
    <row r="133" spans="2:13" x14ac:dyDescent="0.2">
      <c r="B133" s="473"/>
      <c r="C133" s="473"/>
      <c r="D133" s="474"/>
      <c r="E133" s="473"/>
      <c r="F133" s="474"/>
      <c r="G133" s="474"/>
      <c r="H133" s="475"/>
      <c r="I133" s="475"/>
      <c r="J133" s="475"/>
      <c r="K133" s="475"/>
      <c r="L133" s="475"/>
      <c r="M133" s="475"/>
    </row>
    <row r="134" spans="2:13" x14ac:dyDescent="0.2">
      <c r="B134" s="473"/>
      <c r="C134" s="473"/>
      <c r="D134" s="474"/>
      <c r="E134" s="473"/>
      <c r="F134" s="474"/>
      <c r="G134" s="474"/>
      <c r="H134" s="475"/>
      <c r="I134" s="475"/>
      <c r="J134" s="475"/>
      <c r="K134" s="475"/>
      <c r="L134" s="475"/>
      <c r="M134" s="475"/>
    </row>
    <row r="135" spans="2:13" x14ac:dyDescent="0.2">
      <c r="B135" s="473"/>
      <c r="C135" s="473"/>
      <c r="D135" s="474"/>
      <c r="E135" s="473"/>
      <c r="F135" s="474"/>
      <c r="G135" s="474"/>
      <c r="H135" s="475"/>
      <c r="I135" s="475"/>
      <c r="J135" s="475"/>
      <c r="K135" s="475"/>
      <c r="L135" s="475"/>
      <c r="M135" s="475"/>
    </row>
    <row r="136" spans="2:13" x14ac:dyDescent="0.2">
      <c r="B136" s="473"/>
      <c r="C136" s="473"/>
      <c r="D136" s="474"/>
      <c r="E136" s="473"/>
      <c r="F136" s="474"/>
      <c r="G136" s="474"/>
      <c r="H136" s="475"/>
      <c r="I136" s="475"/>
      <c r="J136" s="475"/>
      <c r="K136" s="475"/>
      <c r="L136" s="475"/>
      <c r="M136" s="475"/>
    </row>
    <row r="137" spans="2:13" x14ac:dyDescent="0.2">
      <c r="B137" s="473"/>
      <c r="C137" s="473"/>
      <c r="D137" s="474"/>
      <c r="E137" s="473"/>
      <c r="F137" s="474"/>
      <c r="G137" s="474"/>
      <c r="H137" s="475"/>
      <c r="I137" s="475"/>
      <c r="J137" s="475"/>
      <c r="K137" s="475"/>
      <c r="L137" s="475"/>
      <c r="M137" s="475"/>
    </row>
    <row r="138" spans="2:13" x14ac:dyDescent="0.2">
      <c r="B138" s="473"/>
      <c r="C138" s="473"/>
      <c r="D138" s="474"/>
      <c r="E138" s="473"/>
      <c r="F138" s="474"/>
      <c r="G138" s="474"/>
      <c r="H138" s="475"/>
      <c r="I138" s="475"/>
      <c r="J138" s="475"/>
      <c r="K138" s="475"/>
      <c r="L138" s="475"/>
      <c r="M138" s="475"/>
    </row>
    <row r="139" spans="2:13" x14ac:dyDescent="0.2">
      <c r="B139" s="473"/>
      <c r="C139" s="473"/>
      <c r="D139" s="474"/>
      <c r="E139" s="473"/>
      <c r="F139" s="474"/>
      <c r="G139" s="474"/>
      <c r="H139" s="475"/>
      <c r="I139" s="475"/>
      <c r="J139" s="475"/>
      <c r="K139" s="475"/>
      <c r="L139" s="475"/>
      <c r="M139" s="475"/>
    </row>
    <row r="140" spans="2:13" x14ac:dyDescent="0.2">
      <c r="B140" s="473"/>
      <c r="C140" s="473"/>
      <c r="D140" s="474"/>
      <c r="E140" s="473"/>
      <c r="F140" s="474"/>
      <c r="G140" s="474"/>
      <c r="H140" s="475"/>
      <c r="I140" s="475"/>
      <c r="J140" s="475"/>
      <c r="K140" s="475"/>
      <c r="L140" s="475"/>
      <c r="M140" s="475"/>
    </row>
    <row r="141" spans="2:13" x14ac:dyDescent="0.2">
      <c r="B141" s="473"/>
      <c r="C141" s="473"/>
      <c r="D141" s="474"/>
      <c r="E141" s="473"/>
      <c r="F141" s="474"/>
      <c r="G141" s="474"/>
      <c r="H141" s="475"/>
      <c r="I141" s="475"/>
      <c r="J141" s="475"/>
      <c r="K141" s="475"/>
      <c r="L141" s="475"/>
      <c r="M141" s="475"/>
    </row>
    <row r="142" spans="2:13" x14ac:dyDescent="0.2">
      <c r="B142" s="473"/>
      <c r="C142" s="473"/>
      <c r="D142" s="474"/>
      <c r="E142" s="473"/>
      <c r="F142" s="474"/>
      <c r="G142" s="474"/>
      <c r="H142" s="475"/>
      <c r="I142" s="475"/>
      <c r="J142" s="475"/>
      <c r="K142" s="475"/>
      <c r="L142" s="475"/>
      <c r="M142" s="475"/>
    </row>
    <row r="143" spans="2:13" x14ac:dyDescent="0.2">
      <c r="B143" s="473"/>
      <c r="C143" s="473"/>
      <c r="D143" s="474"/>
      <c r="E143" s="473"/>
      <c r="F143" s="474"/>
      <c r="G143" s="474"/>
      <c r="H143" s="475"/>
      <c r="I143" s="475"/>
      <c r="J143" s="475"/>
      <c r="K143" s="475"/>
      <c r="L143" s="475"/>
      <c r="M143" s="475"/>
    </row>
    <row r="144" spans="2:13" x14ac:dyDescent="0.2">
      <c r="B144" s="473"/>
      <c r="C144" s="473"/>
      <c r="D144" s="474"/>
      <c r="E144" s="473"/>
      <c r="F144" s="474"/>
      <c r="G144" s="474"/>
      <c r="H144" s="475"/>
      <c r="I144" s="475"/>
      <c r="J144" s="475"/>
      <c r="K144" s="475"/>
      <c r="L144" s="475"/>
      <c r="M144" s="475"/>
    </row>
    <row r="145" spans="2:13" x14ac:dyDescent="0.2">
      <c r="B145" s="473"/>
      <c r="C145" s="473"/>
      <c r="D145" s="474"/>
      <c r="E145" s="473"/>
      <c r="F145" s="474"/>
      <c r="G145" s="474"/>
      <c r="H145" s="475"/>
      <c r="I145" s="475"/>
      <c r="J145" s="475"/>
      <c r="K145" s="475"/>
      <c r="L145" s="475"/>
      <c r="M145" s="475"/>
    </row>
    <row r="146" spans="2:13" x14ac:dyDescent="0.2">
      <c r="B146" s="473"/>
      <c r="C146" s="473"/>
      <c r="D146" s="474"/>
      <c r="E146" s="473"/>
      <c r="F146" s="474"/>
      <c r="G146" s="474"/>
      <c r="H146" s="475"/>
      <c r="I146" s="475"/>
      <c r="J146" s="475"/>
      <c r="K146" s="475"/>
      <c r="L146" s="475"/>
      <c r="M146" s="475"/>
    </row>
    <row r="147" spans="2:13" x14ac:dyDescent="0.2">
      <c r="B147" s="473"/>
      <c r="C147" s="473"/>
      <c r="D147" s="474"/>
      <c r="E147" s="473"/>
      <c r="F147" s="474"/>
      <c r="G147" s="474"/>
      <c r="H147" s="475"/>
    </row>
    <row r="148" spans="2:13" x14ac:dyDescent="0.2">
      <c r="B148" s="473"/>
      <c r="C148" s="473"/>
      <c r="D148" s="474"/>
      <c r="E148" s="473"/>
      <c r="F148" s="474"/>
      <c r="G148" s="474"/>
      <c r="H148" s="475"/>
    </row>
    <row r="149" spans="2:13" x14ac:dyDescent="0.2">
      <c r="B149" s="473"/>
      <c r="C149" s="473"/>
      <c r="D149" s="474"/>
      <c r="E149" s="473"/>
      <c r="F149" s="474"/>
      <c r="G149" s="474"/>
    </row>
    <row r="150" spans="2:13" x14ac:dyDescent="0.2">
      <c r="B150" s="473"/>
      <c r="C150" s="473"/>
      <c r="D150" s="474"/>
      <c r="E150" s="473"/>
      <c r="F150" s="474"/>
      <c r="G150" s="474"/>
    </row>
    <row r="151" spans="2:13" x14ac:dyDescent="0.2">
      <c r="B151" s="473"/>
      <c r="C151" s="473"/>
      <c r="D151" s="474"/>
      <c r="E151" s="473"/>
      <c r="F151" s="474"/>
      <c r="G151" s="474"/>
    </row>
    <row r="152" spans="2:13" x14ac:dyDescent="0.2">
      <c r="B152" s="473"/>
      <c r="C152" s="473"/>
      <c r="D152" s="474"/>
      <c r="E152" s="473"/>
      <c r="F152" s="474"/>
      <c r="G152" s="474"/>
    </row>
    <row r="153" spans="2:13" x14ac:dyDescent="0.2">
      <c r="B153" s="473"/>
      <c r="C153" s="473"/>
      <c r="D153" s="474"/>
      <c r="E153" s="473"/>
      <c r="F153" s="474"/>
      <c r="G153" s="474"/>
    </row>
    <row r="154" spans="2:13" x14ac:dyDescent="0.2">
      <c r="B154" s="473"/>
      <c r="C154" s="473"/>
      <c r="D154" s="474"/>
      <c r="E154" s="473"/>
      <c r="F154" s="474"/>
      <c r="G154" s="474"/>
    </row>
    <row r="155" spans="2:13" x14ac:dyDescent="0.2">
      <c r="B155" s="473"/>
      <c r="C155" s="473"/>
      <c r="D155" s="474"/>
      <c r="E155" s="473"/>
      <c r="F155" s="474"/>
      <c r="G155" s="474"/>
    </row>
    <row r="156" spans="2:13" x14ac:dyDescent="0.2">
      <c r="B156" s="473"/>
      <c r="C156" s="473"/>
      <c r="D156" s="474"/>
      <c r="E156" s="473"/>
      <c r="F156" s="474"/>
      <c r="G156" s="474"/>
    </row>
    <row r="157" spans="2:13" x14ac:dyDescent="0.2">
      <c r="B157" s="473"/>
      <c r="C157" s="473"/>
      <c r="D157" s="474"/>
      <c r="E157" s="473"/>
      <c r="F157" s="474"/>
      <c r="G157" s="474"/>
    </row>
    <row r="158" spans="2:13" x14ac:dyDescent="0.2">
      <c r="B158" s="473"/>
      <c r="C158" s="473"/>
      <c r="D158" s="474"/>
      <c r="E158" s="473"/>
      <c r="F158" s="474"/>
      <c r="G158" s="474"/>
    </row>
    <row r="159" spans="2:13" x14ac:dyDescent="0.2">
      <c r="B159" s="473"/>
      <c r="C159" s="473"/>
      <c r="D159" s="474"/>
      <c r="E159" s="473"/>
      <c r="F159" s="474"/>
      <c r="G159" s="474"/>
    </row>
    <row r="160" spans="2:13" x14ac:dyDescent="0.2">
      <c r="B160" s="473"/>
      <c r="C160" s="473"/>
      <c r="D160" s="474"/>
      <c r="E160" s="473"/>
      <c r="F160" s="474"/>
      <c r="G160" s="474"/>
    </row>
    <row r="161" spans="2:7" x14ac:dyDescent="0.2">
      <c r="B161" s="473"/>
      <c r="C161" s="473"/>
      <c r="D161" s="474"/>
      <c r="E161" s="473"/>
      <c r="F161" s="474"/>
      <c r="G161" s="474"/>
    </row>
    <row r="162" spans="2:7" x14ac:dyDescent="0.2">
      <c r="B162" s="473"/>
      <c r="C162" s="473"/>
      <c r="D162" s="474"/>
      <c r="E162" s="473"/>
      <c r="F162" s="474"/>
      <c r="G162" s="474"/>
    </row>
    <row r="163" spans="2:7" x14ac:dyDescent="0.2">
      <c r="B163" s="473"/>
      <c r="C163" s="473"/>
      <c r="D163" s="474"/>
      <c r="E163" s="473"/>
      <c r="F163" s="474"/>
      <c r="G163" s="474"/>
    </row>
    <row r="164" spans="2:7" x14ac:dyDescent="0.2">
      <c r="B164" s="473"/>
      <c r="C164" s="473"/>
      <c r="D164" s="474"/>
      <c r="E164" s="473"/>
      <c r="F164" s="474"/>
      <c r="G164" s="474"/>
    </row>
    <row r="165" spans="2:7" x14ac:dyDescent="0.2">
      <c r="B165" s="473"/>
      <c r="C165" s="473"/>
      <c r="D165" s="474"/>
      <c r="E165" s="473"/>
      <c r="F165" s="474"/>
      <c r="G165" s="474"/>
    </row>
    <row r="166" spans="2:7" x14ac:dyDescent="0.2">
      <c r="B166" s="473"/>
      <c r="C166" s="473"/>
      <c r="D166" s="474"/>
      <c r="E166" s="473"/>
      <c r="F166" s="474"/>
      <c r="G166" s="474"/>
    </row>
    <row r="167" spans="2:7" x14ac:dyDescent="0.2">
      <c r="B167" s="473"/>
      <c r="C167" s="473"/>
      <c r="D167" s="474"/>
      <c r="E167" s="473"/>
      <c r="F167" s="474"/>
      <c r="G167" s="474"/>
    </row>
    <row r="168" spans="2:7" x14ac:dyDescent="0.2">
      <c r="B168" s="473"/>
      <c r="C168" s="473"/>
      <c r="D168" s="474"/>
      <c r="E168" s="473"/>
      <c r="F168" s="474"/>
      <c r="G168" s="474"/>
    </row>
    <row r="169" spans="2:7" x14ac:dyDescent="0.2">
      <c r="B169" s="473"/>
      <c r="C169" s="473"/>
      <c r="D169" s="474"/>
      <c r="E169" s="473"/>
      <c r="F169" s="474"/>
      <c r="G169" s="474"/>
    </row>
    <row r="170" spans="2:7" x14ac:dyDescent="0.2">
      <c r="B170" s="473"/>
      <c r="C170" s="473"/>
      <c r="D170" s="474"/>
      <c r="E170" s="473"/>
      <c r="F170" s="474"/>
      <c r="G170" s="474"/>
    </row>
    <row r="171" spans="2:7" x14ac:dyDescent="0.2">
      <c r="B171" s="473"/>
      <c r="C171" s="473"/>
      <c r="D171" s="474"/>
      <c r="E171" s="473"/>
      <c r="F171" s="474"/>
      <c r="G171" s="474"/>
    </row>
    <row r="172" spans="2:7" x14ac:dyDescent="0.2">
      <c r="B172" s="473"/>
      <c r="C172" s="473"/>
      <c r="D172" s="474"/>
      <c r="E172" s="473"/>
      <c r="F172" s="474"/>
      <c r="G172" s="474"/>
    </row>
    <row r="173" spans="2:7" x14ac:dyDescent="0.2">
      <c r="B173" s="473"/>
      <c r="C173" s="473"/>
      <c r="D173" s="474"/>
      <c r="E173" s="473"/>
      <c r="F173" s="474"/>
      <c r="G173" s="474"/>
    </row>
    <row r="174" spans="2:7" x14ac:dyDescent="0.2">
      <c r="B174" s="473"/>
      <c r="C174" s="473"/>
      <c r="D174" s="474"/>
      <c r="E174" s="473"/>
      <c r="F174" s="474"/>
      <c r="G174" s="474"/>
    </row>
    <row r="175" spans="2:7" x14ac:dyDescent="0.2">
      <c r="B175" s="473"/>
      <c r="C175" s="473"/>
      <c r="D175" s="474"/>
      <c r="E175" s="473"/>
      <c r="F175" s="474"/>
      <c r="G175" s="474"/>
    </row>
    <row r="176" spans="2:7" x14ac:dyDescent="0.2">
      <c r="B176" s="473"/>
      <c r="C176" s="473"/>
      <c r="D176" s="474"/>
      <c r="E176" s="473"/>
      <c r="F176" s="474"/>
      <c r="G176" s="474"/>
    </row>
    <row r="177" spans="2:7" x14ac:dyDescent="0.2">
      <c r="B177" s="473"/>
      <c r="C177" s="473"/>
      <c r="D177" s="474"/>
      <c r="E177" s="473"/>
      <c r="F177" s="474"/>
      <c r="G177" s="474"/>
    </row>
    <row r="178" spans="2:7" x14ac:dyDescent="0.2">
      <c r="B178" s="473"/>
      <c r="C178" s="473"/>
      <c r="D178" s="474"/>
      <c r="E178" s="473"/>
      <c r="F178" s="474"/>
      <c r="G178" s="474"/>
    </row>
    <row r="179" spans="2:7" x14ac:dyDescent="0.2">
      <c r="B179" s="473"/>
      <c r="C179" s="473"/>
      <c r="D179" s="474"/>
      <c r="E179" s="473"/>
      <c r="F179" s="474"/>
      <c r="G179" s="474"/>
    </row>
    <row r="180" spans="2:7" x14ac:dyDescent="0.2">
      <c r="B180" s="473"/>
      <c r="C180" s="473"/>
      <c r="D180" s="474"/>
      <c r="E180" s="473"/>
      <c r="F180" s="474"/>
      <c r="G180" s="474"/>
    </row>
    <row r="181" spans="2:7" x14ac:dyDescent="0.2">
      <c r="B181" s="473"/>
      <c r="C181" s="473"/>
      <c r="D181" s="474"/>
      <c r="E181" s="473"/>
      <c r="F181" s="474"/>
      <c r="G181" s="474"/>
    </row>
    <row r="182" spans="2:7" x14ac:dyDescent="0.2">
      <c r="B182" s="473"/>
      <c r="C182" s="473"/>
      <c r="D182" s="474"/>
      <c r="E182" s="473"/>
      <c r="F182" s="474"/>
      <c r="G182" s="474"/>
    </row>
    <row r="183" spans="2:7" x14ac:dyDescent="0.2">
      <c r="B183" s="473"/>
      <c r="C183" s="473"/>
      <c r="D183" s="474"/>
      <c r="E183" s="473"/>
      <c r="F183" s="474"/>
      <c r="G183" s="474"/>
    </row>
    <row r="184" spans="2:7" x14ac:dyDescent="0.2">
      <c r="B184" s="473"/>
      <c r="C184" s="473"/>
      <c r="D184" s="474"/>
      <c r="E184" s="473"/>
      <c r="F184" s="474"/>
      <c r="G184" s="474"/>
    </row>
    <row r="185" spans="2:7" x14ac:dyDescent="0.2">
      <c r="B185" s="473"/>
      <c r="C185" s="473"/>
      <c r="D185" s="474"/>
      <c r="E185" s="473"/>
      <c r="F185" s="474"/>
      <c r="G185" s="474"/>
    </row>
    <row r="186" spans="2:7" x14ac:dyDescent="0.2">
      <c r="B186" s="473"/>
      <c r="C186" s="473"/>
      <c r="D186" s="474"/>
      <c r="E186" s="473"/>
      <c r="F186" s="474"/>
      <c r="G186" s="474"/>
    </row>
    <row r="187" spans="2:7" x14ac:dyDescent="0.2">
      <c r="B187" s="473"/>
      <c r="C187" s="473"/>
      <c r="D187" s="474"/>
      <c r="E187" s="473"/>
      <c r="F187" s="474"/>
      <c r="G187" s="474"/>
    </row>
    <row r="188" spans="2:7" x14ac:dyDescent="0.2">
      <c r="B188" s="473"/>
      <c r="C188" s="473"/>
      <c r="D188" s="474"/>
      <c r="E188" s="473"/>
      <c r="F188" s="474"/>
      <c r="G188" s="474"/>
    </row>
    <row r="189" spans="2:7" x14ac:dyDescent="0.2">
      <c r="B189" s="473"/>
      <c r="C189" s="473"/>
      <c r="D189" s="474"/>
      <c r="E189" s="473"/>
      <c r="F189" s="474"/>
      <c r="G189" s="474"/>
    </row>
    <row r="190" spans="2:7" x14ac:dyDescent="0.2">
      <c r="B190" s="473"/>
      <c r="C190" s="473"/>
      <c r="D190" s="474"/>
      <c r="E190" s="473"/>
      <c r="F190" s="474"/>
      <c r="G190" s="474"/>
    </row>
    <row r="191" spans="2:7" x14ac:dyDescent="0.2">
      <c r="B191" s="473"/>
      <c r="C191" s="473"/>
      <c r="D191" s="474"/>
      <c r="E191" s="473"/>
      <c r="F191" s="474"/>
      <c r="G191" s="474"/>
    </row>
    <row r="192" spans="2:7" x14ac:dyDescent="0.2">
      <c r="B192" s="473"/>
      <c r="C192" s="473"/>
      <c r="D192" s="474"/>
      <c r="E192" s="473"/>
      <c r="F192" s="474"/>
      <c r="G192" s="474"/>
    </row>
    <row r="193" spans="2:7" x14ac:dyDescent="0.2">
      <c r="B193" s="473"/>
      <c r="C193" s="473"/>
      <c r="D193" s="474"/>
      <c r="E193" s="473"/>
      <c r="F193" s="474"/>
      <c r="G193" s="474"/>
    </row>
    <row r="194" spans="2:7" x14ac:dyDescent="0.2">
      <c r="B194" s="473"/>
      <c r="C194" s="473"/>
      <c r="D194" s="474"/>
      <c r="E194" s="473"/>
      <c r="F194" s="474"/>
      <c r="G194" s="474"/>
    </row>
    <row r="195" spans="2:7" x14ac:dyDescent="0.2">
      <c r="B195" s="473"/>
      <c r="C195" s="473"/>
      <c r="D195" s="474"/>
      <c r="E195" s="473"/>
      <c r="F195" s="474"/>
      <c r="G195" s="474"/>
    </row>
    <row r="196" spans="2:7" x14ac:dyDescent="0.2">
      <c r="B196" s="473"/>
      <c r="C196" s="473"/>
      <c r="D196" s="474"/>
      <c r="E196" s="473"/>
      <c r="F196" s="474"/>
      <c r="G196" s="474"/>
    </row>
    <row r="197" spans="2:7" x14ac:dyDescent="0.2">
      <c r="B197" s="473"/>
      <c r="C197" s="473"/>
      <c r="D197" s="474"/>
      <c r="E197" s="473"/>
      <c r="F197" s="474"/>
      <c r="G197" s="474"/>
    </row>
    <row r="198" spans="2:7" x14ac:dyDescent="0.2">
      <c r="B198" s="473"/>
      <c r="C198" s="473"/>
      <c r="D198" s="474"/>
      <c r="E198" s="473"/>
      <c r="F198" s="474"/>
      <c r="G198" s="474"/>
    </row>
    <row r="199" spans="2:7" x14ac:dyDescent="0.2">
      <c r="B199" s="473"/>
      <c r="C199" s="473"/>
      <c r="D199" s="474"/>
      <c r="E199" s="473"/>
      <c r="F199" s="474"/>
      <c r="G199" s="474"/>
    </row>
    <row r="200" spans="2:7" x14ac:dyDescent="0.2">
      <c r="B200" s="473"/>
      <c r="C200" s="473"/>
      <c r="D200" s="474"/>
      <c r="E200" s="473"/>
      <c r="F200" s="474"/>
      <c r="G200" s="474"/>
    </row>
    <row r="201" spans="2:7" x14ac:dyDescent="0.2">
      <c r="B201" s="473"/>
      <c r="C201" s="473"/>
      <c r="D201" s="474"/>
      <c r="E201" s="473"/>
      <c r="F201" s="474"/>
      <c r="G201" s="474"/>
    </row>
    <row r="202" spans="2:7" x14ac:dyDescent="0.2">
      <c r="B202" s="473"/>
      <c r="C202" s="473"/>
      <c r="D202" s="474"/>
      <c r="E202" s="473"/>
      <c r="F202" s="474"/>
      <c r="G202" s="474"/>
    </row>
    <row r="203" spans="2:7" x14ac:dyDescent="0.2">
      <c r="B203" s="473"/>
      <c r="C203" s="473"/>
      <c r="D203" s="474"/>
      <c r="E203" s="473"/>
      <c r="F203" s="474"/>
      <c r="G203" s="474"/>
    </row>
    <row r="204" spans="2:7" x14ac:dyDescent="0.2">
      <c r="B204" s="473"/>
      <c r="C204" s="473"/>
      <c r="D204" s="474"/>
      <c r="E204" s="473"/>
      <c r="F204" s="474"/>
      <c r="G204" s="474"/>
    </row>
    <row r="205" spans="2:7" x14ac:dyDescent="0.2">
      <c r="B205" s="473"/>
      <c r="C205" s="473"/>
      <c r="D205" s="474"/>
      <c r="E205" s="473"/>
      <c r="F205" s="474"/>
      <c r="G205" s="474"/>
    </row>
    <row r="206" spans="2:7" x14ac:dyDescent="0.2">
      <c r="B206" s="473"/>
      <c r="C206" s="473"/>
      <c r="D206" s="474"/>
      <c r="E206" s="473"/>
      <c r="F206" s="474"/>
      <c r="G206" s="474"/>
    </row>
    <row r="207" spans="2:7" x14ac:dyDescent="0.2">
      <c r="B207" s="473"/>
      <c r="C207" s="473"/>
      <c r="D207" s="474"/>
      <c r="E207" s="473"/>
      <c r="F207" s="474"/>
      <c r="G207" s="474"/>
    </row>
    <row r="208" spans="2:7" x14ac:dyDescent="0.2">
      <c r="B208" s="473"/>
      <c r="C208" s="473"/>
      <c r="D208" s="474"/>
      <c r="E208" s="473"/>
      <c r="F208" s="474"/>
      <c r="G208" s="474"/>
    </row>
    <row r="209" spans="2:7" x14ac:dyDescent="0.2">
      <c r="B209" s="473"/>
      <c r="C209" s="473"/>
      <c r="D209" s="474"/>
      <c r="E209" s="473"/>
      <c r="F209" s="474"/>
      <c r="G209" s="474"/>
    </row>
    <row r="210" spans="2:7" x14ac:dyDescent="0.2">
      <c r="B210" s="473"/>
      <c r="C210" s="473"/>
      <c r="D210" s="474"/>
      <c r="E210" s="473"/>
      <c r="F210" s="474"/>
      <c r="G210" s="474"/>
    </row>
    <row r="211" spans="2:7" x14ac:dyDescent="0.2">
      <c r="B211" s="473"/>
      <c r="C211" s="473"/>
      <c r="D211" s="474"/>
      <c r="E211" s="473"/>
      <c r="F211" s="474"/>
      <c r="G211" s="474"/>
    </row>
    <row r="212" spans="2:7" x14ac:dyDescent="0.2">
      <c r="B212" s="473"/>
      <c r="C212" s="473"/>
      <c r="D212" s="474"/>
      <c r="E212" s="473"/>
      <c r="F212" s="474"/>
      <c r="G212" s="474"/>
    </row>
    <row r="213" spans="2:7" x14ac:dyDescent="0.2">
      <c r="B213" s="473"/>
      <c r="C213" s="473"/>
      <c r="D213" s="474"/>
      <c r="E213" s="473"/>
      <c r="F213" s="474"/>
      <c r="G213" s="474"/>
    </row>
    <row r="214" spans="2:7" x14ac:dyDescent="0.2">
      <c r="B214" s="473"/>
      <c r="C214" s="473"/>
      <c r="D214" s="474"/>
      <c r="E214" s="473"/>
      <c r="F214" s="474"/>
      <c r="G214" s="474"/>
    </row>
    <row r="215" spans="2:7" x14ac:dyDescent="0.2">
      <c r="B215" s="473"/>
      <c r="C215" s="473"/>
      <c r="D215" s="474"/>
      <c r="E215" s="473"/>
      <c r="F215" s="474"/>
      <c r="G215" s="474"/>
    </row>
    <row r="216" spans="2:7" x14ac:dyDescent="0.2">
      <c r="B216" s="473"/>
      <c r="C216" s="473"/>
      <c r="D216" s="474"/>
      <c r="E216" s="473"/>
      <c r="F216" s="474"/>
      <c r="G216" s="474"/>
    </row>
    <row r="217" spans="2:7" x14ac:dyDescent="0.2">
      <c r="B217" s="473"/>
      <c r="C217" s="473"/>
      <c r="D217" s="474"/>
      <c r="E217" s="473"/>
      <c r="F217" s="474"/>
      <c r="G217" s="474"/>
    </row>
    <row r="218" spans="2:7" x14ac:dyDescent="0.2">
      <c r="B218" s="473"/>
      <c r="C218" s="473"/>
      <c r="D218" s="474"/>
      <c r="E218" s="473"/>
      <c r="F218" s="474"/>
      <c r="G218" s="474"/>
    </row>
    <row r="219" spans="2:7" x14ac:dyDescent="0.2">
      <c r="B219" s="473"/>
      <c r="C219" s="473"/>
      <c r="D219" s="474"/>
      <c r="E219" s="473"/>
      <c r="F219" s="474"/>
      <c r="G219" s="474"/>
    </row>
    <row r="220" spans="2:7" x14ac:dyDescent="0.2">
      <c r="B220" s="473"/>
      <c r="C220" s="473"/>
      <c r="D220" s="474"/>
      <c r="E220" s="473"/>
      <c r="F220" s="474"/>
      <c r="G220" s="474"/>
    </row>
    <row r="221" spans="2:7" x14ac:dyDescent="0.2">
      <c r="B221" s="473"/>
      <c r="C221" s="473"/>
      <c r="D221" s="474"/>
      <c r="E221" s="473"/>
      <c r="F221" s="474"/>
      <c r="G221" s="474"/>
    </row>
    <row r="222" spans="2:7" x14ac:dyDescent="0.2">
      <c r="B222" s="473"/>
      <c r="C222" s="473"/>
      <c r="D222" s="474"/>
      <c r="E222" s="473"/>
      <c r="F222" s="474"/>
      <c r="G222" s="474"/>
    </row>
    <row r="223" spans="2:7" x14ac:dyDescent="0.2">
      <c r="B223" s="473"/>
      <c r="C223" s="473"/>
      <c r="D223" s="474"/>
      <c r="E223" s="473"/>
      <c r="F223" s="474"/>
      <c r="G223" s="474"/>
    </row>
    <row r="224" spans="2:7" x14ac:dyDescent="0.2">
      <c r="B224" s="473"/>
      <c r="C224" s="473"/>
      <c r="D224" s="474"/>
      <c r="E224" s="473"/>
      <c r="F224" s="474"/>
      <c r="G224" s="474"/>
    </row>
    <row r="225" spans="2:7" x14ac:dyDescent="0.2">
      <c r="B225" s="473"/>
      <c r="C225" s="473"/>
      <c r="D225" s="474"/>
      <c r="E225" s="473"/>
      <c r="F225" s="474"/>
      <c r="G225" s="474"/>
    </row>
    <row r="226" spans="2:7" x14ac:dyDescent="0.2">
      <c r="B226" s="473"/>
      <c r="C226" s="473"/>
      <c r="D226" s="474"/>
      <c r="E226" s="473"/>
      <c r="F226" s="474"/>
      <c r="G226" s="474"/>
    </row>
    <row r="227" spans="2:7" x14ac:dyDescent="0.2">
      <c r="B227" s="473"/>
      <c r="C227" s="473"/>
      <c r="D227" s="474"/>
      <c r="E227" s="473"/>
      <c r="F227" s="474"/>
      <c r="G227" s="474"/>
    </row>
    <row r="228" spans="2:7" x14ac:dyDescent="0.2">
      <c r="B228" s="473"/>
      <c r="C228" s="473"/>
      <c r="D228" s="474"/>
      <c r="E228" s="473"/>
      <c r="F228" s="474"/>
      <c r="G228" s="474"/>
    </row>
    <row r="229" spans="2:7" x14ac:dyDescent="0.2">
      <c r="B229" s="473"/>
      <c r="C229" s="473"/>
      <c r="D229" s="474"/>
      <c r="E229" s="473"/>
      <c r="F229" s="474"/>
      <c r="G229" s="474"/>
    </row>
    <row r="230" spans="2:7" x14ac:dyDescent="0.2">
      <c r="B230" s="473"/>
      <c r="C230" s="473"/>
      <c r="D230" s="474"/>
      <c r="E230" s="473"/>
      <c r="F230" s="474"/>
      <c r="G230" s="474"/>
    </row>
    <row r="231" spans="2:7" x14ac:dyDescent="0.2">
      <c r="B231" s="473"/>
      <c r="C231" s="473"/>
      <c r="D231" s="474"/>
      <c r="E231" s="473"/>
      <c r="F231" s="474"/>
      <c r="G231" s="474"/>
    </row>
    <row r="232" spans="2:7" x14ac:dyDescent="0.2">
      <c r="B232" s="473"/>
      <c r="C232" s="473"/>
      <c r="D232" s="474"/>
      <c r="E232" s="473"/>
      <c r="F232" s="474"/>
      <c r="G232" s="474"/>
    </row>
    <row r="233" spans="2:7" x14ac:dyDescent="0.2">
      <c r="B233" s="473"/>
      <c r="C233" s="473"/>
      <c r="D233" s="474"/>
      <c r="E233" s="473"/>
      <c r="F233" s="474"/>
      <c r="G233" s="474"/>
    </row>
    <row r="234" spans="2:7" x14ac:dyDescent="0.2">
      <c r="B234" s="473"/>
      <c r="C234" s="473"/>
      <c r="D234" s="474"/>
      <c r="E234" s="473"/>
      <c r="F234" s="474"/>
      <c r="G234" s="474"/>
    </row>
    <row r="235" spans="2:7" x14ac:dyDescent="0.2">
      <c r="B235" s="473"/>
      <c r="C235" s="473"/>
      <c r="D235" s="474"/>
      <c r="E235" s="473"/>
      <c r="F235" s="474"/>
      <c r="G235" s="474"/>
    </row>
    <row r="236" spans="2:7" x14ac:dyDescent="0.2">
      <c r="B236" s="473"/>
      <c r="C236" s="473"/>
      <c r="D236" s="474"/>
      <c r="E236" s="473"/>
      <c r="F236" s="474"/>
      <c r="G236" s="474"/>
    </row>
    <row r="237" spans="2:7" x14ac:dyDescent="0.2">
      <c r="B237" s="473"/>
      <c r="C237" s="473"/>
      <c r="D237" s="474"/>
      <c r="E237" s="473"/>
      <c r="F237" s="474"/>
      <c r="G237" s="474"/>
    </row>
    <row r="238" spans="2:7" x14ac:dyDescent="0.2">
      <c r="B238" s="473"/>
      <c r="C238" s="473"/>
      <c r="D238" s="474"/>
      <c r="E238" s="473"/>
      <c r="F238" s="474"/>
      <c r="G238" s="474"/>
    </row>
    <row r="239" spans="2:7" x14ac:dyDescent="0.2">
      <c r="B239" s="473"/>
      <c r="C239" s="473"/>
      <c r="D239" s="474"/>
      <c r="E239" s="473"/>
      <c r="F239" s="474"/>
      <c r="G239" s="474"/>
    </row>
    <row r="240" spans="2:7" x14ac:dyDescent="0.2">
      <c r="B240" s="473"/>
      <c r="C240" s="473"/>
      <c r="D240" s="474"/>
      <c r="E240" s="473"/>
      <c r="F240" s="474"/>
      <c r="G240" s="474"/>
    </row>
    <row r="241" spans="2:7" x14ac:dyDescent="0.2">
      <c r="B241" s="473"/>
      <c r="C241" s="473"/>
      <c r="D241" s="474"/>
      <c r="E241" s="473"/>
      <c r="F241" s="474"/>
      <c r="G241" s="474"/>
    </row>
    <row r="242" spans="2:7" x14ac:dyDescent="0.2">
      <c r="B242" s="473"/>
      <c r="C242" s="473"/>
      <c r="D242" s="474"/>
      <c r="E242" s="473"/>
      <c r="F242" s="474"/>
      <c r="G242" s="474"/>
    </row>
    <row r="243" spans="2:7" x14ac:dyDescent="0.2">
      <c r="B243" s="473"/>
      <c r="C243" s="473"/>
      <c r="D243" s="474"/>
      <c r="E243" s="473"/>
      <c r="F243" s="474"/>
      <c r="G243" s="474"/>
    </row>
    <row r="244" spans="2:7" x14ac:dyDescent="0.2">
      <c r="B244" s="473"/>
      <c r="C244" s="473"/>
      <c r="D244" s="474"/>
      <c r="E244" s="473"/>
      <c r="F244" s="474"/>
      <c r="G244" s="474"/>
    </row>
    <row r="245" spans="2:7" x14ac:dyDescent="0.2">
      <c r="B245" s="473"/>
      <c r="C245" s="473"/>
      <c r="D245" s="474"/>
      <c r="E245" s="473"/>
      <c r="F245" s="474"/>
      <c r="G245" s="474"/>
    </row>
    <row r="246" spans="2:7" x14ac:dyDescent="0.2">
      <c r="B246" s="473"/>
      <c r="C246" s="473"/>
      <c r="D246" s="474"/>
      <c r="E246" s="473"/>
      <c r="F246" s="474"/>
      <c r="G246" s="474"/>
    </row>
    <row r="247" spans="2:7" x14ac:dyDescent="0.2">
      <c r="B247" s="473"/>
      <c r="C247" s="473"/>
      <c r="D247" s="474"/>
      <c r="E247" s="473"/>
      <c r="F247" s="474"/>
      <c r="G247" s="474"/>
    </row>
    <row r="248" spans="2:7" x14ac:dyDescent="0.2">
      <c r="B248" s="473"/>
      <c r="C248" s="473"/>
      <c r="D248" s="474"/>
      <c r="E248" s="473"/>
      <c r="F248" s="474"/>
      <c r="G248" s="474"/>
    </row>
    <row r="249" spans="2:7" x14ac:dyDescent="0.2">
      <c r="B249" s="473"/>
      <c r="C249" s="473"/>
      <c r="D249" s="474"/>
      <c r="E249" s="473"/>
      <c r="F249" s="474"/>
      <c r="G249" s="474"/>
    </row>
    <row r="250" spans="2:7" x14ac:dyDescent="0.2">
      <c r="B250" s="473"/>
      <c r="C250" s="473"/>
      <c r="D250" s="474"/>
      <c r="E250" s="473"/>
      <c r="F250" s="474"/>
      <c r="G250" s="474"/>
    </row>
    <row r="251" spans="2:7" x14ac:dyDescent="0.2">
      <c r="B251" s="473"/>
      <c r="C251" s="473"/>
      <c r="D251" s="474"/>
      <c r="E251" s="473"/>
      <c r="F251" s="474"/>
      <c r="G251" s="474"/>
    </row>
    <row r="252" spans="2:7" x14ac:dyDescent="0.2">
      <c r="B252" s="473"/>
      <c r="C252" s="473"/>
      <c r="D252" s="474"/>
      <c r="E252" s="473"/>
      <c r="F252" s="474"/>
      <c r="G252" s="474"/>
    </row>
    <row r="253" spans="2:7" x14ac:dyDescent="0.2">
      <c r="B253" s="473"/>
      <c r="C253" s="473"/>
      <c r="D253" s="474"/>
      <c r="E253" s="473"/>
      <c r="F253" s="474"/>
      <c r="G253" s="474"/>
    </row>
    <row r="254" spans="2:7" x14ac:dyDescent="0.2">
      <c r="B254" s="473"/>
      <c r="C254" s="473"/>
      <c r="D254" s="474"/>
      <c r="E254" s="473"/>
      <c r="F254" s="474"/>
      <c r="G254" s="474"/>
    </row>
    <row r="255" spans="2:7" x14ac:dyDescent="0.2">
      <c r="B255" s="473"/>
      <c r="C255" s="473"/>
      <c r="D255" s="474"/>
      <c r="E255" s="473"/>
      <c r="F255" s="474"/>
      <c r="G255" s="474"/>
    </row>
    <row r="256" spans="2:7" x14ac:dyDescent="0.2">
      <c r="B256" s="473"/>
      <c r="C256" s="473"/>
      <c r="D256" s="474"/>
      <c r="E256" s="473"/>
      <c r="F256" s="474"/>
      <c r="G256" s="474"/>
    </row>
    <row r="257" spans="2:7" x14ac:dyDescent="0.2">
      <c r="B257" s="473"/>
      <c r="C257" s="473"/>
      <c r="D257" s="474"/>
      <c r="E257" s="473"/>
      <c r="F257" s="474"/>
      <c r="G257" s="474"/>
    </row>
    <row r="258" spans="2:7" x14ac:dyDescent="0.2">
      <c r="B258" s="473"/>
      <c r="C258" s="473"/>
      <c r="D258" s="474"/>
      <c r="E258" s="473"/>
      <c r="F258" s="474"/>
      <c r="G258" s="474"/>
    </row>
    <row r="259" spans="2:7" x14ac:dyDescent="0.2">
      <c r="B259" s="473"/>
      <c r="C259" s="473"/>
      <c r="D259" s="474"/>
      <c r="E259" s="473"/>
      <c r="F259" s="474"/>
      <c r="G259" s="474"/>
    </row>
  </sheetData>
  <mergeCells count="34">
    <mergeCell ref="A5:G5"/>
    <mergeCell ref="I1:M1"/>
    <mergeCell ref="B2:F2"/>
    <mergeCell ref="I2:J2"/>
    <mergeCell ref="L2:M2"/>
    <mergeCell ref="A4:G4"/>
    <mergeCell ref="A8:G8"/>
    <mergeCell ref="A12:G12"/>
    <mergeCell ref="A16:G16"/>
    <mergeCell ref="A23:G23"/>
    <mergeCell ref="A47:G47"/>
    <mergeCell ref="A69:F69"/>
    <mergeCell ref="A70:F70"/>
    <mergeCell ref="A71:F71"/>
    <mergeCell ref="A24:G24"/>
    <mergeCell ref="A25:G25"/>
    <mergeCell ref="A35:G35"/>
    <mergeCell ref="A36:G36"/>
    <mergeCell ref="A63:F63"/>
    <mergeCell ref="A60:F60"/>
    <mergeCell ref="A61:F61"/>
    <mergeCell ref="A62:F62"/>
    <mergeCell ref="B52:D52"/>
    <mergeCell ref="B54:D54"/>
    <mergeCell ref="A57:F57"/>
    <mergeCell ref="A58:F58"/>
    <mergeCell ref="A59:F59"/>
    <mergeCell ref="A67:F67"/>
    <mergeCell ref="A68:F68"/>
    <mergeCell ref="B53:D53"/>
    <mergeCell ref="B55:D55"/>
    <mergeCell ref="A64:F64"/>
    <mergeCell ref="A65:F65"/>
    <mergeCell ref="A66:F66"/>
  </mergeCells>
  <pageMargins left="0.23622047244094488" right="0.23622047244094488" top="0.74803149606299213" bottom="0.74803149606299213" header="0.31496062992125984" footer="0.31496062992125984"/>
  <pageSetup paperSize="9" scale="60" orientation="landscape" verticalDpi="300" r:id="rId1"/>
  <headerFooter alignWithMargins="0">
    <oddFooter>&amp;L&amp;"Times New Roman,Regular"&amp;9&amp;K01+000August 2018
&amp;F&amp;R&amp;"Times New Roman,Regular"&amp;9&amp;P</oddFooter>
  </headerFooter>
  <rowBreaks count="1" manualBreakCount="1">
    <brk id="55"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HA255"/>
  <sheetViews>
    <sheetView topLeftCell="A18" zoomScale="70" zoomScaleNormal="70" zoomScaleSheetLayoutView="100" workbookViewId="0">
      <selection activeCell="P53" sqref="P53"/>
    </sheetView>
  </sheetViews>
  <sheetFormatPr defaultColWidth="8.7109375" defaultRowHeight="12.75" x14ac:dyDescent="0.2"/>
  <cols>
    <col min="1" max="1" width="61.42578125" style="590" customWidth="1"/>
    <col min="2" max="3" width="11.85546875" style="471" customWidth="1"/>
    <col min="4" max="4" width="13.42578125" style="471" customWidth="1"/>
    <col min="5" max="5" width="11.85546875" style="471" customWidth="1"/>
    <col min="6" max="6" width="16" style="471" bestFit="1" customWidth="1"/>
    <col min="7" max="16384" width="8.7109375" style="471"/>
  </cols>
  <sheetData>
    <row r="1" spans="1:209" ht="24" customHeight="1" thickBot="1" x14ac:dyDescent="0.25">
      <c r="A1" s="585" t="s">
        <v>0</v>
      </c>
      <c r="B1" s="937" t="s">
        <v>1</v>
      </c>
      <c r="C1" s="938"/>
      <c r="D1" s="938"/>
      <c r="E1" s="939"/>
      <c r="F1" s="586" t="s">
        <v>261</v>
      </c>
    </row>
    <row r="2" spans="1:209" ht="39" thickBot="1" x14ac:dyDescent="0.25">
      <c r="A2" s="585" t="s">
        <v>262</v>
      </c>
      <c r="B2" s="940" t="s">
        <v>263</v>
      </c>
      <c r="C2" s="941"/>
      <c r="D2" s="941"/>
      <c r="E2" s="941"/>
      <c r="F2" s="584" t="s">
        <v>264</v>
      </c>
    </row>
    <row r="3" spans="1:209" s="524" customFormat="1" ht="38.25" x14ac:dyDescent="0.2">
      <c r="A3" s="583" t="s">
        <v>2</v>
      </c>
      <c r="B3" s="582" t="s">
        <v>265</v>
      </c>
      <c r="C3" s="581" t="s">
        <v>4</v>
      </c>
      <c r="D3" s="580" t="s">
        <v>266</v>
      </c>
      <c r="E3" s="579" t="s">
        <v>267</v>
      </c>
      <c r="F3" s="578" t="s">
        <v>268</v>
      </c>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row>
    <row r="4" spans="1:209" ht="15" customHeight="1" x14ac:dyDescent="0.2">
      <c r="A4" s="577" t="s">
        <v>9</v>
      </c>
      <c r="B4" s="576" t="s">
        <v>331</v>
      </c>
      <c r="C4" s="494" t="s">
        <v>269</v>
      </c>
      <c r="D4" s="494"/>
      <c r="E4" s="575">
        <v>0.84899999999999998</v>
      </c>
      <c r="F4" s="531"/>
    </row>
    <row r="5" spans="1:209" x14ac:dyDescent="0.2">
      <c r="A5" s="572" t="s">
        <v>336</v>
      </c>
      <c r="B5" s="571">
        <v>5400</v>
      </c>
      <c r="C5" s="506">
        <v>12</v>
      </c>
      <c r="D5" s="570">
        <f>B5*C5</f>
        <v>64800</v>
      </c>
      <c r="E5" s="543">
        <f>D5*$E$4</f>
        <v>55015.199999999997</v>
      </c>
      <c r="F5" s="574"/>
    </row>
    <row r="6" spans="1:209" x14ac:dyDescent="0.2">
      <c r="A6" s="572" t="s">
        <v>337</v>
      </c>
      <c r="B6" s="571">
        <v>2196</v>
      </c>
      <c r="C6" s="506">
        <v>12</v>
      </c>
      <c r="D6" s="570">
        <f>B6*C6</f>
        <v>26352</v>
      </c>
      <c r="E6" s="543">
        <f t="shared" ref="E6:E49" si="0">D6*$E$4</f>
        <v>22372.847999999998</v>
      </c>
      <c r="F6" s="573"/>
    </row>
    <row r="7" spans="1:209" x14ac:dyDescent="0.2">
      <c r="A7" s="572" t="s">
        <v>338</v>
      </c>
      <c r="B7" s="571">
        <v>21670</v>
      </c>
      <c r="C7" s="506">
        <v>1</v>
      </c>
      <c r="D7" s="570">
        <f>B7*C7</f>
        <v>21670</v>
      </c>
      <c r="E7" s="543">
        <f t="shared" si="0"/>
        <v>18397.829999999998</v>
      </c>
      <c r="F7" s="531">
        <v>21670</v>
      </c>
    </row>
    <row r="8" spans="1:209" ht="15" customHeight="1" x14ac:dyDescent="0.2">
      <c r="A8" s="554" t="s">
        <v>17</v>
      </c>
      <c r="B8" s="553"/>
      <c r="C8" s="552"/>
      <c r="D8" s="569">
        <f>SUM(D5:D7)</f>
        <v>112822</v>
      </c>
      <c r="E8" s="568">
        <f t="shared" si="0"/>
        <v>95785.877999999997</v>
      </c>
      <c r="F8" s="548">
        <f>SUM(F5:F7)</f>
        <v>21670</v>
      </c>
    </row>
    <row r="9" spans="1:209" ht="15" customHeight="1" x14ac:dyDescent="0.2">
      <c r="A9" s="555" t="s">
        <v>18</v>
      </c>
      <c r="B9" s="558"/>
      <c r="C9" s="494"/>
      <c r="D9" s="557">
        <v>0</v>
      </c>
      <c r="E9" s="543">
        <f t="shared" si="0"/>
        <v>0</v>
      </c>
      <c r="F9" s="531">
        <v>0</v>
      </c>
    </row>
    <row r="10" spans="1:209" ht="15" customHeight="1" x14ac:dyDescent="0.2">
      <c r="A10" s="554" t="s">
        <v>19</v>
      </c>
      <c r="B10" s="553"/>
      <c r="C10" s="552"/>
      <c r="D10" s="551">
        <f>D9</f>
        <v>0</v>
      </c>
      <c r="E10" s="550">
        <f t="shared" si="0"/>
        <v>0</v>
      </c>
      <c r="F10" s="549">
        <f>F9</f>
        <v>0</v>
      </c>
    </row>
    <row r="11" spans="1:209" ht="15" customHeight="1" x14ac:dyDescent="0.2">
      <c r="A11" s="555" t="s">
        <v>20</v>
      </c>
      <c r="B11" s="558"/>
      <c r="C11" s="494"/>
      <c r="D11" s="557">
        <v>0</v>
      </c>
      <c r="E11" s="543">
        <f t="shared" si="0"/>
        <v>0</v>
      </c>
      <c r="F11" s="531">
        <v>6000</v>
      </c>
    </row>
    <row r="12" spans="1:209" ht="15" customHeight="1" x14ac:dyDescent="0.2">
      <c r="A12" s="591" t="s">
        <v>339</v>
      </c>
      <c r="B12" s="567">
        <v>2500</v>
      </c>
      <c r="C12" s="566">
        <v>2</v>
      </c>
      <c r="D12" s="565">
        <f>B12*C12</f>
        <v>5000</v>
      </c>
      <c r="E12" s="543">
        <f>D12*$E$4</f>
        <v>4245</v>
      </c>
      <c r="F12" s="531"/>
    </row>
    <row r="13" spans="1:209" ht="15" customHeight="1" x14ac:dyDescent="0.2">
      <c r="A13" s="589" t="s">
        <v>340</v>
      </c>
      <c r="B13" s="567">
        <v>650</v>
      </c>
      <c r="C13" s="566">
        <v>2</v>
      </c>
      <c r="D13" s="565">
        <f>B13*C13</f>
        <v>1300</v>
      </c>
      <c r="E13" s="543">
        <f>D13*$E$4</f>
        <v>1103.7</v>
      </c>
      <c r="F13" s="531"/>
    </row>
    <row r="14" spans="1:209" ht="15" customHeight="1" x14ac:dyDescent="0.2">
      <c r="A14" s="592" t="s">
        <v>341</v>
      </c>
      <c r="B14" s="567">
        <v>100</v>
      </c>
      <c r="C14" s="566">
        <v>12</v>
      </c>
      <c r="D14" s="565">
        <f>B14*C14</f>
        <v>1200</v>
      </c>
      <c r="E14" s="543">
        <f t="shared" si="0"/>
        <v>1018.8</v>
      </c>
      <c r="F14" s="531">
        <v>1200</v>
      </c>
    </row>
    <row r="15" spans="1:209" ht="15" customHeight="1" x14ac:dyDescent="0.2">
      <c r="A15" s="592" t="s">
        <v>342</v>
      </c>
      <c r="B15" s="567">
        <v>50</v>
      </c>
      <c r="C15" s="566">
        <v>12</v>
      </c>
      <c r="D15" s="565">
        <f>B15*C15</f>
        <v>600</v>
      </c>
      <c r="E15" s="543">
        <f t="shared" si="0"/>
        <v>509.4</v>
      </c>
      <c r="F15" s="531"/>
    </row>
    <row r="16" spans="1:209" ht="15" customHeight="1" x14ac:dyDescent="0.2">
      <c r="A16" s="554" t="s">
        <v>23</v>
      </c>
      <c r="B16" s="553"/>
      <c r="C16" s="552"/>
      <c r="D16" s="551">
        <f>SUM(D12:D15)</f>
        <v>8100</v>
      </c>
      <c r="E16" s="551">
        <f>SUM(E12:E15)</f>
        <v>6876.9</v>
      </c>
      <c r="F16" s="549">
        <f>SUM(F12:F14)</f>
        <v>1200</v>
      </c>
    </row>
    <row r="17" spans="1:6" ht="15" customHeight="1" x14ac:dyDescent="0.2">
      <c r="A17" s="564" t="s">
        <v>24</v>
      </c>
      <c r="B17" s="563"/>
      <c r="C17" s="497"/>
      <c r="D17" s="562">
        <v>0</v>
      </c>
      <c r="E17" s="543">
        <v>0</v>
      </c>
    </row>
    <row r="18" spans="1:6" ht="15" customHeight="1" x14ac:dyDescent="0.2">
      <c r="A18" s="564" t="s">
        <v>343</v>
      </c>
      <c r="B18" s="567">
        <v>500</v>
      </c>
      <c r="C18" s="566">
        <v>2</v>
      </c>
      <c r="D18" s="565">
        <f>B18*C18</f>
        <v>1000</v>
      </c>
      <c r="E18" s="543">
        <f t="shared" si="0"/>
        <v>849</v>
      </c>
      <c r="F18" s="531">
        <v>800</v>
      </c>
    </row>
    <row r="19" spans="1:6" ht="15" customHeight="1" x14ac:dyDescent="0.2">
      <c r="A19" s="554" t="s">
        <v>25</v>
      </c>
      <c r="B19" s="560"/>
      <c r="C19" s="559"/>
      <c r="D19" s="551">
        <f>D18</f>
        <v>1000</v>
      </c>
      <c r="E19" s="550">
        <f t="shared" si="0"/>
        <v>849</v>
      </c>
      <c r="F19" s="549">
        <f>F18</f>
        <v>800</v>
      </c>
    </row>
    <row r="20" spans="1:6" ht="15" customHeight="1" x14ac:dyDescent="0.2">
      <c r="A20" s="555" t="s">
        <v>26</v>
      </c>
      <c r="B20" s="558"/>
      <c r="C20" s="494"/>
      <c r="D20" s="557"/>
      <c r="E20" s="543"/>
      <c r="F20" s="531">
        <v>0</v>
      </c>
    </row>
    <row r="21" spans="1:6" ht="15" customHeight="1" x14ac:dyDescent="0.2">
      <c r="A21" s="593" t="s">
        <v>391</v>
      </c>
      <c r="B21" s="514"/>
      <c r="C21" s="509"/>
      <c r="D21" s="562">
        <v>4000</v>
      </c>
      <c r="E21" s="596">
        <f>D21*$E$4</f>
        <v>3396</v>
      </c>
      <c r="F21" s="595"/>
    </row>
    <row r="22" spans="1:6" ht="38.25" x14ac:dyDescent="0.2">
      <c r="A22" s="593" t="s">
        <v>392</v>
      </c>
      <c r="B22" s="594"/>
      <c r="C22" s="494"/>
      <c r="D22" s="557"/>
      <c r="E22" s="561"/>
      <c r="F22" s="595"/>
    </row>
    <row r="23" spans="1:6" ht="15" customHeight="1" x14ac:dyDescent="0.2">
      <c r="A23" s="499" t="s">
        <v>344</v>
      </c>
      <c r="B23" s="498">
        <v>100</v>
      </c>
      <c r="C23" s="497">
        <v>3</v>
      </c>
      <c r="D23" s="562">
        <f>B23*C23</f>
        <v>300</v>
      </c>
      <c r="E23" s="596">
        <f t="shared" si="0"/>
        <v>254.7</v>
      </c>
      <c r="F23" s="595"/>
    </row>
    <row r="24" spans="1:6" ht="15" customHeight="1" x14ac:dyDescent="0.2">
      <c r="A24" s="499" t="s">
        <v>345</v>
      </c>
      <c r="B24" s="498">
        <v>1000</v>
      </c>
      <c r="C24" s="497">
        <v>1</v>
      </c>
      <c r="D24" s="562">
        <f>B24*C24</f>
        <v>1000</v>
      </c>
      <c r="E24" s="596">
        <f t="shared" si="0"/>
        <v>849</v>
      </c>
      <c r="F24" s="595"/>
    </row>
    <row r="25" spans="1:6" ht="25.5" x14ac:dyDescent="0.2">
      <c r="A25" s="597" t="s">
        <v>393</v>
      </c>
      <c r="B25" s="594"/>
      <c r="C25" s="494"/>
      <c r="D25" s="557"/>
      <c r="E25" s="561"/>
      <c r="F25" s="595"/>
    </row>
    <row r="26" spans="1:6" ht="15" customHeight="1" x14ac:dyDescent="0.2">
      <c r="A26" s="499" t="s">
        <v>344</v>
      </c>
      <c r="B26" s="498">
        <v>100</v>
      </c>
      <c r="C26" s="497">
        <v>3</v>
      </c>
      <c r="D26" s="562">
        <f>B26*C26</f>
        <v>300</v>
      </c>
      <c r="E26" s="596">
        <f t="shared" ref="E26:E36" si="1">D26*$E$4</f>
        <v>254.7</v>
      </c>
      <c r="F26" s="595"/>
    </row>
    <row r="27" spans="1:6" ht="15" customHeight="1" x14ac:dyDescent="0.2">
      <c r="A27" s="499" t="s">
        <v>345</v>
      </c>
      <c r="B27" s="498">
        <v>1000</v>
      </c>
      <c r="C27" s="497">
        <v>1</v>
      </c>
      <c r="D27" s="562">
        <f>B27*C27</f>
        <v>1000</v>
      </c>
      <c r="E27" s="596">
        <f t="shared" si="1"/>
        <v>849</v>
      </c>
      <c r="F27" s="595"/>
    </row>
    <row r="28" spans="1:6" ht="25.5" x14ac:dyDescent="0.2">
      <c r="A28" s="597" t="s">
        <v>394</v>
      </c>
      <c r="B28" s="498"/>
      <c r="C28" s="497"/>
      <c r="D28" s="562"/>
      <c r="E28" s="596"/>
      <c r="F28" s="595"/>
    </row>
    <row r="29" spans="1:6" ht="15" customHeight="1" x14ac:dyDescent="0.2">
      <c r="A29" s="598" t="s">
        <v>346</v>
      </c>
      <c r="B29" s="498">
        <v>350</v>
      </c>
      <c r="C29" s="497">
        <v>15</v>
      </c>
      <c r="D29" s="562">
        <f>B29*C29</f>
        <v>5250</v>
      </c>
      <c r="E29" s="596">
        <f t="shared" si="1"/>
        <v>4457.25</v>
      </c>
      <c r="F29" s="595"/>
    </row>
    <row r="30" spans="1:6" ht="25.5" x14ac:dyDescent="0.2">
      <c r="A30" s="593" t="s">
        <v>347</v>
      </c>
      <c r="B30" s="498"/>
      <c r="C30" s="497"/>
      <c r="D30" s="562"/>
      <c r="E30" s="596"/>
      <c r="F30" s="595"/>
    </row>
    <row r="31" spans="1:6" ht="15" customHeight="1" x14ac:dyDescent="0.2">
      <c r="A31" s="499" t="s">
        <v>348</v>
      </c>
      <c r="B31" s="498"/>
      <c r="C31" s="497">
        <v>1</v>
      </c>
      <c r="D31" s="562">
        <v>22500</v>
      </c>
      <c r="E31" s="596">
        <f t="shared" si="1"/>
        <v>19102.5</v>
      </c>
      <c r="F31" s="595"/>
    </row>
    <row r="32" spans="1:6" ht="15" customHeight="1" x14ac:dyDescent="0.2">
      <c r="A32" s="593" t="s">
        <v>349</v>
      </c>
      <c r="B32" s="498"/>
      <c r="C32" s="497"/>
      <c r="D32" s="562"/>
      <c r="E32" s="596"/>
      <c r="F32" s="595"/>
    </row>
    <row r="33" spans="1:6" ht="15" customHeight="1" x14ac:dyDescent="0.2">
      <c r="A33" s="499" t="s">
        <v>350</v>
      </c>
      <c r="B33" s="498">
        <v>400</v>
      </c>
      <c r="C33" s="497">
        <v>15</v>
      </c>
      <c r="D33" s="562">
        <f>B33*C33</f>
        <v>6000</v>
      </c>
      <c r="E33" s="596">
        <f t="shared" si="1"/>
        <v>5094</v>
      </c>
      <c r="F33" s="595"/>
    </row>
    <row r="34" spans="1:6" ht="15" customHeight="1" x14ac:dyDescent="0.25">
      <c r="A34" s="599" t="s">
        <v>351</v>
      </c>
      <c r="B34" s="498">
        <v>650</v>
      </c>
      <c r="C34" s="497">
        <v>20</v>
      </c>
      <c r="D34" s="562">
        <f>B34*C34</f>
        <v>13000</v>
      </c>
      <c r="E34" s="596">
        <f t="shared" si="1"/>
        <v>11037</v>
      </c>
      <c r="F34" s="595"/>
    </row>
    <row r="35" spans="1:6" ht="15" customHeight="1" x14ac:dyDescent="0.2">
      <c r="A35" s="499" t="s">
        <v>344</v>
      </c>
      <c r="B35" s="498">
        <v>100</v>
      </c>
      <c r="C35" s="497">
        <v>3</v>
      </c>
      <c r="D35" s="562">
        <f>B35*C35</f>
        <v>300</v>
      </c>
      <c r="E35" s="596">
        <f t="shared" si="1"/>
        <v>254.7</v>
      </c>
      <c r="F35" s="595"/>
    </row>
    <row r="36" spans="1:6" ht="15" customHeight="1" x14ac:dyDescent="0.2">
      <c r="A36" s="499" t="s">
        <v>345</v>
      </c>
      <c r="B36" s="498">
        <v>1000</v>
      </c>
      <c r="C36" s="497">
        <v>2</v>
      </c>
      <c r="D36" s="562">
        <f>B36*C36</f>
        <v>2000</v>
      </c>
      <c r="E36" s="596">
        <f t="shared" si="1"/>
        <v>1698</v>
      </c>
      <c r="F36" s="595"/>
    </row>
    <row r="37" spans="1:6" ht="25.5" x14ac:dyDescent="0.2">
      <c r="A37" s="593" t="s">
        <v>352</v>
      </c>
      <c r="B37" s="498"/>
      <c r="C37" s="497"/>
      <c r="D37" s="506"/>
      <c r="E37" s="506"/>
      <c r="F37" s="595"/>
    </row>
    <row r="38" spans="1:6" ht="15" customHeight="1" x14ac:dyDescent="0.2">
      <c r="A38" s="499" t="s">
        <v>353</v>
      </c>
      <c r="B38" s="498"/>
      <c r="C38" s="497">
        <v>1</v>
      </c>
      <c r="D38" s="562">
        <v>25000</v>
      </c>
      <c r="E38" s="596">
        <f>D38*$E$4</f>
        <v>21225</v>
      </c>
      <c r="F38" s="595"/>
    </row>
    <row r="39" spans="1:6" ht="25.5" x14ac:dyDescent="0.2">
      <c r="A39" s="523" t="s">
        <v>354</v>
      </c>
      <c r="B39" s="498">
        <v>5000</v>
      </c>
      <c r="C39" s="497">
        <v>1</v>
      </c>
      <c r="D39" s="562">
        <f>B39*C39</f>
        <v>5000</v>
      </c>
      <c r="E39" s="596">
        <f>D39*$E$4</f>
        <v>4245</v>
      </c>
      <c r="F39" s="595"/>
    </row>
    <row r="40" spans="1:6" x14ac:dyDescent="0.2">
      <c r="A40" s="523" t="s">
        <v>355</v>
      </c>
      <c r="B40" s="498">
        <v>250</v>
      </c>
      <c r="C40" s="497">
        <v>10</v>
      </c>
      <c r="D40" s="562">
        <f>B40*C40</f>
        <v>2500</v>
      </c>
      <c r="E40" s="596">
        <f>D40*$E$4</f>
        <v>2122.5</v>
      </c>
      <c r="F40" s="595"/>
    </row>
    <row r="41" spans="1:6" ht="15" customHeight="1" x14ac:dyDescent="0.2">
      <c r="A41" s="491" t="s">
        <v>356</v>
      </c>
      <c r="B41" s="491"/>
      <c r="C41" s="491"/>
      <c r="D41" s="600">
        <f>SUM(D23:D40)</f>
        <v>84150</v>
      </c>
      <c r="E41" s="601">
        <f>SUM(E23:E39)</f>
        <v>69320.850000000006</v>
      </c>
      <c r="F41" s="595"/>
    </row>
    <row r="42" spans="1:6" ht="15" customHeight="1" x14ac:dyDescent="0.2">
      <c r="A42" s="593" t="s">
        <v>49</v>
      </c>
      <c r="B42" s="514"/>
      <c r="C42" s="509"/>
      <c r="D42" s="556"/>
      <c r="E42" s="561">
        <f t="shared" si="0"/>
        <v>0</v>
      </c>
      <c r="F42" s="595">
        <v>0</v>
      </c>
    </row>
    <row r="43" spans="1:6" ht="15" customHeight="1" x14ac:dyDescent="0.2">
      <c r="A43" s="593" t="s">
        <v>357</v>
      </c>
      <c r="B43" s="514">
        <v>300</v>
      </c>
      <c r="C43" s="509">
        <v>10</v>
      </c>
      <c r="D43" s="562">
        <f>B43*C43</f>
        <v>3000</v>
      </c>
      <c r="E43" s="596">
        <f t="shared" si="0"/>
        <v>2547</v>
      </c>
      <c r="F43" s="595"/>
    </row>
    <row r="44" spans="1:6" ht="15" customHeight="1" x14ac:dyDescent="0.2">
      <c r="A44" s="491" t="s">
        <v>53</v>
      </c>
      <c r="B44" s="602"/>
      <c r="C44" s="603"/>
      <c r="D44" s="604">
        <f>SUM(D43:D43)</f>
        <v>3000</v>
      </c>
      <c r="E44" s="604">
        <f t="shared" si="0"/>
        <v>2547</v>
      </c>
      <c r="F44" s="605"/>
    </row>
    <row r="45" spans="1:6" ht="16.5" customHeight="1" x14ac:dyDescent="0.2">
      <c r="A45" s="485" t="s">
        <v>54</v>
      </c>
      <c r="B45" s="606"/>
      <c r="C45" s="607"/>
      <c r="D45" s="608">
        <f>SUM(D44+D41+D19+D16+D8+D21)</f>
        <v>213072</v>
      </c>
      <c r="E45" s="609">
        <f t="shared" si="0"/>
        <v>180898.128</v>
      </c>
      <c r="F45" s="608">
        <f>SUM(F44+F41+F19+F16+F8)</f>
        <v>23670</v>
      </c>
    </row>
    <row r="46" spans="1:6" ht="30" customHeight="1" x14ac:dyDescent="0.2">
      <c r="A46" s="488" t="s">
        <v>55</v>
      </c>
      <c r="B46" s="498"/>
      <c r="C46" s="497"/>
      <c r="D46" s="596">
        <f>D45*0.07</f>
        <v>14915.04</v>
      </c>
      <c r="E46" s="561">
        <f t="shared" si="0"/>
        <v>12662.86896</v>
      </c>
      <c r="F46" s="595"/>
    </row>
    <row r="47" spans="1:6" ht="25.5" customHeight="1" thickBot="1" x14ac:dyDescent="0.25">
      <c r="A47" s="610" t="s">
        <v>56</v>
      </c>
      <c r="B47" s="611"/>
      <c r="C47" s="612"/>
      <c r="D47" s="613">
        <f>D45+D46</f>
        <v>227987.04</v>
      </c>
      <c r="E47" s="614">
        <f t="shared" si="0"/>
        <v>193560.99695999999</v>
      </c>
      <c r="F47" s="531"/>
    </row>
    <row r="48" spans="1:6" ht="30" customHeight="1" thickBot="1" x14ac:dyDescent="0.25">
      <c r="A48" s="547" t="s">
        <v>57</v>
      </c>
      <c r="B48" s="546"/>
      <c r="C48" s="545"/>
      <c r="D48" s="544">
        <v>0</v>
      </c>
      <c r="E48" s="543">
        <f t="shared" si="0"/>
        <v>0</v>
      </c>
      <c r="F48" s="531"/>
    </row>
    <row r="49" spans="1:6" ht="16.5" customHeight="1" thickBot="1" x14ac:dyDescent="0.25">
      <c r="A49" s="542" t="s">
        <v>58</v>
      </c>
      <c r="B49" s="541"/>
      <c r="C49" s="541"/>
      <c r="D49" s="540">
        <f>D47+D48</f>
        <v>227987.04</v>
      </c>
      <c r="E49" s="539">
        <f t="shared" si="0"/>
        <v>193560.99695999999</v>
      </c>
      <c r="F49" s="531"/>
    </row>
    <row r="50" spans="1:6" ht="13.5" thickBot="1" x14ac:dyDescent="0.25">
      <c r="A50" s="538"/>
      <c r="B50" s="535"/>
      <c r="C50" s="537"/>
      <c r="D50" s="536" t="s">
        <v>270</v>
      </c>
      <c r="E50" s="535" t="s">
        <v>271</v>
      </c>
      <c r="F50" s="531"/>
    </row>
    <row r="51" spans="1:6" ht="16.5" customHeight="1" thickBot="1" x14ac:dyDescent="0.25">
      <c r="A51" s="534"/>
      <c r="B51" s="532"/>
      <c r="C51" s="532"/>
      <c r="D51" s="533"/>
      <c r="E51" s="532"/>
      <c r="F51" s="531"/>
    </row>
    <row r="53" spans="1:6" ht="66.75" customHeight="1" x14ac:dyDescent="0.2">
      <c r="A53" s="942" t="s">
        <v>60</v>
      </c>
      <c r="B53" s="942"/>
      <c r="C53" s="942"/>
      <c r="D53" s="942"/>
      <c r="E53" s="942"/>
    </row>
    <row r="54" spans="1:6" ht="18" customHeight="1" x14ac:dyDescent="0.2">
      <c r="A54" s="911" t="s">
        <v>61</v>
      </c>
      <c r="B54" s="911"/>
      <c r="C54" s="911"/>
      <c r="D54" s="911"/>
      <c r="E54" s="911"/>
    </row>
    <row r="55" spans="1:6" ht="33.75" customHeight="1" x14ac:dyDescent="0.2">
      <c r="A55" s="911" t="s">
        <v>62</v>
      </c>
      <c r="B55" s="911"/>
      <c r="C55" s="911"/>
      <c r="D55" s="911"/>
      <c r="E55" s="911"/>
    </row>
    <row r="56" spans="1:6" ht="23.25" customHeight="1" x14ac:dyDescent="0.2">
      <c r="A56" s="911" t="s">
        <v>63</v>
      </c>
      <c r="B56" s="911"/>
      <c r="C56" s="911"/>
      <c r="D56" s="911"/>
      <c r="E56" s="911"/>
    </row>
    <row r="57" spans="1:6" ht="90" customHeight="1" x14ac:dyDescent="0.2">
      <c r="A57" s="907" t="s">
        <v>64</v>
      </c>
      <c r="B57" s="907"/>
      <c r="C57" s="907"/>
      <c r="D57" s="907"/>
      <c r="E57" s="907"/>
    </row>
    <row r="58" spans="1:6" ht="36.75" customHeight="1" x14ac:dyDescent="0.2">
      <c r="A58" s="911" t="s">
        <v>65</v>
      </c>
      <c r="B58" s="911"/>
      <c r="C58" s="911"/>
      <c r="D58" s="911"/>
      <c r="E58" s="911"/>
    </row>
    <row r="59" spans="1:6" x14ac:dyDescent="0.2">
      <c r="A59" s="911" t="s">
        <v>66</v>
      </c>
      <c r="B59" s="911"/>
      <c r="C59" s="911"/>
      <c r="D59" s="911"/>
      <c r="E59" s="911"/>
    </row>
    <row r="60" spans="1:6" ht="18" customHeight="1" x14ac:dyDescent="0.2">
      <c r="A60" s="911" t="s">
        <v>67</v>
      </c>
      <c r="B60" s="911"/>
      <c r="C60" s="911"/>
      <c r="D60" s="911"/>
      <c r="E60" s="911"/>
    </row>
    <row r="61" spans="1:6" x14ac:dyDescent="0.2">
      <c r="A61" s="912" t="s">
        <v>68</v>
      </c>
      <c r="B61" s="912"/>
      <c r="C61" s="912"/>
      <c r="D61" s="912"/>
      <c r="E61" s="912"/>
    </row>
    <row r="62" spans="1:6" ht="20.25" customHeight="1" x14ac:dyDescent="0.2">
      <c r="A62" s="912" t="s">
        <v>69</v>
      </c>
      <c r="B62" s="912"/>
      <c r="C62" s="912"/>
      <c r="D62" s="912"/>
      <c r="E62" s="912"/>
    </row>
    <row r="63" spans="1:6" ht="66.75" customHeight="1" x14ac:dyDescent="0.2">
      <c r="A63" s="907" t="s">
        <v>70</v>
      </c>
      <c r="B63" s="907"/>
      <c r="C63" s="907"/>
      <c r="D63" s="907"/>
      <c r="E63" s="907"/>
    </row>
    <row r="64" spans="1:6" ht="39.75" customHeight="1" x14ac:dyDescent="0.2">
      <c r="A64" s="907" t="s">
        <v>71</v>
      </c>
      <c r="B64" s="907"/>
      <c r="C64" s="907"/>
      <c r="D64" s="907"/>
      <c r="E64" s="907"/>
    </row>
    <row r="65" spans="1:5" ht="48" customHeight="1" x14ac:dyDescent="0.2">
      <c r="A65" s="907" t="s">
        <v>72</v>
      </c>
      <c r="B65" s="907"/>
      <c r="C65" s="907"/>
      <c r="D65" s="907"/>
      <c r="E65" s="907"/>
    </row>
    <row r="66" spans="1:5" ht="119.25" customHeight="1" x14ac:dyDescent="0.2">
      <c r="A66" s="907" t="s">
        <v>73</v>
      </c>
      <c r="B66" s="907"/>
      <c r="C66" s="907"/>
      <c r="D66" s="907"/>
      <c r="E66" s="907"/>
    </row>
    <row r="67" spans="1:5" ht="25.5" customHeight="1" x14ac:dyDescent="0.2">
      <c r="A67" s="913" t="s">
        <v>74</v>
      </c>
      <c r="B67" s="913"/>
      <c r="C67" s="913"/>
      <c r="D67" s="913"/>
      <c r="E67" s="913"/>
    </row>
    <row r="77" spans="1:5" x14ac:dyDescent="0.2">
      <c r="B77" s="590"/>
      <c r="C77" s="590"/>
      <c r="D77" s="590"/>
      <c r="E77" s="590"/>
    </row>
    <row r="78" spans="1:5" x14ac:dyDescent="0.2">
      <c r="B78" s="590"/>
      <c r="C78" s="590"/>
      <c r="D78" s="590"/>
      <c r="E78" s="590"/>
    </row>
    <row r="79" spans="1:5" x14ac:dyDescent="0.2">
      <c r="B79" s="590"/>
      <c r="C79" s="590"/>
      <c r="D79" s="590"/>
      <c r="E79" s="590"/>
    </row>
    <row r="80" spans="1:5" x14ac:dyDescent="0.2">
      <c r="B80" s="590"/>
      <c r="C80" s="590"/>
      <c r="D80" s="590"/>
      <c r="E80" s="590"/>
    </row>
    <row r="81" spans="2:5" x14ac:dyDescent="0.2">
      <c r="B81" s="590"/>
      <c r="C81" s="590"/>
      <c r="D81" s="590"/>
      <c r="E81" s="590"/>
    </row>
    <row r="82" spans="2:5" x14ac:dyDescent="0.2">
      <c r="B82" s="590"/>
      <c r="C82" s="590"/>
      <c r="D82" s="590"/>
      <c r="E82" s="590"/>
    </row>
    <row r="83" spans="2:5" x14ac:dyDescent="0.2">
      <c r="B83" s="590"/>
      <c r="C83" s="590"/>
      <c r="D83" s="590"/>
      <c r="E83" s="590"/>
    </row>
    <row r="84" spans="2:5" x14ac:dyDescent="0.2">
      <c r="B84" s="590"/>
      <c r="C84" s="590"/>
      <c r="D84" s="590"/>
      <c r="E84" s="590"/>
    </row>
    <row r="85" spans="2:5" x14ac:dyDescent="0.2">
      <c r="B85" s="590"/>
      <c r="C85" s="590"/>
      <c r="D85" s="590"/>
      <c r="E85" s="590"/>
    </row>
    <row r="86" spans="2:5" x14ac:dyDescent="0.2">
      <c r="B86" s="590"/>
      <c r="C86" s="590"/>
      <c r="D86" s="590"/>
      <c r="E86" s="590"/>
    </row>
    <row r="87" spans="2:5" x14ac:dyDescent="0.2">
      <c r="B87" s="590"/>
      <c r="C87" s="590"/>
      <c r="D87" s="590"/>
      <c r="E87" s="590"/>
    </row>
    <row r="88" spans="2:5" x14ac:dyDescent="0.2">
      <c r="B88" s="590"/>
      <c r="C88" s="590"/>
      <c r="D88" s="590"/>
      <c r="E88" s="590"/>
    </row>
    <row r="89" spans="2:5" x14ac:dyDescent="0.2">
      <c r="B89" s="590"/>
      <c r="C89" s="590"/>
      <c r="D89" s="590"/>
      <c r="E89" s="590"/>
    </row>
    <row r="90" spans="2:5" x14ac:dyDescent="0.2">
      <c r="B90" s="590"/>
      <c r="C90" s="590"/>
      <c r="D90" s="590"/>
      <c r="E90" s="590"/>
    </row>
    <row r="91" spans="2:5" x14ac:dyDescent="0.2">
      <c r="B91" s="590"/>
      <c r="C91" s="590"/>
      <c r="D91" s="590"/>
      <c r="E91" s="590"/>
    </row>
    <row r="92" spans="2:5" x14ac:dyDescent="0.2">
      <c r="B92" s="590"/>
      <c r="C92" s="590"/>
      <c r="D92" s="590"/>
      <c r="E92" s="590"/>
    </row>
    <row r="93" spans="2:5" x14ac:dyDescent="0.2">
      <c r="B93" s="590"/>
      <c r="C93" s="590"/>
      <c r="D93" s="590"/>
      <c r="E93" s="590"/>
    </row>
    <row r="94" spans="2:5" x14ac:dyDescent="0.2">
      <c r="B94" s="590"/>
      <c r="C94" s="590"/>
      <c r="D94" s="590"/>
      <c r="E94" s="590"/>
    </row>
    <row r="95" spans="2:5" x14ac:dyDescent="0.2">
      <c r="B95" s="590"/>
      <c r="C95" s="590"/>
      <c r="D95" s="590"/>
      <c r="E95" s="590"/>
    </row>
    <row r="96" spans="2:5" x14ac:dyDescent="0.2">
      <c r="B96" s="590"/>
      <c r="C96" s="590"/>
      <c r="D96" s="590"/>
      <c r="E96" s="590"/>
    </row>
    <row r="97" spans="2:5" x14ac:dyDescent="0.2">
      <c r="B97" s="590"/>
      <c r="C97" s="590"/>
      <c r="D97" s="590"/>
      <c r="E97" s="590"/>
    </row>
    <row r="98" spans="2:5" x14ac:dyDescent="0.2">
      <c r="B98" s="590"/>
      <c r="C98" s="590"/>
      <c r="D98" s="590"/>
      <c r="E98" s="590"/>
    </row>
    <row r="99" spans="2:5" x14ac:dyDescent="0.2">
      <c r="B99" s="590"/>
      <c r="C99" s="590"/>
      <c r="D99" s="590"/>
      <c r="E99" s="590"/>
    </row>
    <row r="100" spans="2:5" x14ac:dyDescent="0.2">
      <c r="B100" s="590"/>
      <c r="C100" s="590"/>
      <c r="D100" s="590"/>
      <c r="E100" s="590"/>
    </row>
    <row r="101" spans="2:5" x14ac:dyDescent="0.2">
      <c r="B101" s="590"/>
      <c r="C101" s="590"/>
      <c r="D101" s="590"/>
      <c r="E101" s="590"/>
    </row>
    <row r="102" spans="2:5" x14ac:dyDescent="0.2">
      <c r="B102" s="590"/>
      <c r="C102" s="590"/>
      <c r="D102" s="590"/>
      <c r="E102" s="590"/>
    </row>
    <row r="103" spans="2:5" x14ac:dyDescent="0.2">
      <c r="B103" s="590"/>
      <c r="C103" s="590"/>
      <c r="D103" s="590"/>
      <c r="E103" s="590"/>
    </row>
    <row r="104" spans="2:5" x14ac:dyDescent="0.2">
      <c r="B104" s="590"/>
      <c r="C104" s="590"/>
      <c r="D104" s="590"/>
      <c r="E104" s="590"/>
    </row>
    <row r="105" spans="2:5" x14ac:dyDescent="0.2">
      <c r="B105" s="590"/>
      <c r="C105" s="590"/>
      <c r="D105" s="590"/>
      <c r="E105" s="590"/>
    </row>
    <row r="106" spans="2:5" x14ac:dyDescent="0.2">
      <c r="B106" s="590"/>
      <c r="C106" s="590"/>
      <c r="D106" s="590"/>
      <c r="E106" s="590"/>
    </row>
    <row r="107" spans="2:5" x14ac:dyDescent="0.2">
      <c r="B107" s="590"/>
      <c r="C107" s="590"/>
      <c r="D107" s="590"/>
      <c r="E107" s="590"/>
    </row>
    <row r="108" spans="2:5" x14ac:dyDescent="0.2">
      <c r="B108" s="590"/>
      <c r="C108" s="590"/>
      <c r="D108" s="590"/>
      <c r="E108" s="590"/>
    </row>
    <row r="109" spans="2:5" x14ac:dyDescent="0.2">
      <c r="B109" s="590"/>
      <c r="C109" s="590"/>
      <c r="D109" s="590"/>
      <c r="E109" s="590"/>
    </row>
    <row r="110" spans="2:5" x14ac:dyDescent="0.2">
      <c r="B110" s="590"/>
      <c r="C110" s="590"/>
      <c r="D110" s="590"/>
      <c r="E110" s="590"/>
    </row>
    <row r="111" spans="2:5" x14ac:dyDescent="0.2">
      <c r="B111" s="590"/>
      <c r="C111" s="590"/>
      <c r="D111" s="590"/>
      <c r="E111" s="590"/>
    </row>
    <row r="112" spans="2:5" x14ac:dyDescent="0.2">
      <c r="B112" s="590"/>
      <c r="C112" s="590"/>
      <c r="D112" s="590"/>
      <c r="E112" s="590"/>
    </row>
    <row r="113" spans="2:5" x14ac:dyDescent="0.2">
      <c r="B113" s="590"/>
      <c r="C113" s="590"/>
      <c r="D113" s="590"/>
      <c r="E113" s="590"/>
    </row>
    <row r="114" spans="2:5" x14ac:dyDescent="0.2">
      <c r="B114" s="590"/>
      <c r="C114" s="590"/>
      <c r="D114" s="590"/>
      <c r="E114" s="590"/>
    </row>
    <row r="115" spans="2:5" x14ac:dyDescent="0.2">
      <c r="B115" s="590"/>
      <c r="C115" s="590"/>
      <c r="D115" s="590"/>
      <c r="E115" s="590"/>
    </row>
    <row r="116" spans="2:5" x14ac:dyDescent="0.2">
      <c r="B116" s="590"/>
      <c r="C116" s="590"/>
      <c r="D116" s="590"/>
      <c r="E116" s="590"/>
    </row>
    <row r="117" spans="2:5" x14ac:dyDescent="0.2">
      <c r="B117" s="590"/>
      <c r="C117" s="590"/>
      <c r="D117" s="590"/>
      <c r="E117" s="590"/>
    </row>
    <row r="118" spans="2:5" x14ac:dyDescent="0.2">
      <c r="B118" s="590"/>
      <c r="C118" s="590"/>
      <c r="D118" s="590"/>
      <c r="E118" s="590"/>
    </row>
    <row r="119" spans="2:5" x14ac:dyDescent="0.2">
      <c r="B119" s="590"/>
      <c r="C119" s="590"/>
      <c r="D119" s="590"/>
      <c r="E119" s="590"/>
    </row>
    <row r="120" spans="2:5" x14ac:dyDescent="0.2">
      <c r="B120" s="590"/>
      <c r="C120" s="590"/>
      <c r="D120" s="590"/>
      <c r="E120" s="590"/>
    </row>
    <row r="121" spans="2:5" x14ac:dyDescent="0.2">
      <c r="B121" s="590"/>
      <c r="C121" s="590"/>
      <c r="D121" s="590"/>
      <c r="E121" s="590"/>
    </row>
    <row r="122" spans="2:5" x14ac:dyDescent="0.2">
      <c r="B122" s="590"/>
      <c r="C122" s="590"/>
      <c r="D122" s="590"/>
      <c r="E122" s="590"/>
    </row>
    <row r="123" spans="2:5" x14ac:dyDescent="0.2">
      <c r="B123" s="590"/>
      <c r="C123" s="590"/>
      <c r="D123" s="590"/>
      <c r="E123" s="590"/>
    </row>
    <row r="124" spans="2:5" x14ac:dyDescent="0.2">
      <c r="B124" s="590"/>
      <c r="C124" s="590"/>
      <c r="D124" s="590"/>
      <c r="E124" s="590"/>
    </row>
    <row r="125" spans="2:5" x14ac:dyDescent="0.2">
      <c r="B125" s="590"/>
      <c r="C125" s="590"/>
      <c r="D125" s="590"/>
      <c r="E125" s="590"/>
    </row>
    <row r="126" spans="2:5" x14ac:dyDescent="0.2">
      <c r="B126" s="590"/>
      <c r="C126" s="590"/>
      <c r="D126" s="590"/>
      <c r="E126" s="590"/>
    </row>
    <row r="127" spans="2:5" x14ac:dyDescent="0.2">
      <c r="B127" s="590"/>
      <c r="C127" s="590"/>
      <c r="D127" s="590"/>
      <c r="E127" s="590"/>
    </row>
    <row r="128" spans="2:5" x14ac:dyDescent="0.2">
      <c r="B128" s="590"/>
      <c r="C128" s="590"/>
      <c r="D128" s="590"/>
      <c r="E128" s="590"/>
    </row>
    <row r="129" spans="2:5" x14ac:dyDescent="0.2">
      <c r="B129" s="590"/>
      <c r="C129" s="590"/>
      <c r="D129" s="590"/>
      <c r="E129" s="590"/>
    </row>
    <row r="130" spans="2:5" x14ac:dyDescent="0.2">
      <c r="B130" s="590"/>
      <c r="C130" s="590"/>
      <c r="D130" s="590"/>
      <c r="E130" s="590"/>
    </row>
    <row r="131" spans="2:5" x14ac:dyDescent="0.2">
      <c r="B131" s="590"/>
      <c r="C131" s="590"/>
      <c r="D131" s="590"/>
      <c r="E131" s="590"/>
    </row>
    <row r="132" spans="2:5" x14ac:dyDescent="0.2">
      <c r="B132" s="590"/>
      <c r="C132" s="590"/>
      <c r="D132" s="590"/>
      <c r="E132" s="590"/>
    </row>
    <row r="133" spans="2:5" x14ac:dyDescent="0.2">
      <c r="B133" s="590"/>
      <c r="C133" s="590"/>
      <c r="D133" s="590"/>
      <c r="E133" s="590"/>
    </row>
    <row r="134" spans="2:5" x14ac:dyDescent="0.2">
      <c r="B134" s="590"/>
      <c r="C134" s="590"/>
      <c r="D134" s="590"/>
      <c r="E134" s="590"/>
    </row>
    <row r="135" spans="2:5" x14ac:dyDescent="0.2">
      <c r="B135" s="590"/>
      <c r="C135" s="590"/>
      <c r="D135" s="590"/>
      <c r="E135" s="590"/>
    </row>
    <row r="136" spans="2:5" x14ac:dyDescent="0.2">
      <c r="B136" s="590"/>
      <c r="C136" s="590"/>
      <c r="D136" s="590"/>
      <c r="E136" s="590"/>
    </row>
    <row r="137" spans="2:5" x14ac:dyDescent="0.2">
      <c r="B137" s="590"/>
      <c r="C137" s="590"/>
      <c r="D137" s="590"/>
      <c r="E137" s="590"/>
    </row>
    <row r="138" spans="2:5" x14ac:dyDescent="0.2">
      <c r="B138" s="590"/>
      <c r="C138" s="590"/>
      <c r="D138" s="590"/>
      <c r="E138" s="590"/>
    </row>
    <row r="139" spans="2:5" x14ac:dyDescent="0.2">
      <c r="B139" s="590"/>
      <c r="C139" s="590"/>
      <c r="D139" s="590"/>
      <c r="E139" s="590"/>
    </row>
    <row r="140" spans="2:5" x14ac:dyDescent="0.2">
      <c r="B140" s="590"/>
      <c r="C140" s="590"/>
      <c r="D140" s="590"/>
      <c r="E140" s="590"/>
    </row>
    <row r="141" spans="2:5" x14ac:dyDescent="0.2">
      <c r="B141" s="590"/>
      <c r="C141" s="590"/>
      <c r="D141" s="590"/>
      <c r="E141" s="590"/>
    </row>
    <row r="142" spans="2:5" x14ac:dyDescent="0.2">
      <c r="B142" s="590"/>
      <c r="C142" s="590"/>
      <c r="D142" s="590"/>
      <c r="E142" s="590"/>
    </row>
    <row r="143" spans="2:5" x14ac:dyDescent="0.2">
      <c r="B143" s="590"/>
      <c r="C143" s="590"/>
      <c r="D143" s="590"/>
      <c r="E143" s="590"/>
    </row>
    <row r="144" spans="2:5" x14ac:dyDescent="0.2">
      <c r="B144" s="590"/>
      <c r="C144" s="590"/>
      <c r="D144" s="590"/>
      <c r="E144" s="590"/>
    </row>
    <row r="145" spans="2:5" x14ac:dyDescent="0.2">
      <c r="B145" s="590"/>
      <c r="C145" s="590"/>
      <c r="D145" s="590"/>
      <c r="E145" s="590"/>
    </row>
    <row r="146" spans="2:5" x14ac:dyDescent="0.2">
      <c r="B146" s="590"/>
      <c r="C146" s="590"/>
      <c r="D146" s="590"/>
      <c r="E146" s="590"/>
    </row>
    <row r="147" spans="2:5" x14ac:dyDescent="0.2">
      <c r="B147" s="590"/>
      <c r="C147" s="590"/>
      <c r="D147" s="590"/>
      <c r="E147" s="590"/>
    </row>
    <row r="148" spans="2:5" x14ac:dyDescent="0.2">
      <c r="B148" s="590"/>
      <c r="C148" s="590"/>
      <c r="D148" s="590"/>
      <c r="E148" s="590"/>
    </row>
    <row r="149" spans="2:5" x14ac:dyDescent="0.2">
      <c r="B149" s="590"/>
      <c r="C149" s="590"/>
      <c r="D149" s="590"/>
      <c r="E149" s="590"/>
    </row>
    <row r="150" spans="2:5" x14ac:dyDescent="0.2">
      <c r="B150" s="590"/>
      <c r="C150" s="590"/>
      <c r="D150" s="590"/>
      <c r="E150" s="590"/>
    </row>
    <row r="151" spans="2:5" x14ac:dyDescent="0.2">
      <c r="B151" s="590"/>
      <c r="C151" s="590"/>
      <c r="D151" s="590"/>
      <c r="E151" s="590"/>
    </row>
    <row r="152" spans="2:5" x14ac:dyDescent="0.2">
      <c r="B152" s="590"/>
      <c r="C152" s="590"/>
      <c r="D152" s="590"/>
      <c r="E152" s="590"/>
    </row>
    <row r="153" spans="2:5" x14ac:dyDescent="0.2">
      <c r="B153" s="590"/>
      <c r="C153" s="590"/>
      <c r="D153" s="590"/>
      <c r="E153" s="590"/>
    </row>
    <row r="154" spans="2:5" x14ac:dyDescent="0.2">
      <c r="B154" s="590"/>
      <c r="C154" s="590"/>
      <c r="D154" s="590"/>
      <c r="E154" s="590"/>
    </row>
    <row r="155" spans="2:5" x14ac:dyDescent="0.2">
      <c r="B155" s="590"/>
      <c r="C155" s="590"/>
      <c r="D155" s="590"/>
      <c r="E155" s="590"/>
    </row>
    <row r="156" spans="2:5" x14ac:dyDescent="0.2">
      <c r="B156" s="590"/>
      <c r="C156" s="590"/>
      <c r="D156" s="590"/>
      <c r="E156" s="590"/>
    </row>
    <row r="157" spans="2:5" x14ac:dyDescent="0.2">
      <c r="B157" s="590"/>
      <c r="C157" s="590"/>
      <c r="D157" s="590"/>
      <c r="E157" s="590"/>
    </row>
    <row r="158" spans="2:5" x14ac:dyDescent="0.2">
      <c r="B158" s="590"/>
      <c r="C158" s="590"/>
      <c r="D158" s="590"/>
      <c r="E158" s="590"/>
    </row>
    <row r="159" spans="2:5" x14ac:dyDescent="0.2">
      <c r="B159" s="590"/>
      <c r="C159" s="590"/>
      <c r="D159" s="590"/>
      <c r="E159" s="590"/>
    </row>
    <row r="160" spans="2:5" x14ac:dyDescent="0.2">
      <c r="B160" s="590"/>
      <c r="C160" s="590"/>
      <c r="D160" s="590"/>
      <c r="E160" s="590"/>
    </row>
    <row r="161" spans="2:5" x14ac:dyDescent="0.2">
      <c r="B161" s="590"/>
      <c r="C161" s="590"/>
      <c r="D161" s="590"/>
      <c r="E161" s="590"/>
    </row>
    <row r="162" spans="2:5" x14ac:dyDescent="0.2">
      <c r="B162" s="590"/>
      <c r="C162" s="590"/>
      <c r="D162" s="590"/>
      <c r="E162" s="590"/>
    </row>
    <row r="163" spans="2:5" x14ac:dyDescent="0.2">
      <c r="B163" s="590"/>
      <c r="C163" s="590"/>
      <c r="D163" s="590"/>
      <c r="E163" s="590"/>
    </row>
    <row r="164" spans="2:5" x14ac:dyDescent="0.2">
      <c r="B164" s="590"/>
      <c r="C164" s="590"/>
      <c r="D164" s="590"/>
      <c r="E164" s="590"/>
    </row>
    <row r="165" spans="2:5" x14ac:dyDescent="0.2">
      <c r="B165" s="590"/>
      <c r="C165" s="590"/>
      <c r="D165" s="590"/>
      <c r="E165" s="590"/>
    </row>
    <row r="166" spans="2:5" x14ac:dyDescent="0.2">
      <c r="B166" s="590"/>
      <c r="C166" s="590"/>
      <c r="D166" s="590"/>
      <c r="E166" s="590"/>
    </row>
    <row r="167" spans="2:5" x14ac:dyDescent="0.2">
      <c r="B167" s="590"/>
      <c r="C167" s="590"/>
      <c r="D167" s="590"/>
      <c r="E167" s="590"/>
    </row>
    <row r="168" spans="2:5" x14ac:dyDescent="0.2">
      <c r="B168" s="590"/>
      <c r="C168" s="590"/>
      <c r="D168" s="590"/>
      <c r="E168" s="590"/>
    </row>
    <row r="169" spans="2:5" x14ac:dyDescent="0.2">
      <c r="B169" s="590"/>
      <c r="C169" s="590"/>
      <c r="D169" s="590"/>
      <c r="E169" s="590"/>
    </row>
    <row r="170" spans="2:5" x14ac:dyDescent="0.2">
      <c r="B170" s="590"/>
      <c r="C170" s="590"/>
      <c r="D170" s="590"/>
      <c r="E170" s="590"/>
    </row>
    <row r="171" spans="2:5" x14ac:dyDescent="0.2">
      <c r="B171" s="590"/>
      <c r="C171" s="590"/>
      <c r="D171" s="590"/>
      <c r="E171" s="590"/>
    </row>
    <row r="172" spans="2:5" x14ac:dyDescent="0.2">
      <c r="B172" s="590"/>
      <c r="C172" s="590"/>
      <c r="D172" s="590"/>
      <c r="E172" s="590"/>
    </row>
    <row r="173" spans="2:5" x14ac:dyDescent="0.2">
      <c r="B173" s="590"/>
      <c r="C173" s="590"/>
      <c r="D173" s="590"/>
      <c r="E173" s="590"/>
    </row>
    <row r="174" spans="2:5" x14ac:dyDescent="0.2">
      <c r="B174" s="590"/>
      <c r="C174" s="590"/>
      <c r="D174" s="590"/>
      <c r="E174" s="590"/>
    </row>
    <row r="175" spans="2:5" x14ac:dyDescent="0.2">
      <c r="B175" s="590"/>
      <c r="C175" s="590"/>
      <c r="D175" s="590"/>
      <c r="E175" s="590"/>
    </row>
    <row r="176" spans="2:5" x14ac:dyDescent="0.2">
      <c r="B176" s="590"/>
      <c r="C176" s="590"/>
      <c r="D176" s="590"/>
      <c r="E176" s="590"/>
    </row>
    <row r="177" spans="2:5" x14ac:dyDescent="0.2">
      <c r="B177" s="590"/>
      <c r="C177" s="590"/>
      <c r="D177" s="590"/>
      <c r="E177" s="590"/>
    </row>
    <row r="178" spans="2:5" x14ac:dyDescent="0.2">
      <c r="B178" s="590"/>
      <c r="C178" s="590"/>
      <c r="D178" s="590"/>
      <c r="E178" s="590"/>
    </row>
    <row r="179" spans="2:5" x14ac:dyDescent="0.2">
      <c r="B179" s="590"/>
      <c r="C179" s="590"/>
      <c r="D179" s="590"/>
      <c r="E179" s="590"/>
    </row>
    <row r="180" spans="2:5" x14ac:dyDescent="0.2">
      <c r="B180" s="590"/>
      <c r="C180" s="590"/>
      <c r="D180" s="590"/>
      <c r="E180" s="590"/>
    </row>
    <row r="181" spans="2:5" x14ac:dyDescent="0.2">
      <c r="B181" s="590"/>
      <c r="C181" s="590"/>
      <c r="D181" s="590"/>
      <c r="E181" s="590"/>
    </row>
    <row r="182" spans="2:5" x14ac:dyDescent="0.2">
      <c r="B182" s="590"/>
      <c r="C182" s="590"/>
      <c r="D182" s="590"/>
      <c r="E182" s="590"/>
    </row>
    <row r="183" spans="2:5" x14ac:dyDescent="0.2">
      <c r="B183" s="590"/>
      <c r="C183" s="590"/>
      <c r="D183" s="590"/>
      <c r="E183" s="590"/>
    </row>
    <row r="184" spans="2:5" x14ac:dyDescent="0.2">
      <c r="B184" s="590"/>
      <c r="C184" s="590"/>
      <c r="D184" s="590"/>
      <c r="E184" s="590"/>
    </row>
    <row r="185" spans="2:5" x14ac:dyDescent="0.2">
      <c r="B185" s="590"/>
      <c r="C185" s="590"/>
      <c r="D185" s="590"/>
      <c r="E185" s="590"/>
    </row>
    <row r="186" spans="2:5" x14ac:dyDescent="0.2">
      <c r="B186" s="590"/>
      <c r="C186" s="590"/>
      <c r="D186" s="590"/>
      <c r="E186" s="590"/>
    </row>
    <row r="187" spans="2:5" x14ac:dyDescent="0.2">
      <c r="B187" s="590"/>
      <c r="C187" s="590"/>
      <c r="D187" s="590"/>
      <c r="E187" s="590"/>
    </row>
    <row r="188" spans="2:5" x14ac:dyDescent="0.2">
      <c r="B188" s="590"/>
      <c r="C188" s="590"/>
      <c r="D188" s="590"/>
      <c r="E188" s="590"/>
    </row>
    <row r="189" spans="2:5" x14ac:dyDescent="0.2">
      <c r="B189" s="590"/>
      <c r="C189" s="590"/>
      <c r="D189" s="590"/>
      <c r="E189" s="590"/>
    </row>
    <row r="190" spans="2:5" x14ac:dyDescent="0.2">
      <c r="B190" s="590"/>
      <c r="C190" s="590"/>
      <c r="D190" s="590"/>
      <c r="E190" s="590"/>
    </row>
    <row r="191" spans="2:5" x14ac:dyDescent="0.2">
      <c r="B191" s="590"/>
      <c r="C191" s="590"/>
      <c r="D191" s="590"/>
      <c r="E191" s="590"/>
    </row>
    <row r="192" spans="2:5" x14ac:dyDescent="0.2">
      <c r="B192" s="590"/>
      <c r="C192" s="590"/>
      <c r="D192" s="590"/>
      <c r="E192" s="590"/>
    </row>
    <row r="193" spans="2:5" x14ac:dyDescent="0.2">
      <c r="B193" s="590"/>
      <c r="C193" s="590"/>
      <c r="D193" s="590"/>
      <c r="E193" s="590"/>
    </row>
    <row r="194" spans="2:5" x14ac:dyDescent="0.2">
      <c r="B194" s="590"/>
      <c r="C194" s="590"/>
      <c r="D194" s="590"/>
      <c r="E194" s="590"/>
    </row>
    <row r="195" spans="2:5" x14ac:dyDescent="0.2">
      <c r="B195" s="590"/>
      <c r="C195" s="590"/>
      <c r="D195" s="590"/>
      <c r="E195" s="590"/>
    </row>
    <row r="196" spans="2:5" x14ac:dyDescent="0.2">
      <c r="B196" s="590"/>
      <c r="C196" s="590"/>
      <c r="D196" s="590"/>
      <c r="E196" s="590"/>
    </row>
    <row r="197" spans="2:5" x14ac:dyDescent="0.2">
      <c r="B197" s="590"/>
      <c r="C197" s="590"/>
      <c r="D197" s="590"/>
      <c r="E197" s="590"/>
    </row>
    <row r="198" spans="2:5" x14ac:dyDescent="0.2">
      <c r="B198" s="590"/>
      <c r="C198" s="590"/>
      <c r="D198" s="590"/>
      <c r="E198" s="590"/>
    </row>
    <row r="199" spans="2:5" x14ac:dyDescent="0.2">
      <c r="B199" s="590"/>
      <c r="C199" s="590"/>
      <c r="D199" s="590"/>
      <c r="E199" s="590"/>
    </row>
    <row r="200" spans="2:5" x14ac:dyDescent="0.2">
      <c r="B200" s="590"/>
      <c r="C200" s="590"/>
      <c r="D200" s="590"/>
      <c r="E200" s="590"/>
    </row>
    <row r="201" spans="2:5" x14ac:dyDescent="0.2">
      <c r="B201" s="590"/>
      <c r="C201" s="590"/>
      <c r="D201" s="590"/>
      <c r="E201" s="590"/>
    </row>
    <row r="202" spans="2:5" x14ac:dyDescent="0.2">
      <c r="B202" s="590"/>
      <c r="C202" s="590"/>
      <c r="D202" s="590"/>
      <c r="E202" s="590"/>
    </row>
    <row r="203" spans="2:5" x14ac:dyDescent="0.2">
      <c r="B203" s="590"/>
      <c r="C203" s="590"/>
      <c r="D203" s="590"/>
      <c r="E203" s="590"/>
    </row>
    <row r="204" spans="2:5" x14ac:dyDescent="0.2">
      <c r="B204" s="590"/>
      <c r="C204" s="590"/>
      <c r="D204" s="590"/>
      <c r="E204" s="590"/>
    </row>
    <row r="205" spans="2:5" x14ac:dyDescent="0.2">
      <c r="B205" s="590"/>
      <c r="C205" s="590"/>
      <c r="D205" s="590"/>
      <c r="E205" s="590"/>
    </row>
    <row r="206" spans="2:5" x14ac:dyDescent="0.2">
      <c r="B206" s="590"/>
      <c r="C206" s="590"/>
      <c r="D206" s="590"/>
      <c r="E206" s="590"/>
    </row>
    <row r="207" spans="2:5" x14ac:dyDescent="0.2">
      <c r="B207" s="590"/>
      <c r="C207" s="590"/>
      <c r="D207" s="590"/>
      <c r="E207" s="590"/>
    </row>
    <row r="208" spans="2:5" x14ac:dyDescent="0.2">
      <c r="B208" s="590"/>
      <c r="C208" s="590"/>
      <c r="D208" s="590"/>
      <c r="E208" s="590"/>
    </row>
    <row r="209" spans="2:5" x14ac:dyDescent="0.2">
      <c r="B209" s="590"/>
      <c r="C209" s="590"/>
      <c r="D209" s="590"/>
      <c r="E209" s="590"/>
    </row>
    <row r="210" spans="2:5" x14ac:dyDescent="0.2">
      <c r="B210" s="590"/>
      <c r="C210" s="590"/>
      <c r="D210" s="590"/>
      <c r="E210" s="590"/>
    </row>
    <row r="211" spans="2:5" x14ac:dyDescent="0.2">
      <c r="B211" s="590"/>
      <c r="C211" s="590"/>
      <c r="D211" s="590"/>
      <c r="E211" s="590"/>
    </row>
    <row r="212" spans="2:5" x14ac:dyDescent="0.2">
      <c r="B212" s="590"/>
      <c r="C212" s="590"/>
      <c r="D212" s="590"/>
      <c r="E212" s="590"/>
    </row>
    <row r="213" spans="2:5" x14ac:dyDescent="0.2">
      <c r="B213" s="590"/>
      <c r="C213" s="590"/>
      <c r="D213" s="590"/>
      <c r="E213" s="590"/>
    </row>
    <row r="214" spans="2:5" x14ac:dyDescent="0.2">
      <c r="B214" s="590"/>
      <c r="C214" s="590"/>
      <c r="D214" s="590"/>
      <c r="E214" s="590"/>
    </row>
    <row r="215" spans="2:5" x14ac:dyDescent="0.2">
      <c r="B215" s="590"/>
      <c r="C215" s="590"/>
      <c r="D215" s="590"/>
      <c r="E215" s="590"/>
    </row>
    <row r="216" spans="2:5" x14ac:dyDescent="0.2">
      <c r="B216" s="590"/>
      <c r="C216" s="590"/>
      <c r="D216" s="590"/>
      <c r="E216" s="590"/>
    </row>
    <row r="217" spans="2:5" x14ac:dyDescent="0.2">
      <c r="B217" s="590"/>
      <c r="C217" s="590"/>
      <c r="D217" s="590"/>
      <c r="E217" s="590"/>
    </row>
    <row r="218" spans="2:5" x14ac:dyDescent="0.2">
      <c r="B218" s="590"/>
      <c r="C218" s="590"/>
      <c r="D218" s="590"/>
      <c r="E218" s="590"/>
    </row>
    <row r="219" spans="2:5" x14ac:dyDescent="0.2">
      <c r="B219" s="590"/>
      <c r="C219" s="590"/>
      <c r="D219" s="590"/>
      <c r="E219" s="590"/>
    </row>
    <row r="220" spans="2:5" x14ac:dyDescent="0.2">
      <c r="B220" s="590"/>
      <c r="C220" s="590"/>
      <c r="D220" s="590"/>
      <c r="E220" s="590"/>
    </row>
    <row r="221" spans="2:5" x14ac:dyDescent="0.2">
      <c r="B221" s="590"/>
      <c r="C221" s="590"/>
      <c r="D221" s="590"/>
      <c r="E221" s="590"/>
    </row>
    <row r="222" spans="2:5" x14ac:dyDescent="0.2">
      <c r="B222" s="590"/>
      <c r="C222" s="590"/>
      <c r="D222" s="590"/>
      <c r="E222" s="590"/>
    </row>
    <row r="223" spans="2:5" x14ac:dyDescent="0.2">
      <c r="B223" s="590"/>
      <c r="C223" s="590"/>
      <c r="D223" s="590"/>
      <c r="E223" s="590"/>
    </row>
    <row r="224" spans="2:5" x14ac:dyDescent="0.2">
      <c r="B224" s="590"/>
      <c r="C224" s="590"/>
      <c r="D224" s="590"/>
      <c r="E224" s="590"/>
    </row>
    <row r="225" spans="2:5" x14ac:dyDescent="0.2">
      <c r="B225" s="590"/>
      <c r="C225" s="590"/>
      <c r="D225" s="590"/>
      <c r="E225" s="590"/>
    </row>
    <row r="226" spans="2:5" x14ac:dyDescent="0.2">
      <c r="B226" s="590"/>
      <c r="C226" s="590"/>
      <c r="D226" s="590"/>
      <c r="E226" s="590"/>
    </row>
    <row r="227" spans="2:5" x14ac:dyDescent="0.2">
      <c r="B227" s="590"/>
      <c r="C227" s="590"/>
      <c r="D227" s="590"/>
      <c r="E227" s="590"/>
    </row>
    <row r="228" spans="2:5" x14ac:dyDescent="0.2">
      <c r="B228" s="590"/>
      <c r="C228" s="590"/>
      <c r="D228" s="590"/>
      <c r="E228" s="590"/>
    </row>
    <row r="229" spans="2:5" x14ac:dyDescent="0.2">
      <c r="B229" s="590"/>
      <c r="C229" s="590"/>
      <c r="D229" s="590"/>
      <c r="E229" s="590"/>
    </row>
    <row r="230" spans="2:5" x14ac:dyDescent="0.2">
      <c r="B230" s="590"/>
      <c r="C230" s="590"/>
      <c r="D230" s="590"/>
      <c r="E230" s="590"/>
    </row>
    <row r="231" spans="2:5" x14ac:dyDescent="0.2">
      <c r="B231" s="590"/>
      <c r="C231" s="590"/>
      <c r="D231" s="590"/>
      <c r="E231" s="590"/>
    </row>
    <row r="232" spans="2:5" x14ac:dyDescent="0.2">
      <c r="B232" s="590"/>
      <c r="C232" s="590"/>
      <c r="D232" s="590"/>
      <c r="E232" s="590"/>
    </row>
    <row r="233" spans="2:5" x14ac:dyDescent="0.2">
      <c r="B233" s="590"/>
      <c r="C233" s="590"/>
      <c r="D233" s="590"/>
      <c r="E233" s="590"/>
    </row>
    <row r="234" spans="2:5" x14ac:dyDescent="0.2">
      <c r="B234" s="590"/>
      <c r="C234" s="590"/>
      <c r="D234" s="590"/>
      <c r="E234" s="590"/>
    </row>
    <row r="235" spans="2:5" x14ac:dyDescent="0.2">
      <c r="B235" s="590"/>
      <c r="C235" s="590"/>
      <c r="D235" s="590"/>
      <c r="E235" s="590"/>
    </row>
    <row r="236" spans="2:5" x14ac:dyDescent="0.2">
      <c r="B236" s="590"/>
      <c r="C236" s="590"/>
      <c r="D236" s="590"/>
      <c r="E236" s="590"/>
    </row>
    <row r="237" spans="2:5" x14ac:dyDescent="0.2">
      <c r="B237" s="590"/>
      <c r="C237" s="590"/>
      <c r="D237" s="590"/>
      <c r="E237" s="590"/>
    </row>
    <row r="238" spans="2:5" x14ac:dyDescent="0.2">
      <c r="B238" s="590"/>
      <c r="C238" s="590"/>
      <c r="D238" s="590"/>
      <c r="E238" s="590"/>
    </row>
    <row r="239" spans="2:5" x14ac:dyDescent="0.2">
      <c r="B239" s="590"/>
      <c r="C239" s="590"/>
      <c r="D239" s="590"/>
      <c r="E239" s="590"/>
    </row>
    <row r="240" spans="2:5" x14ac:dyDescent="0.2">
      <c r="B240" s="590"/>
      <c r="C240" s="590"/>
      <c r="D240" s="590"/>
      <c r="E240" s="590"/>
    </row>
    <row r="241" spans="2:5" x14ac:dyDescent="0.2">
      <c r="B241" s="590"/>
      <c r="C241" s="590"/>
      <c r="D241" s="590"/>
      <c r="E241" s="590"/>
    </row>
    <row r="242" spans="2:5" x14ac:dyDescent="0.2">
      <c r="B242" s="590"/>
      <c r="C242" s="590"/>
      <c r="D242" s="590"/>
      <c r="E242" s="590"/>
    </row>
    <row r="243" spans="2:5" x14ac:dyDescent="0.2">
      <c r="B243" s="590"/>
      <c r="C243" s="590"/>
      <c r="D243" s="590"/>
      <c r="E243" s="590"/>
    </row>
    <row r="244" spans="2:5" x14ac:dyDescent="0.2">
      <c r="B244" s="590"/>
      <c r="C244" s="590"/>
      <c r="D244" s="590"/>
      <c r="E244" s="590"/>
    </row>
    <row r="245" spans="2:5" x14ac:dyDescent="0.2">
      <c r="B245" s="590"/>
      <c r="C245" s="590"/>
      <c r="D245" s="590"/>
      <c r="E245" s="590"/>
    </row>
    <row r="246" spans="2:5" x14ac:dyDescent="0.2">
      <c r="B246" s="590"/>
      <c r="C246" s="590"/>
      <c r="D246" s="590"/>
      <c r="E246" s="590"/>
    </row>
    <row r="247" spans="2:5" x14ac:dyDescent="0.2">
      <c r="B247" s="590"/>
      <c r="C247" s="590"/>
      <c r="D247" s="590"/>
      <c r="E247" s="590"/>
    </row>
    <row r="248" spans="2:5" x14ac:dyDescent="0.2">
      <c r="B248" s="590"/>
      <c r="C248" s="590"/>
      <c r="D248" s="590"/>
      <c r="E248" s="590"/>
    </row>
    <row r="249" spans="2:5" x14ac:dyDescent="0.2">
      <c r="B249" s="590"/>
      <c r="C249" s="590"/>
      <c r="D249" s="590"/>
      <c r="E249" s="590"/>
    </row>
    <row r="250" spans="2:5" x14ac:dyDescent="0.2">
      <c r="B250" s="590"/>
      <c r="C250" s="590"/>
      <c r="D250" s="590"/>
      <c r="E250" s="590"/>
    </row>
    <row r="251" spans="2:5" x14ac:dyDescent="0.2">
      <c r="B251" s="590"/>
      <c r="C251" s="590"/>
      <c r="D251" s="590"/>
      <c r="E251" s="590"/>
    </row>
    <row r="252" spans="2:5" x14ac:dyDescent="0.2">
      <c r="B252" s="590"/>
      <c r="C252" s="590"/>
      <c r="D252" s="590"/>
      <c r="E252" s="590"/>
    </row>
    <row r="253" spans="2:5" x14ac:dyDescent="0.2">
      <c r="B253" s="590"/>
      <c r="C253" s="590"/>
      <c r="D253" s="590"/>
      <c r="E253" s="590"/>
    </row>
    <row r="254" spans="2:5" x14ac:dyDescent="0.2">
      <c r="B254" s="590"/>
      <c r="C254" s="590"/>
      <c r="D254" s="590"/>
      <c r="E254" s="590"/>
    </row>
    <row r="255" spans="2:5" x14ac:dyDescent="0.2">
      <c r="B255" s="590"/>
      <c r="C255" s="590"/>
      <c r="D255" s="590"/>
      <c r="E255" s="590"/>
    </row>
  </sheetData>
  <mergeCells count="17">
    <mergeCell ref="A63:E63"/>
    <mergeCell ref="A64:E64"/>
    <mergeCell ref="A65:E65"/>
    <mergeCell ref="A66:E66"/>
    <mergeCell ref="A67:E67"/>
    <mergeCell ref="A62:E62"/>
    <mergeCell ref="B1:E1"/>
    <mergeCell ref="B2:E2"/>
    <mergeCell ref="A53:E53"/>
    <mergeCell ref="A54:E54"/>
    <mergeCell ref="A55:E55"/>
    <mergeCell ref="A56:E56"/>
    <mergeCell ref="A57:E57"/>
    <mergeCell ref="A58:E58"/>
    <mergeCell ref="A59:E59"/>
    <mergeCell ref="A60:E60"/>
    <mergeCell ref="A61:E61"/>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H261"/>
  <sheetViews>
    <sheetView topLeftCell="A37" zoomScale="70" zoomScaleNormal="70" workbookViewId="0">
      <selection activeCell="B39" sqref="B39"/>
    </sheetView>
  </sheetViews>
  <sheetFormatPr defaultColWidth="11.42578125" defaultRowHeight="15" x14ac:dyDescent="0.25"/>
  <cols>
    <col min="1" max="1" width="75.5703125" style="691" customWidth="1"/>
    <col min="2" max="4" width="11.42578125" style="691"/>
    <col min="5" max="5" width="0" style="691" hidden="1" customWidth="1"/>
    <col min="6" max="6" width="11.42578125" style="691"/>
    <col min="7" max="7" width="0" style="691" hidden="1" customWidth="1"/>
    <col min="8" max="8" width="15.85546875" style="787" hidden="1" customWidth="1"/>
    <col min="9" max="13" width="0" style="691" hidden="1" customWidth="1"/>
    <col min="14" max="16384" width="11.42578125" style="691"/>
  </cols>
  <sheetData>
    <row r="1" spans="1:216" ht="19.5" thickBot="1" x14ac:dyDescent="0.3">
      <c r="A1" s="688" t="s">
        <v>0</v>
      </c>
      <c r="B1" s="944" t="s">
        <v>1</v>
      </c>
      <c r="C1" s="945"/>
      <c r="D1" s="945"/>
      <c r="E1" s="945"/>
      <c r="F1" s="945"/>
      <c r="G1" s="946"/>
      <c r="H1" s="689"/>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c r="CD1" s="690"/>
      <c r="CE1" s="690"/>
      <c r="CF1" s="690"/>
      <c r="CG1" s="690"/>
      <c r="CH1" s="690"/>
      <c r="CI1" s="690"/>
      <c r="CJ1" s="690"/>
      <c r="CK1" s="690"/>
      <c r="CL1" s="690"/>
      <c r="CM1" s="690"/>
      <c r="CN1" s="690"/>
      <c r="CO1" s="690"/>
      <c r="CP1" s="690"/>
      <c r="CQ1" s="690"/>
      <c r="CR1" s="690"/>
      <c r="CS1" s="690"/>
      <c r="CT1" s="690"/>
      <c r="CU1" s="690"/>
      <c r="CV1" s="690"/>
      <c r="CW1" s="690"/>
      <c r="CX1" s="690"/>
      <c r="CY1" s="690"/>
      <c r="CZ1" s="690"/>
      <c r="DA1" s="690"/>
      <c r="DB1" s="690"/>
      <c r="DC1" s="690"/>
      <c r="DD1" s="690"/>
      <c r="DE1" s="690"/>
      <c r="DF1" s="690"/>
      <c r="DG1" s="690"/>
      <c r="DH1" s="690"/>
      <c r="DI1" s="690"/>
      <c r="DJ1" s="690"/>
      <c r="DK1" s="690"/>
      <c r="DL1" s="690"/>
      <c r="DM1" s="690"/>
      <c r="DN1" s="690"/>
      <c r="DO1" s="690"/>
      <c r="DP1" s="690"/>
      <c r="DQ1" s="690"/>
      <c r="DR1" s="690"/>
      <c r="DS1" s="690"/>
      <c r="DT1" s="690"/>
      <c r="DU1" s="690"/>
      <c r="DV1" s="690"/>
      <c r="DW1" s="690"/>
      <c r="DX1" s="690"/>
      <c r="DY1" s="690"/>
      <c r="DZ1" s="690"/>
      <c r="EA1" s="690"/>
      <c r="EB1" s="690"/>
      <c r="EC1" s="690"/>
      <c r="ED1" s="690"/>
      <c r="EE1" s="690"/>
      <c r="EF1" s="690"/>
      <c r="EG1" s="690"/>
      <c r="EH1" s="690"/>
      <c r="EI1" s="690"/>
      <c r="EJ1" s="690"/>
      <c r="EK1" s="690"/>
      <c r="EL1" s="690"/>
      <c r="EM1" s="690"/>
      <c r="EN1" s="690"/>
      <c r="EO1" s="690"/>
      <c r="EP1" s="690"/>
      <c r="EQ1" s="690"/>
      <c r="ER1" s="690"/>
      <c r="ES1" s="690"/>
      <c r="ET1" s="690"/>
      <c r="EU1" s="690"/>
      <c r="EV1" s="690"/>
      <c r="EW1" s="690"/>
      <c r="EX1" s="690"/>
      <c r="EY1" s="690"/>
      <c r="EZ1" s="690"/>
      <c r="FA1" s="690"/>
      <c r="FB1" s="690"/>
      <c r="FC1" s="690"/>
      <c r="FD1" s="690"/>
      <c r="FE1" s="690"/>
      <c r="FF1" s="690"/>
      <c r="FG1" s="690"/>
      <c r="FH1" s="690"/>
      <c r="FI1" s="690"/>
      <c r="FJ1" s="690"/>
      <c r="FK1" s="690"/>
      <c r="FL1" s="690"/>
      <c r="FM1" s="690"/>
      <c r="FN1" s="690"/>
      <c r="FO1" s="690"/>
      <c r="FP1" s="690"/>
      <c r="FQ1" s="690"/>
      <c r="FR1" s="690"/>
      <c r="FS1" s="690"/>
      <c r="FT1" s="690"/>
      <c r="FU1" s="690"/>
      <c r="FV1" s="690"/>
      <c r="FW1" s="690"/>
      <c r="FX1" s="690"/>
      <c r="FY1" s="690"/>
      <c r="FZ1" s="690"/>
      <c r="GA1" s="690"/>
      <c r="GB1" s="690"/>
      <c r="GC1" s="690"/>
      <c r="GD1" s="690"/>
      <c r="GE1" s="690"/>
      <c r="GF1" s="690"/>
      <c r="GG1" s="690"/>
      <c r="GH1" s="690"/>
      <c r="GI1" s="690"/>
      <c r="GJ1" s="690"/>
      <c r="GK1" s="690"/>
      <c r="GL1" s="690"/>
      <c r="GM1" s="690"/>
      <c r="GN1" s="690"/>
      <c r="GO1" s="690"/>
      <c r="GP1" s="690"/>
      <c r="GQ1" s="690"/>
      <c r="GR1" s="690"/>
      <c r="GS1" s="690"/>
      <c r="GT1" s="690"/>
      <c r="GU1" s="690"/>
      <c r="GV1" s="690"/>
      <c r="GW1" s="690"/>
      <c r="GX1" s="690"/>
      <c r="GY1" s="690"/>
      <c r="GZ1" s="690"/>
      <c r="HA1" s="690"/>
      <c r="HB1" s="690"/>
      <c r="HC1" s="690"/>
      <c r="HD1" s="690"/>
      <c r="HE1" s="690"/>
      <c r="HF1" s="690"/>
      <c r="HG1" s="690"/>
      <c r="HH1" s="690"/>
    </row>
    <row r="2" spans="1:216" ht="38.25" x14ac:dyDescent="0.25">
      <c r="A2" s="692" t="s">
        <v>2</v>
      </c>
      <c r="B2" s="693" t="s">
        <v>3</v>
      </c>
      <c r="C2" s="694" t="s">
        <v>4</v>
      </c>
      <c r="D2" s="695" t="s">
        <v>5</v>
      </c>
      <c r="E2" s="696" t="s">
        <v>373</v>
      </c>
      <c r="F2" s="695" t="s">
        <v>181</v>
      </c>
      <c r="G2" s="697" t="s">
        <v>77</v>
      </c>
      <c r="H2" s="698"/>
      <c r="I2" s="690" t="s">
        <v>299</v>
      </c>
      <c r="J2" s="690">
        <v>0.92100000000000004</v>
      </c>
      <c r="K2" s="690" t="s">
        <v>298</v>
      </c>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c r="CD2" s="690"/>
      <c r="CE2" s="690"/>
      <c r="CF2" s="690"/>
      <c r="CG2" s="690"/>
      <c r="CH2" s="690"/>
      <c r="CI2" s="690"/>
      <c r="CJ2" s="690"/>
      <c r="CK2" s="690"/>
      <c r="CL2" s="690"/>
      <c r="CM2" s="690"/>
      <c r="CN2" s="690"/>
      <c r="CO2" s="690"/>
      <c r="CP2" s="690"/>
      <c r="CQ2" s="690"/>
      <c r="CR2" s="690"/>
      <c r="CS2" s="690"/>
      <c r="CT2" s="690"/>
      <c r="CU2" s="690"/>
      <c r="CV2" s="690"/>
      <c r="CW2" s="690"/>
      <c r="CX2" s="690"/>
      <c r="CY2" s="690"/>
      <c r="CZ2" s="690"/>
      <c r="DA2" s="690"/>
      <c r="DB2" s="690"/>
      <c r="DC2" s="690"/>
      <c r="DD2" s="690"/>
      <c r="DE2" s="690"/>
      <c r="DF2" s="690"/>
      <c r="DG2" s="690"/>
      <c r="DH2" s="690"/>
      <c r="DI2" s="690"/>
      <c r="DJ2" s="690"/>
      <c r="DK2" s="690"/>
      <c r="DL2" s="690"/>
      <c r="DM2" s="690"/>
      <c r="DN2" s="690"/>
      <c r="DO2" s="690"/>
      <c r="DP2" s="690"/>
      <c r="DQ2" s="690"/>
      <c r="DR2" s="690"/>
      <c r="DS2" s="690"/>
      <c r="DT2" s="690"/>
      <c r="DU2" s="690"/>
      <c r="DV2" s="690"/>
      <c r="DW2" s="690"/>
      <c r="DX2" s="690"/>
      <c r="DY2" s="690"/>
      <c r="DZ2" s="690"/>
      <c r="EA2" s="690"/>
      <c r="EB2" s="690"/>
      <c r="EC2" s="690"/>
      <c r="ED2" s="690"/>
      <c r="EE2" s="690"/>
      <c r="EF2" s="690"/>
      <c r="EG2" s="690"/>
      <c r="EH2" s="690"/>
      <c r="EI2" s="690"/>
      <c r="EJ2" s="690"/>
      <c r="EK2" s="690"/>
      <c r="EL2" s="690"/>
      <c r="EM2" s="690"/>
      <c r="EN2" s="690"/>
      <c r="EO2" s="690"/>
      <c r="EP2" s="690"/>
      <c r="EQ2" s="690"/>
      <c r="ER2" s="690"/>
      <c r="ES2" s="690"/>
      <c r="ET2" s="690"/>
      <c r="EU2" s="690"/>
      <c r="EV2" s="690"/>
      <c r="EW2" s="690"/>
      <c r="EX2" s="690"/>
      <c r="EY2" s="690"/>
      <c r="EZ2" s="690"/>
      <c r="FA2" s="690"/>
      <c r="FB2" s="690"/>
      <c r="FC2" s="690"/>
      <c r="FD2" s="690"/>
      <c r="FE2" s="690"/>
      <c r="FF2" s="690"/>
      <c r="FG2" s="690"/>
      <c r="FH2" s="690"/>
      <c r="FI2" s="690"/>
      <c r="FJ2" s="690"/>
      <c r="FK2" s="690"/>
      <c r="FL2" s="690"/>
      <c r="FM2" s="690"/>
      <c r="FN2" s="690"/>
      <c r="FO2" s="690"/>
      <c r="FP2" s="690"/>
      <c r="FQ2" s="690"/>
      <c r="FR2" s="690"/>
      <c r="FS2" s="690"/>
      <c r="FT2" s="690"/>
      <c r="FU2" s="690"/>
      <c r="FV2" s="690"/>
      <c r="FW2" s="690"/>
      <c r="FX2" s="690"/>
      <c r="FY2" s="690"/>
      <c r="FZ2" s="690"/>
      <c r="GA2" s="690"/>
      <c r="GB2" s="690"/>
      <c r="GC2" s="690"/>
      <c r="GD2" s="690"/>
      <c r="GE2" s="690"/>
      <c r="GF2" s="690"/>
      <c r="GG2" s="690"/>
      <c r="GH2" s="690"/>
      <c r="GI2" s="690"/>
      <c r="GJ2" s="690"/>
      <c r="GK2" s="690"/>
      <c r="GL2" s="690"/>
      <c r="GM2" s="690"/>
      <c r="GN2" s="690"/>
      <c r="GO2" s="690"/>
      <c r="GP2" s="690"/>
      <c r="GQ2" s="690"/>
      <c r="GR2" s="690"/>
      <c r="GS2" s="690"/>
      <c r="GT2" s="690"/>
      <c r="GU2" s="690"/>
      <c r="GV2" s="690"/>
      <c r="GW2" s="690"/>
      <c r="GX2" s="690"/>
      <c r="GY2" s="690"/>
      <c r="GZ2" s="690"/>
      <c r="HA2" s="690"/>
      <c r="HB2" s="690"/>
      <c r="HC2" s="690"/>
      <c r="HD2" s="690"/>
      <c r="HE2" s="690"/>
      <c r="HF2" s="690"/>
      <c r="HG2" s="690"/>
      <c r="HH2" s="690"/>
    </row>
    <row r="3" spans="1:216" x14ac:dyDescent="0.25">
      <c r="A3" s="699" t="s">
        <v>9</v>
      </c>
      <c r="B3" s="700"/>
      <c r="C3" s="701"/>
      <c r="D3" s="701"/>
      <c r="E3" s="701"/>
      <c r="F3" s="701"/>
      <c r="G3" s="702"/>
      <c r="H3" s="689"/>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0"/>
      <c r="CC3" s="690"/>
      <c r="CD3" s="690"/>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0"/>
      <c r="ED3" s="690"/>
      <c r="EE3" s="690"/>
      <c r="EF3" s="690"/>
      <c r="EG3" s="690"/>
      <c r="EH3" s="690"/>
      <c r="EI3" s="690"/>
      <c r="EJ3" s="690"/>
      <c r="EK3" s="690"/>
      <c r="EL3" s="690"/>
      <c r="EM3" s="690"/>
      <c r="EN3" s="690"/>
      <c r="EO3" s="690"/>
      <c r="EP3" s="690"/>
      <c r="EQ3" s="690"/>
      <c r="ER3" s="690"/>
      <c r="ES3" s="690"/>
      <c r="ET3" s="690"/>
      <c r="EU3" s="690"/>
      <c r="EV3" s="690"/>
      <c r="EW3" s="690"/>
      <c r="EX3" s="690"/>
      <c r="EY3" s="690"/>
      <c r="EZ3" s="690"/>
      <c r="FA3" s="690"/>
      <c r="FB3" s="690"/>
      <c r="FC3" s="690"/>
      <c r="FD3" s="690"/>
      <c r="FE3" s="690"/>
      <c r="FF3" s="690"/>
      <c r="FG3" s="690"/>
      <c r="FH3" s="690"/>
      <c r="FI3" s="690"/>
      <c r="FJ3" s="690"/>
      <c r="FK3" s="690"/>
      <c r="FL3" s="690"/>
      <c r="FM3" s="690"/>
      <c r="FN3" s="690"/>
      <c r="FO3" s="690"/>
      <c r="FP3" s="690"/>
      <c r="FQ3" s="690"/>
      <c r="FR3" s="690"/>
      <c r="FS3" s="690"/>
      <c r="FT3" s="690"/>
      <c r="FU3" s="690"/>
      <c r="FV3" s="690"/>
      <c r="FW3" s="690"/>
      <c r="FX3" s="690"/>
      <c r="FY3" s="690"/>
      <c r="FZ3" s="690"/>
      <c r="GA3" s="690"/>
      <c r="GB3" s="690"/>
      <c r="GC3" s="690"/>
      <c r="GD3" s="690"/>
      <c r="GE3" s="690"/>
      <c r="GF3" s="690"/>
      <c r="GG3" s="690"/>
      <c r="GH3" s="690"/>
      <c r="GI3" s="690"/>
      <c r="GJ3" s="690"/>
      <c r="GK3" s="690"/>
      <c r="GL3" s="690"/>
      <c r="GM3" s="690"/>
      <c r="GN3" s="690"/>
      <c r="GO3" s="690"/>
      <c r="GP3" s="690"/>
      <c r="GQ3" s="690"/>
      <c r="GR3" s="690"/>
      <c r="GS3" s="690"/>
      <c r="GT3" s="690"/>
      <c r="GU3" s="690"/>
      <c r="GV3" s="690"/>
      <c r="GW3" s="690"/>
      <c r="GX3" s="690"/>
      <c r="GY3" s="690"/>
      <c r="GZ3" s="690"/>
      <c r="HA3" s="690"/>
      <c r="HB3" s="690"/>
      <c r="HC3" s="690"/>
      <c r="HD3" s="690"/>
      <c r="HE3" s="690"/>
      <c r="HF3" s="690"/>
      <c r="HG3" s="690"/>
      <c r="HH3" s="690"/>
    </row>
    <row r="4" spans="1:216" x14ac:dyDescent="0.25">
      <c r="A4" s="703" t="s">
        <v>297</v>
      </c>
      <c r="B4" s="704" t="s">
        <v>295</v>
      </c>
      <c r="C4" s="705"/>
      <c r="D4" s="705"/>
      <c r="E4" s="705"/>
      <c r="F4" s="706"/>
      <c r="G4" s="707"/>
      <c r="H4" s="708"/>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row>
    <row r="5" spans="1:216" x14ac:dyDescent="0.25">
      <c r="A5" s="709" t="s">
        <v>296</v>
      </c>
      <c r="B5" s="710" t="s">
        <v>295</v>
      </c>
      <c r="C5" s="711">
        <v>12</v>
      </c>
      <c r="D5" s="712">
        <f>4658*0.921</f>
        <v>4290.018</v>
      </c>
      <c r="E5" s="712"/>
      <c r="F5" s="713">
        <f>C5*D5</f>
        <v>51480.216</v>
      </c>
      <c r="G5" s="714">
        <f>E5+F5</f>
        <v>51480.216</v>
      </c>
      <c r="H5" s="708"/>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0"/>
      <c r="BO5" s="690"/>
      <c r="BP5" s="690"/>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690"/>
      <c r="EB5" s="690"/>
      <c r="EC5" s="690"/>
      <c r="ED5" s="690"/>
      <c r="EE5" s="690"/>
      <c r="EF5" s="690"/>
      <c r="EG5" s="690"/>
      <c r="EH5" s="690"/>
      <c r="EI5" s="690"/>
      <c r="EJ5" s="690"/>
      <c r="EK5" s="690"/>
      <c r="EL5" s="690"/>
      <c r="EM5" s="690"/>
      <c r="EN5" s="690"/>
      <c r="EO5" s="690"/>
      <c r="EP5" s="690"/>
      <c r="EQ5" s="690"/>
      <c r="ER5" s="690"/>
      <c r="ES5" s="690"/>
      <c r="ET5" s="690"/>
      <c r="EU5" s="690"/>
      <c r="EV5" s="690"/>
      <c r="EW5" s="690"/>
      <c r="EX5" s="690"/>
      <c r="EY5" s="690"/>
      <c r="EZ5" s="690"/>
      <c r="FA5" s="690"/>
      <c r="FB5" s="690"/>
      <c r="FC5" s="690"/>
      <c r="FD5" s="690"/>
      <c r="FE5" s="690"/>
      <c r="FF5" s="690"/>
      <c r="FG5" s="690"/>
      <c r="FH5" s="690"/>
      <c r="FI5" s="690"/>
      <c r="FJ5" s="690"/>
      <c r="FK5" s="690"/>
      <c r="FL5" s="690"/>
      <c r="FM5" s="690"/>
      <c r="FN5" s="690"/>
      <c r="FO5" s="690"/>
      <c r="FP5" s="690"/>
      <c r="FQ5" s="690"/>
      <c r="FR5" s="690"/>
      <c r="FS5" s="690"/>
      <c r="FT5" s="690"/>
      <c r="FU5" s="690"/>
      <c r="FV5" s="690"/>
      <c r="FW5" s="690"/>
      <c r="FX5" s="690"/>
      <c r="FY5" s="690"/>
      <c r="FZ5" s="690"/>
      <c r="GA5" s="690"/>
      <c r="GB5" s="690"/>
      <c r="GC5" s="690"/>
      <c r="GD5" s="690"/>
      <c r="GE5" s="690"/>
      <c r="GF5" s="690"/>
      <c r="GG5" s="690"/>
      <c r="GH5" s="690"/>
      <c r="GI5" s="690"/>
      <c r="GJ5" s="690"/>
      <c r="GK5" s="690"/>
      <c r="GL5" s="690"/>
      <c r="GM5" s="690"/>
      <c r="GN5" s="690"/>
      <c r="GO5" s="690"/>
      <c r="GP5" s="690"/>
      <c r="GQ5" s="690"/>
      <c r="GR5" s="690"/>
      <c r="GS5" s="690"/>
      <c r="GT5" s="690"/>
      <c r="GU5" s="690"/>
      <c r="GV5" s="690"/>
      <c r="GW5" s="690"/>
      <c r="GX5" s="690"/>
      <c r="GY5" s="690"/>
      <c r="GZ5" s="690"/>
      <c r="HA5" s="690"/>
      <c r="HB5" s="690"/>
      <c r="HC5" s="690"/>
      <c r="HD5" s="690"/>
      <c r="HE5" s="690"/>
      <c r="HF5" s="690"/>
      <c r="HG5" s="690"/>
      <c r="HH5" s="690"/>
    </row>
    <row r="6" spans="1:216" hidden="1" x14ac:dyDescent="0.25">
      <c r="A6" s="715" t="s">
        <v>374</v>
      </c>
      <c r="B6" s="716" t="s">
        <v>169</v>
      </c>
      <c r="C6" s="717">
        <v>12</v>
      </c>
      <c r="D6" s="718">
        <v>2370</v>
      </c>
      <c r="E6" s="719">
        <f>C6*D6</f>
        <v>28440</v>
      </c>
      <c r="F6" s="713"/>
      <c r="G6" s="714">
        <f>E6+F6</f>
        <v>28440</v>
      </c>
      <c r="H6" s="708"/>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690"/>
      <c r="EB6" s="690"/>
      <c r="EC6" s="690"/>
      <c r="ED6" s="690"/>
      <c r="EE6" s="690"/>
      <c r="EF6" s="690"/>
      <c r="EG6" s="690"/>
      <c r="EH6" s="690"/>
      <c r="EI6" s="690"/>
      <c r="EJ6" s="690"/>
      <c r="EK6" s="690"/>
      <c r="EL6" s="690"/>
      <c r="EM6" s="690"/>
      <c r="EN6" s="690"/>
      <c r="EO6" s="690"/>
      <c r="EP6" s="690"/>
      <c r="EQ6" s="690"/>
      <c r="ER6" s="690"/>
      <c r="ES6" s="690"/>
      <c r="ET6" s="690"/>
      <c r="EU6" s="690"/>
      <c r="EV6" s="690"/>
      <c r="EW6" s="690"/>
      <c r="EX6" s="690"/>
      <c r="EY6" s="690"/>
      <c r="EZ6" s="690"/>
      <c r="FA6" s="690"/>
      <c r="FB6" s="690"/>
      <c r="FC6" s="690"/>
      <c r="FD6" s="690"/>
      <c r="FE6" s="690"/>
      <c r="FF6" s="690"/>
      <c r="FG6" s="690"/>
      <c r="FH6" s="690"/>
      <c r="FI6" s="690"/>
      <c r="FJ6" s="690"/>
      <c r="FK6" s="690"/>
      <c r="FL6" s="690"/>
      <c r="FM6" s="690"/>
      <c r="FN6" s="690"/>
      <c r="FO6" s="690"/>
      <c r="FP6" s="690"/>
      <c r="FQ6" s="690"/>
      <c r="FR6" s="690"/>
      <c r="FS6" s="690"/>
      <c r="FT6" s="690"/>
      <c r="FU6" s="690"/>
      <c r="FV6" s="690"/>
      <c r="FW6" s="690"/>
      <c r="FX6" s="690"/>
      <c r="FY6" s="690"/>
      <c r="FZ6" s="690"/>
      <c r="GA6" s="690"/>
      <c r="GB6" s="690"/>
      <c r="GC6" s="690"/>
      <c r="GD6" s="690"/>
      <c r="GE6" s="690"/>
      <c r="GF6" s="690"/>
      <c r="GG6" s="690"/>
      <c r="GH6" s="690"/>
      <c r="GI6" s="690"/>
      <c r="GJ6" s="690"/>
      <c r="GK6" s="690"/>
      <c r="GL6" s="690"/>
      <c r="GM6" s="690"/>
      <c r="GN6" s="690"/>
      <c r="GO6" s="690"/>
      <c r="GP6" s="690"/>
      <c r="GQ6" s="690"/>
      <c r="GR6" s="690"/>
      <c r="GS6" s="690"/>
      <c r="GT6" s="690"/>
      <c r="GU6" s="690"/>
      <c r="GV6" s="690"/>
      <c r="GW6" s="690"/>
      <c r="GX6" s="690"/>
      <c r="GY6" s="690"/>
      <c r="GZ6" s="690"/>
      <c r="HA6" s="690"/>
      <c r="HB6" s="690"/>
      <c r="HC6" s="690"/>
      <c r="HD6" s="690"/>
      <c r="HE6" s="690"/>
      <c r="HF6" s="690"/>
      <c r="HG6" s="690"/>
      <c r="HH6" s="690"/>
    </row>
    <row r="7" spans="1:216" ht="15.6" customHeight="1" x14ac:dyDescent="0.25">
      <c r="A7" s="703" t="s">
        <v>294</v>
      </c>
      <c r="B7" s="700"/>
      <c r="C7" s="701"/>
      <c r="D7" s="701"/>
      <c r="E7" s="701"/>
      <c r="F7" s="713"/>
      <c r="G7" s="714"/>
      <c r="H7" s="708"/>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0"/>
      <c r="BO7" s="690"/>
      <c r="BP7" s="690"/>
      <c r="BQ7" s="690"/>
      <c r="BR7" s="690"/>
      <c r="BS7" s="690"/>
      <c r="BT7" s="690"/>
      <c r="BU7" s="690"/>
      <c r="BV7" s="690"/>
      <c r="BW7" s="690"/>
      <c r="BX7" s="690"/>
      <c r="BY7" s="690"/>
      <c r="BZ7" s="690"/>
      <c r="CA7" s="690"/>
      <c r="CB7" s="690"/>
      <c r="CC7" s="690"/>
      <c r="CD7" s="690"/>
      <c r="CE7" s="690"/>
      <c r="CF7" s="690"/>
      <c r="CG7" s="690"/>
      <c r="CH7" s="690"/>
      <c r="CI7" s="690"/>
      <c r="CJ7" s="690"/>
      <c r="CK7" s="690"/>
      <c r="CL7" s="690"/>
      <c r="CM7" s="690"/>
      <c r="CN7" s="690"/>
      <c r="CO7" s="690"/>
      <c r="CP7" s="690"/>
      <c r="CQ7" s="690"/>
      <c r="CR7" s="690"/>
      <c r="CS7" s="690"/>
      <c r="CT7" s="690"/>
      <c r="CU7" s="690"/>
      <c r="CV7" s="690"/>
      <c r="CW7" s="690"/>
      <c r="CX7" s="690"/>
      <c r="CY7" s="690"/>
      <c r="CZ7" s="690"/>
      <c r="DA7" s="690"/>
      <c r="DB7" s="690"/>
      <c r="DC7" s="690"/>
      <c r="DD7" s="690"/>
      <c r="DE7" s="690"/>
      <c r="DF7" s="690"/>
      <c r="DG7" s="690"/>
      <c r="DH7" s="690"/>
      <c r="DI7" s="690"/>
      <c r="DJ7" s="690"/>
      <c r="DK7" s="690"/>
      <c r="DL7" s="690"/>
      <c r="DM7" s="690"/>
      <c r="DN7" s="690"/>
      <c r="DO7" s="690"/>
      <c r="DP7" s="690"/>
      <c r="DQ7" s="690"/>
      <c r="DR7" s="690"/>
      <c r="DS7" s="690"/>
      <c r="DT7" s="690"/>
      <c r="DU7" s="690"/>
      <c r="DV7" s="690"/>
      <c r="DW7" s="690"/>
      <c r="DX7" s="690"/>
      <c r="DY7" s="690"/>
      <c r="DZ7" s="690"/>
      <c r="EA7" s="690"/>
      <c r="EB7" s="690"/>
      <c r="EC7" s="690"/>
      <c r="ED7" s="690"/>
      <c r="EE7" s="690"/>
      <c r="EF7" s="690"/>
      <c r="EG7" s="690"/>
      <c r="EH7" s="690"/>
      <c r="EI7" s="690"/>
      <c r="EJ7" s="690"/>
      <c r="EK7" s="690"/>
      <c r="EL7" s="690"/>
      <c r="EM7" s="690"/>
      <c r="EN7" s="690"/>
      <c r="EO7" s="690"/>
      <c r="EP7" s="690"/>
      <c r="EQ7" s="690"/>
      <c r="ER7" s="690"/>
      <c r="ES7" s="690"/>
      <c r="ET7" s="690"/>
      <c r="EU7" s="690"/>
      <c r="EV7" s="690"/>
      <c r="EW7" s="690"/>
      <c r="EX7" s="690"/>
      <c r="EY7" s="690"/>
      <c r="EZ7" s="690"/>
      <c r="FA7" s="690"/>
      <c r="FB7" s="690"/>
      <c r="FC7" s="690"/>
      <c r="FD7" s="690"/>
      <c r="FE7" s="690"/>
      <c r="FF7" s="690"/>
      <c r="FG7" s="690"/>
      <c r="FH7" s="690"/>
      <c r="FI7" s="690"/>
      <c r="FJ7" s="690"/>
      <c r="FK7" s="690"/>
      <c r="FL7" s="690"/>
      <c r="FM7" s="690"/>
      <c r="FN7" s="690"/>
      <c r="FO7" s="690"/>
      <c r="FP7" s="690"/>
      <c r="FQ7" s="690"/>
      <c r="FR7" s="690"/>
      <c r="FS7" s="690"/>
      <c r="FT7" s="690"/>
      <c r="FU7" s="690"/>
      <c r="FV7" s="690"/>
      <c r="FW7" s="690"/>
      <c r="FX7" s="690"/>
      <c r="FY7" s="690"/>
      <c r="FZ7" s="690"/>
      <c r="GA7" s="690"/>
      <c r="GB7" s="690"/>
      <c r="GC7" s="690"/>
      <c r="GD7" s="690"/>
      <c r="GE7" s="690"/>
      <c r="GF7" s="690"/>
      <c r="GG7" s="690"/>
      <c r="GH7" s="690"/>
      <c r="GI7" s="690"/>
      <c r="GJ7" s="690"/>
      <c r="GK7" s="690"/>
      <c r="GL7" s="690"/>
      <c r="GM7" s="690"/>
      <c r="GN7" s="690"/>
      <c r="GO7" s="690"/>
      <c r="GP7" s="690"/>
      <c r="GQ7" s="690"/>
      <c r="GR7" s="690"/>
      <c r="GS7" s="690"/>
      <c r="GT7" s="690"/>
      <c r="GU7" s="690"/>
      <c r="GV7" s="690"/>
      <c r="GW7" s="690"/>
      <c r="GX7" s="690"/>
      <c r="GY7" s="690"/>
      <c r="GZ7" s="690"/>
      <c r="HA7" s="690"/>
      <c r="HB7" s="690"/>
      <c r="HC7" s="690"/>
      <c r="HD7" s="690"/>
      <c r="HE7" s="690"/>
      <c r="HF7" s="690"/>
      <c r="HG7" s="690"/>
      <c r="HH7" s="690"/>
    </row>
    <row r="8" spans="1:216" ht="15.6" customHeight="1" x14ac:dyDescent="0.25">
      <c r="A8" s="820" t="s">
        <v>375</v>
      </c>
      <c r="B8" s="821" t="s">
        <v>12</v>
      </c>
      <c r="C8" s="822">
        <v>0.5</v>
      </c>
      <c r="D8" s="720">
        <v>23360</v>
      </c>
      <c r="E8" s="718"/>
      <c r="F8" s="713">
        <f t="shared" ref="F8" si="0">C8*D8</f>
        <v>11680</v>
      </c>
      <c r="G8" s="714">
        <f t="shared" ref="G8:G11" si="1">E8+F8</f>
        <v>11680</v>
      </c>
      <c r="H8" s="689" t="s">
        <v>376</v>
      </c>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690"/>
      <c r="CA8" s="690"/>
      <c r="CB8" s="690"/>
      <c r="CC8" s="690"/>
      <c r="CD8" s="690"/>
      <c r="CE8" s="690"/>
      <c r="CF8" s="690"/>
      <c r="CG8" s="690"/>
      <c r="CH8" s="690"/>
      <c r="CI8" s="690"/>
      <c r="CJ8" s="690"/>
      <c r="CK8" s="690"/>
      <c r="CL8" s="690"/>
      <c r="CM8" s="690"/>
      <c r="CN8" s="690"/>
      <c r="CO8" s="690"/>
      <c r="CP8" s="690"/>
      <c r="CQ8" s="690"/>
      <c r="CR8" s="690"/>
      <c r="CS8" s="690"/>
      <c r="CT8" s="690"/>
      <c r="CU8" s="690"/>
      <c r="CV8" s="690"/>
      <c r="CW8" s="690"/>
      <c r="CX8" s="690"/>
      <c r="CY8" s="690"/>
      <c r="CZ8" s="690"/>
      <c r="DA8" s="690"/>
      <c r="DB8" s="690"/>
      <c r="DC8" s="690"/>
      <c r="DD8" s="690"/>
      <c r="DE8" s="690"/>
      <c r="DF8" s="690"/>
      <c r="DG8" s="690"/>
      <c r="DH8" s="690"/>
      <c r="DI8" s="690"/>
      <c r="DJ8" s="690"/>
      <c r="DK8" s="690"/>
      <c r="DL8" s="690"/>
      <c r="DM8" s="690"/>
      <c r="DN8" s="690"/>
      <c r="DO8" s="690"/>
      <c r="DP8" s="690"/>
      <c r="DQ8" s="690"/>
      <c r="DR8" s="690"/>
      <c r="DS8" s="690"/>
      <c r="DT8" s="690"/>
      <c r="DU8" s="690"/>
      <c r="DV8" s="690"/>
      <c r="DW8" s="690"/>
      <c r="DX8" s="690"/>
      <c r="DY8" s="690"/>
      <c r="DZ8" s="690"/>
      <c r="EA8" s="690"/>
      <c r="EB8" s="690"/>
      <c r="EC8" s="690"/>
      <c r="ED8" s="690"/>
      <c r="EE8" s="690"/>
      <c r="EF8" s="690"/>
      <c r="EG8" s="690"/>
      <c r="EH8" s="690"/>
      <c r="EI8" s="690"/>
      <c r="EJ8" s="690"/>
      <c r="EK8" s="690"/>
      <c r="EL8" s="690"/>
      <c r="EM8" s="690"/>
      <c r="EN8" s="690"/>
      <c r="EO8" s="690"/>
      <c r="EP8" s="690"/>
      <c r="EQ8" s="690"/>
      <c r="ER8" s="690"/>
      <c r="ES8" s="690"/>
      <c r="ET8" s="690"/>
      <c r="EU8" s="690"/>
      <c r="EV8" s="690"/>
      <c r="EW8" s="690"/>
      <c r="EX8" s="690"/>
      <c r="EY8" s="690"/>
      <c r="EZ8" s="690"/>
      <c r="FA8" s="690"/>
      <c r="FB8" s="690"/>
      <c r="FC8" s="690"/>
      <c r="FD8" s="690"/>
      <c r="FE8" s="690"/>
      <c r="FF8" s="690"/>
      <c r="FG8" s="690"/>
      <c r="FH8" s="690"/>
      <c r="FI8" s="690"/>
      <c r="FJ8" s="690"/>
      <c r="FK8" s="690"/>
      <c r="FL8" s="690"/>
      <c r="FM8" s="690"/>
      <c r="FN8" s="690"/>
      <c r="FO8" s="690"/>
      <c r="FP8" s="690"/>
      <c r="FQ8" s="690"/>
      <c r="FR8" s="690"/>
      <c r="FS8" s="690"/>
      <c r="FT8" s="690"/>
      <c r="FU8" s="690"/>
      <c r="FV8" s="690"/>
      <c r="FW8" s="690"/>
      <c r="FX8" s="690"/>
      <c r="FY8" s="690"/>
      <c r="FZ8" s="690"/>
      <c r="GA8" s="690"/>
      <c r="GB8" s="690"/>
      <c r="GC8" s="690"/>
      <c r="GD8" s="690"/>
      <c r="GE8" s="690"/>
      <c r="GF8" s="690"/>
      <c r="GG8" s="690"/>
      <c r="GH8" s="690"/>
      <c r="GI8" s="690"/>
      <c r="GJ8" s="690"/>
      <c r="GK8" s="690"/>
      <c r="GL8" s="690"/>
      <c r="GM8" s="690"/>
      <c r="GN8" s="690"/>
      <c r="GO8" s="690"/>
      <c r="GP8" s="690"/>
      <c r="GQ8" s="690"/>
      <c r="GR8" s="690"/>
      <c r="GS8" s="690"/>
      <c r="GT8" s="690"/>
      <c r="GU8" s="690"/>
      <c r="GV8" s="690"/>
      <c r="GW8" s="690"/>
      <c r="GX8" s="690"/>
      <c r="GY8" s="690"/>
      <c r="GZ8" s="690"/>
      <c r="HA8" s="690"/>
      <c r="HB8" s="690"/>
      <c r="HC8" s="690"/>
      <c r="HD8" s="690"/>
      <c r="HE8" s="690"/>
      <c r="HF8" s="690"/>
      <c r="HG8" s="690"/>
      <c r="HH8" s="690"/>
    </row>
    <row r="9" spans="1:216" ht="15.6" hidden="1" customHeight="1" x14ac:dyDescent="0.25">
      <c r="A9" s="715" t="s">
        <v>377</v>
      </c>
      <c r="B9" s="704" t="s">
        <v>295</v>
      </c>
      <c r="C9" s="717">
        <v>0.5</v>
      </c>
      <c r="D9" s="720">
        <v>13820</v>
      </c>
      <c r="E9" s="720"/>
      <c r="F9" s="713"/>
      <c r="G9" s="714">
        <f t="shared" si="1"/>
        <v>0</v>
      </c>
      <c r="H9" s="689"/>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0"/>
      <c r="BQ9" s="690"/>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690"/>
      <c r="EB9" s="690"/>
      <c r="EC9" s="690"/>
      <c r="ED9" s="690"/>
      <c r="EE9" s="690"/>
      <c r="EF9" s="690"/>
      <c r="EG9" s="690"/>
      <c r="EH9" s="690"/>
      <c r="EI9" s="690"/>
      <c r="EJ9" s="690"/>
      <c r="EK9" s="690"/>
      <c r="EL9" s="690"/>
      <c r="EM9" s="690"/>
      <c r="EN9" s="690"/>
      <c r="EO9" s="690"/>
      <c r="EP9" s="690"/>
      <c r="EQ9" s="690"/>
      <c r="ER9" s="690"/>
      <c r="ES9" s="690"/>
      <c r="ET9" s="690"/>
      <c r="EU9" s="690"/>
      <c r="EV9" s="690"/>
      <c r="EW9" s="690"/>
      <c r="EX9" s="690"/>
      <c r="EY9" s="690"/>
      <c r="EZ9" s="690"/>
      <c r="FA9" s="690"/>
      <c r="FB9" s="690"/>
      <c r="FC9" s="690"/>
      <c r="FD9" s="690"/>
      <c r="FE9" s="690"/>
      <c r="FF9" s="690"/>
      <c r="FG9" s="690"/>
      <c r="FH9" s="690"/>
      <c r="FI9" s="690"/>
      <c r="FJ9" s="690"/>
      <c r="FK9" s="690"/>
      <c r="FL9" s="690"/>
      <c r="FM9" s="690"/>
      <c r="FN9" s="690"/>
      <c r="FO9" s="690"/>
      <c r="FP9" s="690"/>
      <c r="FQ9" s="690"/>
      <c r="FR9" s="690"/>
      <c r="FS9" s="690"/>
      <c r="FT9" s="690"/>
      <c r="FU9" s="690"/>
      <c r="FV9" s="690"/>
      <c r="FW9" s="690"/>
      <c r="FX9" s="690"/>
      <c r="FY9" s="690"/>
      <c r="FZ9" s="690"/>
      <c r="GA9" s="690"/>
      <c r="GB9" s="690"/>
      <c r="GC9" s="690"/>
      <c r="GD9" s="690"/>
      <c r="GE9" s="690"/>
      <c r="GF9" s="690"/>
      <c r="GG9" s="690"/>
      <c r="GH9" s="690"/>
      <c r="GI9" s="690"/>
      <c r="GJ9" s="690"/>
      <c r="GK9" s="690"/>
      <c r="GL9" s="690"/>
      <c r="GM9" s="690"/>
      <c r="GN9" s="690"/>
      <c r="GO9" s="690"/>
      <c r="GP9" s="690"/>
      <c r="GQ9" s="690"/>
      <c r="GR9" s="690"/>
      <c r="GS9" s="690"/>
      <c r="GT9" s="690"/>
      <c r="GU9" s="690"/>
      <c r="GV9" s="690"/>
      <c r="GW9" s="690"/>
      <c r="GX9" s="690"/>
      <c r="GY9" s="690"/>
      <c r="GZ9" s="690"/>
      <c r="HA9" s="690"/>
      <c r="HB9" s="690"/>
      <c r="HC9" s="690"/>
      <c r="HD9" s="690"/>
      <c r="HE9" s="690"/>
      <c r="HF9" s="690"/>
      <c r="HG9" s="690"/>
      <c r="HH9" s="690"/>
    </row>
    <row r="10" spans="1:216" ht="15.6" hidden="1" customHeight="1" x14ac:dyDescent="0.25">
      <c r="A10" s="703" t="s">
        <v>293</v>
      </c>
      <c r="B10" s="704" t="s">
        <v>12</v>
      </c>
      <c r="C10" s="705">
        <v>1</v>
      </c>
      <c r="D10" s="720">
        <v>19400</v>
      </c>
      <c r="E10" s="720">
        <f>C10*D10</f>
        <v>19400</v>
      </c>
      <c r="F10" s="713"/>
      <c r="G10" s="714">
        <f t="shared" si="1"/>
        <v>19400</v>
      </c>
      <c r="H10" s="689" t="s">
        <v>378</v>
      </c>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690"/>
      <c r="BW10" s="690"/>
      <c r="BX10" s="690"/>
      <c r="BY10" s="690"/>
      <c r="BZ10" s="690"/>
      <c r="CA10" s="690"/>
      <c r="CB10" s="690"/>
      <c r="CC10" s="690"/>
      <c r="CD10" s="690"/>
      <c r="CE10" s="690"/>
      <c r="CF10" s="690"/>
      <c r="CG10" s="690"/>
      <c r="CH10" s="690"/>
      <c r="CI10" s="690"/>
      <c r="CJ10" s="690"/>
      <c r="CK10" s="690"/>
      <c r="CL10" s="690"/>
      <c r="CM10" s="690"/>
      <c r="CN10" s="690"/>
      <c r="CO10" s="690"/>
      <c r="CP10" s="690"/>
      <c r="CQ10" s="690"/>
      <c r="CR10" s="690"/>
      <c r="CS10" s="690"/>
      <c r="CT10" s="690"/>
      <c r="CU10" s="690"/>
      <c r="CV10" s="690"/>
      <c r="CW10" s="690"/>
      <c r="CX10" s="690"/>
      <c r="CY10" s="690"/>
      <c r="CZ10" s="690"/>
      <c r="DA10" s="690"/>
      <c r="DB10" s="690"/>
      <c r="DC10" s="690"/>
      <c r="DD10" s="690"/>
      <c r="DE10" s="690"/>
      <c r="DF10" s="690"/>
      <c r="DG10" s="690"/>
      <c r="DH10" s="690"/>
      <c r="DI10" s="690"/>
      <c r="DJ10" s="690"/>
      <c r="DK10" s="690"/>
      <c r="DL10" s="690"/>
      <c r="DM10" s="690"/>
      <c r="DN10" s="690"/>
      <c r="DO10" s="690"/>
      <c r="DP10" s="690"/>
      <c r="DQ10" s="690"/>
      <c r="DR10" s="690"/>
      <c r="DS10" s="690"/>
      <c r="DT10" s="690"/>
      <c r="DU10" s="690"/>
      <c r="DV10" s="690"/>
      <c r="DW10" s="690"/>
      <c r="DX10" s="690"/>
      <c r="DY10" s="690"/>
      <c r="DZ10" s="690"/>
      <c r="EA10" s="690"/>
      <c r="EB10" s="690"/>
      <c r="EC10" s="690"/>
      <c r="ED10" s="690"/>
      <c r="EE10" s="690"/>
      <c r="EF10" s="690"/>
      <c r="EG10" s="690"/>
      <c r="EH10" s="690"/>
      <c r="EI10" s="690"/>
      <c r="EJ10" s="690"/>
      <c r="EK10" s="690"/>
      <c r="EL10" s="690"/>
      <c r="EM10" s="690"/>
      <c r="EN10" s="690"/>
      <c r="EO10" s="690"/>
      <c r="EP10" s="690"/>
      <c r="EQ10" s="690"/>
      <c r="ER10" s="690"/>
      <c r="ES10" s="690"/>
      <c r="ET10" s="690"/>
      <c r="EU10" s="690"/>
      <c r="EV10" s="690"/>
      <c r="EW10" s="690"/>
      <c r="EX10" s="690"/>
      <c r="EY10" s="690"/>
      <c r="EZ10" s="690"/>
      <c r="FA10" s="690"/>
      <c r="FB10" s="690"/>
      <c r="FC10" s="690"/>
      <c r="FD10" s="690"/>
      <c r="FE10" s="690"/>
      <c r="FF10" s="690"/>
      <c r="FG10" s="690"/>
      <c r="FH10" s="690"/>
      <c r="FI10" s="690"/>
      <c r="FJ10" s="690"/>
      <c r="FK10" s="690"/>
      <c r="FL10" s="690"/>
      <c r="FM10" s="690"/>
      <c r="FN10" s="690"/>
      <c r="FO10" s="690"/>
      <c r="FP10" s="690"/>
      <c r="FQ10" s="690"/>
      <c r="FR10" s="690"/>
      <c r="FS10" s="690"/>
      <c r="FT10" s="690"/>
      <c r="FU10" s="690"/>
      <c r="FV10" s="690"/>
      <c r="FW10" s="690"/>
      <c r="FX10" s="690"/>
      <c r="FY10" s="690"/>
      <c r="FZ10" s="690"/>
      <c r="GA10" s="690"/>
      <c r="GB10" s="690"/>
      <c r="GC10" s="690"/>
      <c r="GD10" s="690"/>
      <c r="GE10" s="690"/>
      <c r="GF10" s="690"/>
      <c r="GG10" s="690"/>
      <c r="GH10" s="690"/>
      <c r="GI10" s="690"/>
      <c r="GJ10" s="690"/>
      <c r="GK10" s="690"/>
      <c r="GL10" s="690"/>
      <c r="GM10" s="690"/>
      <c r="GN10" s="690"/>
      <c r="GO10" s="690"/>
      <c r="GP10" s="690"/>
      <c r="GQ10" s="690"/>
      <c r="GR10" s="690"/>
      <c r="GS10" s="690"/>
      <c r="GT10" s="690"/>
      <c r="GU10" s="690"/>
      <c r="GV10" s="690"/>
      <c r="GW10" s="690"/>
      <c r="GX10" s="690"/>
      <c r="GY10" s="690"/>
      <c r="GZ10" s="690"/>
      <c r="HA10" s="690"/>
      <c r="HB10" s="690"/>
      <c r="HC10" s="690"/>
      <c r="HD10" s="690"/>
      <c r="HE10" s="690"/>
      <c r="HF10" s="690"/>
      <c r="HG10" s="690"/>
      <c r="HH10" s="690"/>
    </row>
    <row r="11" spans="1:216" ht="15.6" hidden="1" customHeight="1" x14ac:dyDescent="0.25">
      <c r="A11" s="703" t="s">
        <v>379</v>
      </c>
      <c r="B11" s="721" t="s">
        <v>12</v>
      </c>
      <c r="C11" s="717">
        <v>1</v>
      </c>
      <c r="D11" s="720">
        <v>17200</v>
      </c>
      <c r="E11" s="720">
        <f>C11*D11</f>
        <v>17200</v>
      </c>
      <c r="F11" s="713"/>
      <c r="G11" s="714">
        <f t="shared" si="1"/>
        <v>17200</v>
      </c>
      <c r="H11" s="689"/>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690"/>
      <c r="BW11" s="690"/>
      <c r="BX11" s="690"/>
      <c r="BY11" s="690"/>
      <c r="BZ11" s="690"/>
      <c r="CA11" s="690"/>
      <c r="CB11" s="690"/>
      <c r="CC11" s="690"/>
      <c r="CD11" s="690"/>
      <c r="CE11" s="690"/>
      <c r="CF11" s="690"/>
      <c r="CG11" s="690"/>
      <c r="CH11" s="690"/>
      <c r="CI11" s="690"/>
      <c r="CJ11" s="690"/>
      <c r="CK11" s="690"/>
      <c r="CL11" s="690"/>
      <c r="CM11" s="690"/>
      <c r="CN11" s="690"/>
      <c r="CO11" s="690"/>
      <c r="CP11" s="690"/>
      <c r="CQ11" s="690"/>
      <c r="CR11" s="690"/>
      <c r="CS11" s="690"/>
      <c r="CT11" s="690"/>
      <c r="CU11" s="690"/>
      <c r="CV11" s="690"/>
      <c r="CW11" s="690"/>
      <c r="CX11" s="690"/>
      <c r="CY11" s="690"/>
      <c r="CZ11" s="690"/>
      <c r="DA11" s="690"/>
      <c r="DB11" s="690"/>
      <c r="DC11" s="690"/>
      <c r="DD11" s="690"/>
      <c r="DE11" s="690"/>
      <c r="DF11" s="690"/>
      <c r="DG11" s="690"/>
      <c r="DH11" s="690"/>
      <c r="DI11" s="690"/>
      <c r="DJ11" s="690"/>
      <c r="DK11" s="690"/>
      <c r="DL11" s="690"/>
      <c r="DM11" s="690"/>
      <c r="DN11" s="690"/>
      <c r="DO11" s="690"/>
      <c r="DP11" s="690"/>
      <c r="DQ11" s="690"/>
      <c r="DR11" s="690"/>
      <c r="DS11" s="690"/>
      <c r="DT11" s="690"/>
      <c r="DU11" s="690"/>
      <c r="DV11" s="690"/>
      <c r="DW11" s="690"/>
      <c r="DX11" s="690"/>
      <c r="DY11" s="690"/>
      <c r="DZ11" s="690"/>
      <c r="EA11" s="690"/>
      <c r="EB11" s="690"/>
      <c r="EC11" s="690"/>
      <c r="ED11" s="690"/>
      <c r="EE11" s="690"/>
      <c r="EF11" s="690"/>
      <c r="EG11" s="690"/>
      <c r="EH11" s="690"/>
      <c r="EI11" s="690"/>
      <c r="EJ11" s="690"/>
      <c r="EK11" s="690"/>
      <c r="EL11" s="690"/>
      <c r="EM11" s="690"/>
      <c r="EN11" s="690"/>
      <c r="EO11" s="690"/>
      <c r="EP11" s="690"/>
      <c r="EQ11" s="690"/>
      <c r="ER11" s="690"/>
      <c r="ES11" s="690"/>
      <c r="ET11" s="690"/>
      <c r="EU11" s="690"/>
      <c r="EV11" s="690"/>
      <c r="EW11" s="690"/>
      <c r="EX11" s="690"/>
      <c r="EY11" s="690"/>
      <c r="EZ11" s="690"/>
      <c r="FA11" s="690"/>
      <c r="FB11" s="690"/>
      <c r="FC11" s="690"/>
      <c r="FD11" s="690"/>
      <c r="FE11" s="690"/>
      <c r="FF11" s="690"/>
      <c r="FG11" s="690"/>
      <c r="FH11" s="690"/>
      <c r="FI11" s="690"/>
      <c r="FJ11" s="690"/>
      <c r="FK11" s="690"/>
      <c r="FL11" s="690"/>
      <c r="FM11" s="690"/>
      <c r="FN11" s="690"/>
      <c r="FO11" s="690"/>
      <c r="FP11" s="690"/>
      <c r="FQ11" s="690"/>
      <c r="FR11" s="690"/>
      <c r="FS11" s="690"/>
      <c r="FT11" s="690"/>
      <c r="FU11" s="690"/>
      <c r="FV11" s="690"/>
      <c r="FW11" s="690"/>
      <c r="FX11" s="690"/>
      <c r="FY11" s="690"/>
      <c r="FZ11" s="690"/>
      <c r="GA11" s="690"/>
      <c r="GB11" s="690"/>
      <c r="GC11" s="690"/>
      <c r="GD11" s="690"/>
      <c r="GE11" s="690"/>
      <c r="GF11" s="690"/>
      <c r="GG11" s="690"/>
      <c r="GH11" s="690"/>
      <c r="GI11" s="690"/>
      <c r="GJ11" s="690"/>
      <c r="GK11" s="690"/>
      <c r="GL11" s="690"/>
      <c r="GM11" s="690"/>
      <c r="GN11" s="690"/>
      <c r="GO11" s="690"/>
      <c r="GP11" s="690"/>
      <c r="GQ11" s="690"/>
      <c r="GR11" s="690"/>
      <c r="GS11" s="690"/>
      <c r="GT11" s="690"/>
      <c r="GU11" s="690"/>
      <c r="GV11" s="690"/>
      <c r="GW11" s="690"/>
      <c r="GX11" s="690"/>
      <c r="GY11" s="690"/>
      <c r="GZ11" s="690"/>
      <c r="HA11" s="690"/>
      <c r="HB11" s="690"/>
      <c r="HC11" s="690"/>
      <c r="HD11" s="690"/>
      <c r="HE11" s="690"/>
      <c r="HF11" s="690"/>
      <c r="HG11" s="690"/>
      <c r="HH11" s="690"/>
    </row>
    <row r="12" spans="1:216" x14ac:dyDescent="0.25">
      <c r="A12" s="722" t="s">
        <v>17</v>
      </c>
      <c r="B12" s="723"/>
      <c r="C12" s="724"/>
      <c r="D12" s="725"/>
      <c r="E12" s="726">
        <f>SUM(E3:E11)</f>
        <v>65040</v>
      </c>
      <c r="F12" s="726">
        <f>SUM(F3:F11)</f>
        <v>63160.216</v>
      </c>
      <c r="G12" s="727">
        <f>SUM(G3:G11)</f>
        <v>128200.216</v>
      </c>
      <c r="H12" s="689"/>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c r="CL12" s="690"/>
      <c r="CM12" s="690"/>
      <c r="CN12" s="690"/>
      <c r="CO12" s="690"/>
      <c r="CP12" s="690"/>
      <c r="CQ12" s="690"/>
      <c r="CR12" s="690"/>
      <c r="CS12" s="690"/>
      <c r="CT12" s="690"/>
      <c r="CU12" s="690"/>
      <c r="CV12" s="690"/>
      <c r="CW12" s="690"/>
      <c r="CX12" s="690"/>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90"/>
      <c r="DX12" s="690"/>
      <c r="DY12" s="690"/>
      <c r="DZ12" s="690"/>
      <c r="EA12" s="690"/>
      <c r="EB12" s="690"/>
      <c r="EC12" s="690"/>
      <c r="ED12" s="690"/>
      <c r="EE12" s="690"/>
      <c r="EF12" s="690"/>
      <c r="EG12" s="690"/>
      <c r="EH12" s="690"/>
      <c r="EI12" s="690"/>
      <c r="EJ12" s="690"/>
      <c r="EK12" s="690"/>
      <c r="EL12" s="690"/>
      <c r="EM12" s="690"/>
      <c r="EN12" s="690"/>
      <c r="EO12" s="690"/>
      <c r="EP12" s="690"/>
      <c r="EQ12" s="690"/>
      <c r="ER12" s="690"/>
      <c r="ES12" s="690"/>
      <c r="ET12" s="690"/>
      <c r="EU12" s="690"/>
      <c r="EV12" s="690"/>
      <c r="EW12" s="690"/>
      <c r="EX12" s="690"/>
      <c r="EY12" s="690"/>
      <c r="EZ12" s="690"/>
      <c r="FA12" s="690"/>
      <c r="FB12" s="690"/>
      <c r="FC12" s="690"/>
      <c r="FD12" s="690"/>
      <c r="FE12" s="690"/>
      <c r="FF12" s="690"/>
      <c r="FG12" s="690"/>
      <c r="FH12" s="690"/>
      <c r="FI12" s="690"/>
      <c r="FJ12" s="690"/>
      <c r="FK12" s="690"/>
      <c r="FL12" s="690"/>
      <c r="FM12" s="690"/>
      <c r="FN12" s="690"/>
      <c r="FO12" s="690"/>
      <c r="FP12" s="690"/>
      <c r="FQ12" s="690"/>
      <c r="FR12" s="690"/>
      <c r="FS12" s="690"/>
      <c r="FT12" s="690"/>
      <c r="FU12" s="690"/>
      <c r="FV12" s="690"/>
      <c r="FW12" s="690"/>
      <c r="FX12" s="690"/>
      <c r="FY12" s="690"/>
      <c r="FZ12" s="690"/>
      <c r="GA12" s="690"/>
      <c r="GB12" s="690"/>
      <c r="GC12" s="690"/>
      <c r="GD12" s="690"/>
      <c r="GE12" s="690"/>
      <c r="GF12" s="690"/>
      <c r="GG12" s="690"/>
      <c r="GH12" s="690"/>
      <c r="GI12" s="690"/>
      <c r="GJ12" s="690"/>
      <c r="GK12" s="690"/>
      <c r="GL12" s="690"/>
      <c r="GM12" s="690"/>
      <c r="GN12" s="690"/>
      <c r="GO12" s="690"/>
      <c r="GP12" s="690"/>
      <c r="GQ12" s="690"/>
      <c r="GR12" s="690"/>
      <c r="GS12" s="690"/>
      <c r="GT12" s="690"/>
      <c r="GU12" s="690"/>
      <c r="GV12" s="690"/>
      <c r="GW12" s="690"/>
      <c r="GX12" s="690"/>
      <c r="GY12" s="690"/>
      <c r="GZ12" s="690"/>
      <c r="HA12" s="690"/>
      <c r="HB12" s="690"/>
      <c r="HC12" s="690"/>
      <c r="HD12" s="690"/>
      <c r="HE12" s="690"/>
      <c r="HF12" s="690"/>
      <c r="HG12" s="690"/>
      <c r="HH12" s="690"/>
    </row>
    <row r="13" spans="1:216" x14ac:dyDescent="0.25">
      <c r="A13" s="728" t="s">
        <v>18</v>
      </c>
      <c r="B13" s="700"/>
      <c r="C13" s="701"/>
      <c r="D13" s="701"/>
      <c r="E13" s="729"/>
      <c r="F13" s="729"/>
      <c r="G13" s="730"/>
      <c r="H13" s="689"/>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c r="CB13" s="690"/>
      <c r="CC13" s="690"/>
      <c r="CD13" s="690"/>
      <c r="CE13" s="690"/>
      <c r="CF13" s="690"/>
      <c r="CG13" s="690"/>
      <c r="CH13" s="690"/>
      <c r="CI13" s="690"/>
      <c r="CJ13" s="690"/>
      <c r="CK13" s="690"/>
      <c r="CL13" s="690"/>
      <c r="CM13" s="690"/>
      <c r="CN13" s="690"/>
      <c r="CO13" s="690"/>
      <c r="CP13" s="690"/>
      <c r="CQ13" s="690"/>
      <c r="CR13" s="690"/>
      <c r="CS13" s="690"/>
      <c r="CT13" s="690"/>
      <c r="CU13" s="690"/>
      <c r="CV13" s="690"/>
      <c r="CW13" s="690"/>
      <c r="CX13" s="690"/>
      <c r="CY13" s="690"/>
      <c r="CZ13" s="690"/>
      <c r="DA13" s="690"/>
      <c r="DB13" s="690"/>
      <c r="DC13" s="690"/>
      <c r="DD13" s="690"/>
      <c r="DE13" s="690"/>
      <c r="DF13" s="690"/>
      <c r="DG13" s="690"/>
      <c r="DH13" s="690"/>
      <c r="DI13" s="690"/>
      <c r="DJ13" s="690"/>
      <c r="DK13" s="690"/>
      <c r="DL13" s="690"/>
      <c r="DM13" s="690"/>
      <c r="DN13" s="690"/>
      <c r="DO13" s="690"/>
      <c r="DP13" s="690"/>
      <c r="DQ13" s="690"/>
      <c r="DR13" s="690"/>
      <c r="DS13" s="690"/>
      <c r="DT13" s="690"/>
      <c r="DU13" s="690"/>
      <c r="DV13" s="690"/>
      <c r="DW13" s="690"/>
      <c r="DX13" s="690"/>
      <c r="DY13" s="690"/>
      <c r="DZ13" s="690"/>
      <c r="EA13" s="690"/>
      <c r="EB13" s="690"/>
      <c r="EC13" s="690"/>
      <c r="ED13" s="690"/>
      <c r="EE13" s="690"/>
      <c r="EF13" s="690"/>
      <c r="EG13" s="690"/>
      <c r="EH13" s="690"/>
      <c r="EI13" s="690"/>
      <c r="EJ13" s="690"/>
      <c r="EK13" s="690"/>
      <c r="EL13" s="690"/>
      <c r="EM13" s="690"/>
      <c r="EN13" s="690"/>
      <c r="EO13" s="690"/>
      <c r="EP13" s="690"/>
      <c r="EQ13" s="690"/>
      <c r="ER13" s="690"/>
      <c r="ES13" s="690"/>
      <c r="ET13" s="690"/>
      <c r="EU13" s="690"/>
      <c r="EV13" s="690"/>
      <c r="EW13" s="690"/>
      <c r="EX13" s="690"/>
      <c r="EY13" s="690"/>
      <c r="EZ13" s="690"/>
      <c r="FA13" s="690"/>
      <c r="FB13" s="690"/>
      <c r="FC13" s="690"/>
      <c r="FD13" s="690"/>
      <c r="FE13" s="690"/>
      <c r="FF13" s="690"/>
      <c r="FG13" s="690"/>
      <c r="FH13" s="690"/>
      <c r="FI13" s="690"/>
      <c r="FJ13" s="690"/>
      <c r="FK13" s="690"/>
      <c r="FL13" s="690"/>
      <c r="FM13" s="690"/>
      <c r="FN13" s="690"/>
      <c r="FO13" s="690"/>
      <c r="FP13" s="690"/>
      <c r="FQ13" s="690"/>
      <c r="FR13" s="690"/>
      <c r="FS13" s="690"/>
      <c r="FT13" s="690"/>
      <c r="FU13" s="690"/>
      <c r="FV13" s="690"/>
      <c r="FW13" s="690"/>
      <c r="FX13" s="690"/>
      <c r="FY13" s="690"/>
      <c r="FZ13" s="690"/>
      <c r="GA13" s="690"/>
      <c r="GB13" s="690"/>
      <c r="GC13" s="690"/>
      <c r="GD13" s="690"/>
      <c r="GE13" s="690"/>
      <c r="GF13" s="690"/>
      <c r="GG13" s="690"/>
      <c r="GH13" s="690"/>
      <c r="GI13" s="690"/>
      <c r="GJ13" s="690"/>
      <c r="GK13" s="690"/>
      <c r="GL13" s="690"/>
      <c r="GM13" s="690"/>
      <c r="GN13" s="690"/>
      <c r="GO13" s="690"/>
      <c r="GP13" s="690"/>
      <c r="GQ13" s="690"/>
      <c r="GR13" s="690"/>
      <c r="GS13" s="690"/>
      <c r="GT13" s="690"/>
      <c r="GU13" s="690"/>
      <c r="GV13" s="690"/>
      <c r="GW13" s="690"/>
      <c r="GX13" s="690"/>
      <c r="GY13" s="690"/>
      <c r="GZ13" s="690"/>
      <c r="HA13" s="690"/>
      <c r="HB13" s="690"/>
      <c r="HC13" s="690"/>
      <c r="HD13" s="690"/>
      <c r="HE13" s="690"/>
      <c r="HF13" s="690"/>
      <c r="HG13" s="690"/>
      <c r="HH13" s="690"/>
    </row>
    <row r="14" spans="1:216" x14ac:dyDescent="0.25">
      <c r="A14" s="815" t="s">
        <v>380</v>
      </c>
      <c r="B14" s="816" t="s">
        <v>154</v>
      </c>
      <c r="C14" s="817">
        <v>2</v>
      </c>
      <c r="D14" s="817">
        <v>3000</v>
      </c>
      <c r="E14" s="818"/>
      <c r="F14" s="819">
        <f t="shared" ref="F14" si="2">C14*D14</f>
        <v>6000</v>
      </c>
      <c r="G14" s="731">
        <f t="shared" ref="G14" si="3">E14+F14</f>
        <v>6000</v>
      </c>
      <c r="H14" s="689" t="s">
        <v>381</v>
      </c>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c r="CB14" s="690"/>
      <c r="CC14" s="690"/>
      <c r="CD14" s="690"/>
      <c r="CE14" s="690"/>
      <c r="CF14" s="690"/>
      <c r="CG14" s="690"/>
      <c r="CH14" s="690"/>
      <c r="CI14" s="690"/>
      <c r="CJ14" s="690"/>
      <c r="CK14" s="690"/>
      <c r="CL14" s="690"/>
      <c r="CM14" s="690"/>
      <c r="CN14" s="690"/>
      <c r="CO14" s="690"/>
      <c r="CP14" s="690"/>
      <c r="CQ14" s="690"/>
      <c r="CR14" s="690"/>
      <c r="CS14" s="690"/>
      <c r="CT14" s="690"/>
      <c r="CU14" s="690"/>
      <c r="CV14" s="690"/>
      <c r="CW14" s="690"/>
      <c r="CX14" s="690"/>
      <c r="CY14" s="690"/>
      <c r="CZ14" s="690"/>
      <c r="DA14" s="690"/>
      <c r="DB14" s="690"/>
      <c r="DC14" s="690"/>
      <c r="DD14" s="690"/>
      <c r="DE14" s="690"/>
      <c r="DF14" s="690"/>
      <c r="DG14" s="690"/>
      <c r="DH14" s="690"/>
      <c r="DI14" s="690"/>
      <c r="DJ14" s="690"/>
      <c r="DK14" s="690"/>
      <c r="DL14" s="690"/>
      <c r="DM14" s="690"/>
      <c r="DN14" s="690"/>
      <c r="DO14" s="690"/>
      <c r="DP14" s="690"/>
      <c r="DQ14" s="690"/>
      <c r="DR14" s="690"/>
      <c r="DS14" s="690"/>
      <c r="DT14" s="690"/>
      <c r="DU14" s="690"/>
      <c r="DV14" s="690"/>
      <c r="DW14" s="690"/>
      <c r="DX14" s="690"/>
      <c r="DY14" s="690"/>
      <c r="DZ14" s="690"/>
      <c r="EA14" s="690"/>
      <c r="EB14" s="690"/>
      <c r="EC14" s="690"/>
      <c r="ED14" s="690"/>
      <c r="EE14" s="690"/>
      <c r="EF14" s="690"/>
      <c r="EG14" s="690"/>
      <c r="EH14" s="690"/>
      <c r="EI14" s="690"/>
      <c r="EJ14" s="690"/>
      <c r="EK14" s="690"/>
      <c r="EL14" s="690"/>
      <c r="EM14" s="690"/>
      <c r="EN14" s="690"/>
      <c r="EO14" s="690"/>
      <c r="EP14" s="690"/>
      <c r="EQ14" s="690"/>
      <c r="ER14" s="690"/>
      <c r="ES14" s="690"/>
      <c r="ET14" s="690"/>
      <c r="EU14" s="690"/>
      <c r="EV14" s="690"/>
      <c r="EW14" s="690"/>
      <c r="EX14" s="690"/>
      <c r="EY14" s="690"/>
      <c r="EZ14" s="690"/>
      <c r="FA14" s="690"/>
      <c r="FB14" s="690"/>
      <c r="FC14" s="690"/>
      <c r="FD14" s="690"/>
      <c r="FE14" s="690"/>
      <c r="FF14" s="690"/>
      <c r="FG14" s="690"/>
      <c r="FH14" s="690"/>
      <c r="FI14" s="690"/>
      <c r="FJ14" s="690"/>
      <c r="FK14" s="690"/>
      <c r="FL14" s="690"/>
      <c r="FM14" s="690"/>
      <c r="FN14" s="690"/>
      <c r="FO14" s="690"/>
      <c r="FP14" s="690"/>
      <c r="FQ14" s="690"/>
      <c r="FR14" s="690"/>
      <c r="FS14" s="690"/>
      <c r="FT14" s="690"/>
      <c r="FU14" s="690"/>
      <c r="FV14" s="690"/>
      <c r="FW14" s="690"/>
      <c r="FX14" s="690"/>
      <c r="FY14" s="690"/>
      <c r="FZ14" s="690"/>
      <c r="GA14" s="690"/>
      <c r="GB14" s="690"/>
      <c r="GC14" s="690"/>
      <c r="GD14" s="690"/>
      <c r="GE14" s="690"/>
      <c r="GF14" s="690"/>
      <c r="GG14" s="690"/>
      <c r="GH14" s="690"/>
      <c r="GI14" s="690"/>
      <c r="GJ14" s="690"/>
      <c r="GK14" s="690"/>
      <c r="GL14" s="690"/>
      <c r="GM14" s="690"/>
      <c r="GN14" s="690"/>
      <c r="GO14" s="690"/>
      <c r="GP14" s="690"/>
      <c r="GQ14" s="690"/>
      <c r="GR14" s="690"/>
      <c r="GS14" s="690"/>
      <c r="GT14" s="690"/>
      <c r="GU14" s="690"/>
      <c r="GV14" s="690"/>
      <c r="GW14" s="690"/>
      <c r="GX14" s="690"/>
      <c r="GY14" s="690"/>
      <c r="GZ14" s="690"/>
      <c r="HA14" s="690"/>
      <c r="HB14" s="690"/>
      <c r="HC14" s="690"/>
      <c r="HD14" s="690"/>
      <c r="HE14" s="690"/>
      <c r="HF14" s="690"/>
      <c r="HG14" s="690"/>
      <c r="HH14" s="690"/>
    </row>
    <row r="15" spans="1:216" x14ac:dyDescent="0.25">
      <c r="A15" s="722" t="s">
        <v>19</v>
      </c>
      <c r="B15" s="723"/>
      <c r="C15" s="724"/>
      <c r="D15" s="732"/>
      <c r="E15" s="733">
        <f>SUM(E14)</f>
        <v>0</v>
      </c>
      <c r="F15" s="733">
        <f>SUM(F14)</f>
        <v>6000</v>
      </c>
      <c r="G15" s="727">
        <f>SUM(G14)</f>
        <v>6000</v>
      </c>
      <c r="H15" s="689"/>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c r="CB15" s="690"/>
      <c r="CC15" s="690"/>
      <c r="CD15" s="690"/>
      <c r="CE15" s="690"/>
      <c r="CF15" s="690"/>
      <c r="CG15" s="690"/>
      <c r="CH15" s="690"/>
      <c r="CI15" s="690"/>
      <c r="CJ15" s="690"/>
      <c r="CK15" s="690"/>
      <c r="CL15" s="690"/>
      <c r="CM15" s="690"/>
      <c r="CN15" s="690"/>
      <c r="CO15" s="690"/>
      <c r="CP15" s="690"/>
      <c r="CQ15" s="690"/>
      <c r="CR15" s="690"/>
      <c r="CS15" s="690"/>
      <c r="CT15" s="690"/>
      <c r="CU15" s="690"/>
      <c r="CV15" s="690"/>
      <c r="CW15" s="690"/>
      <c r="CX15" s="690"/>
      <c r="CY15" s="690"/>
      <c r="CZ15" s="690"/>
      <c r="DA15" s="690"/>
      <c r="DB15" s="690"/>
      <c r="DC15" s="690"/>
      <c r="DD15" s="690"/>
      <c r="DE15" s="690"/>
      <c r="DF15" s="690"/>
      <c r="DG15" s="690"/>
      <c r="DH15" s="690"/>
      <c r="DI15" s="690"/>
      <c r="DJ15" s="690"/>
      <c r="DK15" s="690"/>
      <c r="DL15" s="690"/>
      <c r="DM15" s="690"/>
      <c r="DN15" s="690"/>
      <c r="DO15" s="690"/>
      <c r="DP15" s="690"/>
      <c r="DQ15" s="690"/>
      <c r="DR15" s="690"/>
      <c r="DS15" s="690"/>
      <c r="DT15" s="690"/>
      <c r="DU15" s="690"/>
      <c r="DV15" s="690"/>
      <c r="DW15" s="690"/>
      <c r="DX15" s="690"/>
      <c r="DY15" s="690"/>
      <c r="DZ15" s="690"/>
      <c r="EA15" s="690"/>
      <c r="EB15" s="690"/>
      <c r="EC15" s="690"/>
      <c r="ED15" s="690"/>
      <c r="EE15" s="690"/>
      <c r="EF15" s="690"/>
      <c r="EG15" s="690"/>
      <c r="EH15" s="690"/>
      <c r="EI15" s="690"/>
      <c r="EJ15" s="690"/>
      <c r="EK15" s="690"/>
      <c r="EL15" s="690"/>
      <c r="EM15" s="690"/>
      <c r="EN15" s="690"/>
      <c r="EO15" s="690"/>
      <c r="EP15" s="690"/>
      <c r="EQ15" s="690"/>
      <c r="ER15" s="690"/>
      <c r="ES15" s="690"/>
      <c r="ET15" s="690"/>
      <c r="EU15" s="690"/>
      <c r="EV15" s="690"/>
      <c r="EW15" s="690"/>
      <c r="EX15" s="690"/>
      <c r="EY15" s="690"/>
      <c r="EZ15" s="690"/>
      <c r="FA15" s="690"/>
      <c r="FB15" s="690"/>
      <c r="FC15" s="690"/>
      <c r="FD15" s="690"/>
      <c r="FE15" s="690"/>
      <c r="FF15" s="690"/>
      <c r="FG15" s="690"/>
      <c r="FH15" s="690"/>
      <c r="FI15" s="690"/>
      <c r="FJ15" s="690"/>
      <c r="FK15" s="690"/>
      <c r="FL15" s="690"/>
      <c r="FM15" s="690"/>
      <c r="FN15" s="690"/>
      <c r="FO15" s="690"/>
      <c r="FP15" s="690"/>
      <c r="FQ15" s="690"/>
      <c r="FR15" s="690"/>
      <c r="FS15" s="690"/>
      <c r="FT15" s="690"/>
      <c r="FU15" s="690"/>
      <c r="FV15" s="690"/>
      <c r="FW15" s="690"/>
      <c r="FX15" s="690"/>
      <c r="FY15" s="690"/>
      <c r="FZ15" s="690"/>
      <c r="GA15" s="690"/>
      <c r="GB15" s="690"/>
      <c r="GC15" s="690"/>
      <c r="GD15" s="690"/>
      <c r="GE15" s="690"/>
      <c r="GF15" s="690"/>
      <c r="GG15" s="690"/>
      <c r="GH15" s="690"/>
      <c r="GI15" s="690"/>
      <c r="GJ15" s="690"/>
      <c r="GK15" s="690"/>
      <c r="GL15" s="690"/>
      <c r="GM15" s="690"/>
      <c r="GN15" s="690"/>
      <c r="GO15" s="690"/>
      <c r="GP15" s="690"/>
      <c r="GQ15" s="690"/>
      <c r="GR15" s="690"/>
      <c r="GS15" s="690"/>
      <c r="GT15" s="690"/>
      <c r="GU15" s="690"/>
      <c r="GV15" s="690"/>
      <c r="GW15" s="690"/>
      <c r="GX15" s="690"/>
      <c r="GY15" s="690"/>
      <c r="GZ15" s="690"/>
      <c r="HA15" s="690"/>
      <c r="HB15" s="690"/>
      <c r="HC15" s="690"/>
      <c r="HD15" s="690"/>
      <c r="HE15" s="690"/>
      <c r="HF15" s="690"/>
      <c r="HG15" s="690"/>
      <c r="HH15" s="690"/>
    </row>
    <row r="16" spans="1:216" x14ac:dyDescent="0.25">
      <c r="A16" s="728" t="s">
        <v>20</v>
      </c>
      <c r="B16" s="701"/>
      <c r="C16" s="701"/>
      <c r="D16" s="700"/>
      <c r="E16" s="734"/>
      <c r="F16" s="729"/>
      <c r="G16" s="730"/>
      <c r="H16" s="689"/>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0"/>
      <c r="CG16" s="690"/>
      <c r="CH16" s="690"/>
      <c r="CI16" s="690"/>
      <c r="CJ16" s="690"/>
      <c r="CK16" s="690"/>
      <c r="CL16" s="690"/>
      <c r="CM16" s="690"/>
      <c r="CN16" s="690"/>
      <c r="CO16" s="690"/>
      <c r="CP16" s="690"/>
      <c r="CQ16" s="690"/>
      <c r="CR16" s="690"/>
      <c r="CS16" s="690"/>
      <c r="CT16" s="690"/>
      <c r="CU16" s="690"/>
      <c r="CV16" s="690"/>
      <c r="CW16" s="690"/>
      <c r="CX16" s="690"/>
      <c r="CY16" s="690"/>
      <c r="CZ16" s="690"/>
      <c r="DA16" s="690"/>
      <c r="DB16" s="690"/>
      <c r="DC16" s="690"/>
      <c r="DD16" s="690"/>
      <c r="DE16" s="690"/>
      <c r="DF16" s="690"/>
      <c r="DG16" s="690"/>
      <c r="DH16" s="690"/>
      <c r="DI16" s="690"/>
      <c r="DJ16" s="690"/>
      <c r="DK16" s="690"/>
      <c r="DL16" s="690"/>
      <c r="DM16" s="690"/>
      <c r="DN16" s="690"/>
      <c r="DO16" s="690"/>
      <c r="DP16" s="690"/>
      <c r="DQ16" s="690"/>
      <c r="DR16" s="690"/>
      <c r="DS16" s="690"/>
      <c r="DT16" s="690"/>
      <c r="DU16" s="690"/>
      <c r="DV16" s="690"/>
      <c r="DW16" s="690"/>
      <c r="DX16" s="690"/>
      <c r="DY16" s="690"/>
      <c r="DZ16" s="690"/>
      <c r="EA16" s="690"/>
      <c r="EB16" s="690"/>
      <c r="EC16" s="690"/>
      <c r="ED16" s="690"/>
      <c r="EE16" s="690"/>
      <c r="EF16" s="690"/>
      <c r="EG16" s="690"/>
      <c r="EH16" s="690"/>
      <c r="EI16" s="690"/>
      <c r="EJ16" s="690"/>
      <c r="EK16" s="690"/>
      <c r="EL16" s="690"/>
      <c r="EM16" s="690"/>
      <c r="EN16" s="690"/>
      <c r="EO16" s="690"/>
      <c r="EP16" s="690"/>
      <c r="EQ16" s="690"/>
      <c r="ER16" s="690"/>
      <c r="ES16" s="690"/>
      <c r="ET16" s="690"/>
      <c r="EU16" s="690"/>
      <c r="EV16" s="690"/>
      <c r="EW16" s="690"/>
      <c r="EX16" s="690"/>
      <c r="EY16" s="690"/>
      <c r="EZ16" s="690"/>
      <c r="FA16" s="690"/>
      <c r="FB16" s="690"/>
      <c r="FC16" s="690"/>
      <c r="FD16" s="690"/>
      <c r="FE16" s="690"/>
      <c r="FF16" s="690"/>
      <c r="FG16" s="690"/>
      <c r="FH16" s="690"/>
      <c r="FI16" s="690"/>
      <c r="FJ16" s="690"/>
      <c r="FK16" s="690"/>
      <c r="FL16" s="690"/>
      <c r="FM16" s="690"/>
      <c r="FN16" s="690"/>
      <c r="FO16" s="690"/>
      <c r="FP16" s="690"/>
      <c r="FQ16" s="690"/>
      <c r="FR16" s="690"/>
      <c r="FS16" s="690"/>
      <c r="FT16" s="690"/>
      <c r="FU16" s="690"/>
      <c r="FV16" s="690"/>
      <c r="FW16" s="690"/>
      <c r="FX16" s="690"/>
      <c r="FY16" s="690"/>
      <c r="FZ16" s="690"/>
      <c r="GA16" s="690"/>
      <c r="GB16" s="690"/>
      <c r="GC16" s="690"/>
      <c r="GD16" s="690"/>
      <c r="GE16" s="690"/>
      <c r="GF16" s="690"/>
      <c r="GG16" s="690"/>
      <c r="GH16" s="690"/>
      <c r="GI16" s="690"/>
      <c r="GJ16" s="690"/>
      <c r="GK16" s="690"/>
      <c r="GL16" s="690"/>
      <c r="GM16" s="690"/>
      <c r="GN16" s="690"/>
      <c r="GO16" s="690"/>
      <c r="GP16" s="690"/>
      <c r="GQ16" s="690"/>
      <c r="GR16" s="690"/>
      <c r="GS16" s="690"/>
      <c r="GT16" s="690"/>
      <c r="GU16" s="690"/>
      <c r="GV16" s="690"/>
      <c r="GW16" s="690"/>
      <c r="GX16" s="690"/>
      <c r="GY16" s="690"/>
      <c r="GZ16" s="690"/>
      <c r="HA16" s="690"/>
      <c r="HB16" s="690"/>
      <c r="HC16" s="690"/>
      <c r="HD16" s="690"/>
      <c r="HE16" s="690"/>
      <c r="HF16" s="690"/>
      <c r="HG16" s="690"/>
      <c r="HH16" s="690"/>
    </row>
    <row r="17" spans="1:216" x14ac:dyDescent="0.25">
      <c r="A17" s="703" t="s">
        <v>292</v>
      </c>
      <c r="B17" s="735" t="s">
        <v>287</v>
      </c>
      <c r="C17" s="717">
        <v>1</v>
      </c>
      <c r="D17" s="720">
        <v>1750</v>
      </c>
      <c r="E17" s="720"/>
      <c r="F17" s="736">
        <f>C17*D17</f>
        <v>1750</v>
      </c>
      <c r="G17" s="737">
        <f>E17+F17</f>
        <v>1750</v>
      </c>
      <c r="H17" s="689" t="s">
        <v>382</v>
      </c>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c r="CB17" s="690"/>
      <c r="CC17" s="690"/>
      <c r="CD17" s="690"/>
      <c r="CE17" s="690"/>
      <c r="CF17" s="690"/>
      <c r="CG17" s="690"/>
      <c r="CH17" s="690"/>
      <c r="CI17" s="690"/>
      <c r="CJ17" s="690"/>
      <c r="CK17" s="690"/>
      <c r="CL17" s="690"/>
      <c r="CM17" s="690"/>
      <c r="CN17" s="690"/>
      <c r="CO17" s="690"/>
      <c r="CP17" s="690"/>
      <c r="CQ17" s="690"/>
      <c r="CR17" s="690"/>
      <c r="CS17" s="690"/>
      <c r="CT17" s="690"/>
      <c r="CU17" s="690"/>
      <c r="CV17" s="690"/>
      <c r="CW17" s="690"/>
      <c r="CX17" s="690"/>
      <c r="CY17" s="690"/>
      <c r="CZ17" s="690"/>
      <c r="DA17" s="690"/>
      <c r="DB17" s="690"/>
      <c r="DC17" s="690"/>
      <c r="DD17" s="690"/>
      <c r="DE17" s="690"/>
      <c r="DF17" s="690"/>
      <c r="DG17" s="690"/>
      <c r="DH17" s="690"/>
      <c r="DI17" s="690"/>
      <c r="DJ17" s="690"/>
      <c r="DK17" s="690"/>
      <c r="DL17" s="690"/>
      <c r="DM17" s="690"/>
      <c r="DN17" s="690"/>
      <c r="DO17" s="690"/>
      <c r="DP17" s="690"/>
      <c r="DQ17" s="690"/>
      <c r="DR17" s="690"/>
      <c r="DS17" s="690"/>
      <c r="DT17" s="690"/>
      <c r="DU17" s="690"/>
      <c r="DV17" s="690"/>
      <c r="DW17" s="690"/>
      <c r="DX17" s="690"/>
      <c r="DY17" s="690"/>
      <c r="DZ17" s="690"/>
      <c r="EA17" s="690"/>
      <c r="EB17" s="690"/>
      <c r="EC17" s="690"/>
      <c r="ED17" s="690"/>
      <c r="EE17" s="690"/>
      <c r="EF17" s="690"/>
      <c r="EG17" s="690"/>
      <c r="EH17" s="690"/>
      <c r="EI17" s="690"/>
      <c r="EJ17" s="690"/>
      <c r="EK17" s="690"/>
      <c r="EL17" s="690"/>
      <c r="EM17" s="690"/>
      <c r="EN17" s="690"/>
      <c r="EO17" s="690"/>
      <c r="EP17" s="690"/>
      <c r="EQ17" s="690"/>
      <c r="ER17" s="690"/>
      <c r="ES17" s="690"/>
      <c r="ET17" s="690"/>
      <c r="EU17" s="690"/>
      <c r="EV17" s="690"/>
      <c r="EW17" s="690"/>
      <c r="EX17" s="690"/>
      <c r="EY17" s="690"/>
      <c r="EZ17" s="690"/>
      <c r="FA17" s="690"/>
      <c r="FB17" s="690"/>
      <c r="FC17" s="690"/>
      <c r="FD17" s="690"/>
      <c r="FE17" s="690"/>
      <c r="FF17" s="690"/>
      <c r="FG17" s="690"/>
      <c r="FH17" s="690"/>
      <c r="FI17" s="690"/>
      <c r="FJ17" s="690"/>
      <c r="FK17" s="690"/>
      <c r="FL17" s="690"/>
      <c r="FM17" s="690"/>
      <c r="FN17" s="690"/>
      <c r="FO17" s="690"/>
      <c r="FP17" s="690"/>
      <c r="FQ17" s="690"/>
      <c r="FR17" s="690"/>
      <c r="FS17" s="690"/>
      <c r="FT17" s="690"/>
      <c r="FU17" s="690"/>
      <c r="FV17" s="690"/>
      <c r="FW17" s="690"/>
      <c r="FX17" s="690"/>
      <c r="FY17" s="690"/>
      <c r="FZ17" s="690"/>
      <c r="GA17" s="690"/>
      <c r="GB17" s="690"/>
      <c r="GC17" s="690"/>
      <c r="GD17" s="690"/>
      <c r="GE17" s="690"/>
      <c r="GF17" s="690"/>
      <c r="GG17" s="690"/>
      <c r="GH17" s="690"/>
      <c r="GI17" s="690"/>
      <c r="GJ17" s="690"/>
      <c r="GK17" s="690"/>
      <c r="GL17" s="690"/>
      <c r="GM17" s="690"/>
      <c r="GN17" s="690"/>
      <c r="GO17" s="690"/>
      <c r="GP17" s="690"/>
      <c r="GQ17" s="690"/>
      <c r="GR17" s="690"/>
      <c r="GS17" s="690"/>
      <c r="GT17" s="690"/>
      <c r="GU17" s="690"/>
      <c r="GV17" s="690"/>
      <c r="GW17" s="690"/>
      <c r="GX17" s="690"/>
      <c r="GY17" s="690"/>
      <c r="GZ17" s="690"/>
      <c r="HA17" s="690"/>
      <c r="HB17" s="690"/>
      <c r="HC17" s="690"/>
      <c r="HD17" s="690"/>
      <c r="HE17" s="690"/>
      <c r="HF17" s="690"/>
      <c r="HG17" s="690"/>
      <c r="HH17" s="690"/>
    </row>
    <row r="18" spans="1:216" x14ac:dyDescent="0.25">
      <c r="A18" s="703" t="s">
        <v>291</v>
      </c>
      <c r="B18" s="735" t="s">
        <v>287</v>
      </c>
      <c r="C18" s="705">
        <v>1</v>
      </c>
      <c r="D18" s="720">
        <v>460</v>
      </c>
      <c r="E18" s="720"/>
      <c r="F18" s="736">
        <f t="shared" ref="F18:F20" si="4">C18*D18</f>
        <v>460</v>
      </c>
      <c r="G18" s="737">
        <f t="shared" ref="G18:G21" si="5">E18+F18</f>
        <v>460</v>
      </c>
      <c r="H18" s="689"/>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c r="BV18" s="690"/>
      <c r="BW18" s="690"/>
      <c r="BX18" s="690"/>
      <c r="BY18" s="690"/>
      <c r="BZ18" s="690"/>
      <c r="CA18" s="690"/>
      <c r="CB18" s="690"/>
      <c r="CC18" s="690"/>
      <c r="CD18" s="690"/>
      <c r="CE18" s="690"/>
      <c r="CF18" s="690"/>
      <c r="CG18" s="690"/>
      <c r="CH18" s="690"/>
      <c r="CI18" s="690"/>
      <c r="CJ18" s="690"/>
      <c r="CK18" s="690"/>
      <c r="CL18" s="690"/>
      <c r="CM18" s="690"/>
      <c r="CN18" s="690"/>
      <c r="CO18" s="690"/>
      <c r="CP18" s="690"/>
      <c r="CQ18" s="690"/>
      <c r="CR18" s="690"/>
      <c r="CS18" s="690"/>
      <c r="CT18" s="690"/>
      <c r="CU18" s="690"/>
      <c r="CV18" s="690"/>
      <c r="CW18" s="690"/>
      <c r="CX18" s="690"/>
      <c r="CY18" s="690"/>
      <c r="CZ18" s="690"/>
      <c r="DA18" s="690"/>
      <c r="DB18" s="690"/>
      <c r="DC18" s="690"/>
      <c r="DD18" s="690"/>
      <c r="DE18" s="690"/>
      <c r="DF18" s="690"/>
      <c r="DG18" s="690"/>
      <c r="DH18" s="690"/>
      <c r="DI18" s="690"/>
      <c r="DJ18" s="690"/>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90"/>
      <c r="FX18" s="690"/>
      <c r="FY18" s="690"/>
      <c r="FZ18" s="690"/>
      <c r="GA18" s="690"/>
      <c r="GB18" s="690"/>
      <c r="GC18" s="690"/>
      <c r="GD18" s="690"/>
      <c r="GE18" s="690"/>
      <c r="GF18" s="690"/>
      <c r="GG18" s="690"/>
      <c r="GH18" s="690"/>
      <c r="GI18" s="690"/>
      <c r="GJ18" s="690"/>
      <c r="GK18" s="690"/>
      <c r="GL18" s="690"/>
      <c r="GM18" s="690"/>
      <c r="GN18" s="690"/>
      <c r="GO18" s="690"/>
      <c r="GP18" s="690"/>
      <c r="GQ18" s="690"/>
      <c r="GR18" s="690"/>
      <c r="GS18" s="690"/>
      <c r="GT18" s="690"/>
      <c r="GU18" s="690"/>
      <c r="GV18" s="690"/>
      <c r="GW18" s="690"/>
      <c r="GX18" s="690"/>
      <c r="GY18" s="690"/>
      <c r="GZ18" s="690"/>
      <c r="HA18" s="690"/>
      <c r="HB18" s="690"/>
      <c r="HC18" s="690"/>
      <c r="HD18" s="690"/>
      <c r="HE18" s="690"/>
      <c r="HF18" s="690"/>
      <c r="HG18" s="690"/>
      <c r="HH18" s="690"/>
    </row>
    <row r="19" spans="1:216" hidden="1" x14ac:dyDescent="0.25">
      <c r="A19" s="738" t="s">
        <v>290</v>
      </c>
      <c r="B19" s="739" t="s">
        <v>287</v>
      </c>
      <c r="C19" s="740">
        <v>0</v>
      </c>
      <c r="D19" s="741">
        <v>1750</v>
      </c>
      <c r="E19" s="718"/>
      <c r="F19" s="742">
        <f t="shared" si="4"/>
        <v>0</v>
      </c>
      <c r="G19" s="743">
        <f t="shared" si="5"/>
        <v>0</v>
      </c>
      <c r="H19" s="689" t="s">
        <v>383</v>
      </c>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c r="BV19" s="690"/>
      <c r="BW19" s="690"/>
      <c r="BX19" s="690"/>
      <c r="BY19" s="690"/>
      <c r="BZ19" s="690"/>
      <c r="CA19" s="690"/>
      <c r="CB19" s="690"/>
      <c r="CC19" s="690"/>
      <c r="CD19" s="690"/>
      <c r="CE19" s="690"/>
      <c r="CF19" s="690"/>
      <c r="CG19" s="690"/>
      <c r="CH19" s="690"/>
      <c r="CI19" s="690"/>
      <c r="CJ19" s="690"/>
      <c r="CK19" s="690"/>
      <c r="CL19" s="690"/>
      <c r="CM19" s="690"/>
      <c r="CN19" s="690"/>
      <c r="CO19" s="690"/>
      <c r="CP19" s="690"/>
      <c r="CQ19" s="690"/>
      <c r="CR19" s="690"/>
      <c r="CS19" s="690"/>
      <c r="CT19" s="690"/>
      <c r="CU19" s="690"/>
      <c r="CV19" s="690"/>
      <c r="CW19" s="690"/>
      <c r="CX19" s="690"/>
      <c r="CY19" s="690"/>
      <c r="CZ19" s="690"/>
      <c r="DA19" s="690"/>
      <c r="DB19" s="690"/>
      <c r="DC19" s="690"/>
      <c r="DD19" s="690"/>
      <c r="DE19" s="690"/>
      <c r="DF19" s="690"/>
      <c r="DG19" s="690"/>
      <c r="DH19" s="690"/>
      <c r="DI19" s="690"/>
      <c r="DJ19" s="690"/>
      <c r="DK19" s="690"/>
      <c r="DL19" s="690"/>
      <c r="DM19" s="690"/>
      <c r="DN19" s="690"/>
      <c r="DO19" s="690"/>
      <c r="DP19" s="690"/>
      <c r="DQ19" s="690"/>
      <c r="DR19" s="690"/>
      <c r="DS19" s="690"/>
      <c r="DT19" s="690"/>
      <c r="DU19" s="690"/>
      <c r="DV19" s="690"/>
      <c r="DW19" s="690"/>
      <c r="DX19" s="690"/>
      <c r="DY19" s="690"/>
      <c r="DZ19" s="690"/>
      <c r="EA19" s="690"/>
      <c r="EB19" s="690"/>
      <c r="EC19" s="690"/>
      <c r="ED19" s="690"/>
      <c r="EE19" s="690"/>
      <c r="EF19" s="690"/>
      <c r="EG19" s="690"/>
      <c r="EH19" s="690"/>
      <c r="EI19" s="690"/>
      <c r="EJ19" s="690"/>
      <c r="EK19" s="690"/>
      <c r="EL19" s="690"/>
      <c r="EM19" s="690"/>
      <c r="EN19" s="690"/>
      <c r="EO19" s="690"/>
      <c r="EP19" s="690"/>
      <c r="EQ19" s="690"/>
      <c r="ER19" s="690"/>
      <c r="ES19" s="690"/>
      <c r="ET19" s="690"/>
      <c r="EU19" s="690"/>
      <c r="EV19" s="690"/>
      <c r="EW19" s="690"/>
      <c r="EX19" s="690"/>
      <c r="EY19" s="690"/>
      <c r="EZ19" s="690"/>
      <c r="FA19" s="690"/>
      <c r="FB19" s="690"/>
      <c r="FC19" s="690"/>
      <c r="FD19" s="690"/>
      <c r="FE19" s="690"/>
      <c r="FF19" s="690"/>
      <c r="FG19" s="690"/>
      <c r="FH19" s="690"/>
      <c r="FI19" s="690"/>
      <c r="FJ19" s="690"/>
      <c r="FK19" s="690"/>
      <c r="FL19" s="690"/>
      <c r="FM19" s="690"/>
      <c r="FN19" s="690"/>
      <c r="FO19" s="690"/>
      <c r="FP19" s="690"/>
      <c r="FQ19" s="690"/>
      <c r="FR19" s="690"/>
      <c r="FS19" s="690"/>
      <c r="FT19" s="690"/>
      <c r="FU19" s="690"/>
      <c r="FV19" s="690"/>
      <c r="FW19" s="690"/>
      <c r="FX19" s="690"/>
      <c r="FY19" s="690"/>
      <c r="FZ19" s="690"/>
      <c r="GA19" s="690"/>
      <c r="GB19" s="690"/>
      <c r="GC19" s="690"/>
      <c r="GD19" s="690"/>
      <c r="GE19" s="690"/>
      <c r="GF19" s="690"/>
      <c r="GG19" s="690"/>
      <c r="GH19" s="690"/>
      <c r="GI19" s="690"/>
      <c r="GJ19" s="690"/>
      <c r="GK19" s="690"/>
      <c r="GL19" s="690"/>
      <c r="GM19" s="690"/>
      <c r="GN19" s="690"/>
      <c r="GO19" s="690"/>
      <c r="GP19" s="690"/>
      <c r="GQ19" s="690"/>
      <c r="GR19" s="690"/>
      <c r="GS19" s="690"/>
      <c r="GT19" s="690"/>
      <c r="GU19" s="690"/>
      <c r="GV19" s="690"/>
      <c r="GW19" s="690"/>
      <c r="GX19" s="690"/>
      <c r="GY19" s="690"/>
      <c r="GZ19" s="690"/>
      <c r="HA19" s="690"/>
      <c r="HB19" s="690"/>
      <c r="HC19" s="690"/>
      <c r="HD19" s="690"/>
      <c r="HE19" s="690"/>
      <c r="HF19" s="690"/>
      <c r="HG19" s="690"/>
      <c r="HH19" s="690"/>
    </row>
    <row r="20" spans="1:216" hidden="1" x14ac:dyDescent="0.25">
      <c r="A20" s="738" t="s">
        <v>289</v>
      </c>
      <c r="B20" s="739" t="s">
        <v>287</v>
      </c>
      <c r="C20" s="740">
        <v>0</v>
      </c>
      <c r="D20" s="741">
        <v>460</v>
      </c>
      <c r="E20" s="718"/>
      <c r="F20" s="742">
        <f t="shared" si="4"/>
        <v>0</v>
      </c>
      <c r="G20" s="743">
        <f t="shared" si="5"/>
        <v>0</v>
      </c>
      <c r="H20" s="689" t="s">
        <v>384</v>
      </c>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90"/>
      <c r="CE20" s="690"/>
      <c r="CF20" s="690"/>
      <c r="CG20" s="690"/>
      <c r="CH20" s="690"/>
      <c r="CI20" s="690"/>
      <c r="CJ20" s="690"/>
      <c r="CK20" s="690"/>
      <c r="CL20" s="690"/>
      <c r="CM20" s="690"/>
      <c r="CN20" s="690"/>
      <c r="CO20" s="690"/>
      <c r="CP20" s="690"/>
      <c r="CQ20" s="690"/>
      <c r="CR20" s="690"/>
      <c r="CS20" s="690"/>
      <c r="CT20" s="690"/>
      <c r="CU20" s="690"/>
      <c r="CV20" s="690"/>
      <c r="CW20" s="690"/>
      <c r="CX20" s="690"/>
      <c r="CY20" s="690"/>
      <c r="CZ20" s="690"/>
      <c r="DA20" s="690"/>
      <c r="DB20" s="690"/>
      <c r="DC20" s="690"/>
      <c r="DD20" s="690"/>
      <c r="DE20" s="690"/>
      <c r="DF20" s="690"/>
      <c r="DG20" s="690"/>
      <c r="DH20" s="690"/>
      <c r="DI20" s="690"/>
      <c r="DJ20" s="690"/>
      <c r="DK20" s="690"/>
      <c r="DL20" s="690"/>
      <c r="DM20" s="690"/>
      <c r="DN20" s="690"/>
      <c r="DO20" s="690"/>
      <c r="DP20" s="690"/>
      <c r="DQ20" s="690"/>
      <c r="DR20" s="690"/>
      <c r="DS20" s="690"/>
      <c r="DT20" s="690"/>
      <c r="DU20" s="690"/>
      <c r="DV20" s="690"/>
      <c r="DW20" s="690"/>
      <c r="DX20" s="690"/>
      <c r="DY20" s="690"/>
      <c r="DZ20" s="690"/>
      <c r="EA20" s="690"/>
      <c r="EB20" s="690"/>
      <c r="EC20" s="690"/>
      <c r="ED20" s="690"/>
      <c r="EE20" s="690"/>
      <c r="EF20" s="690"/>
      <c r="EG20" s="690"/>
      <c r="EH20" s="690"/>
      <c r="EI20" s="690"/>
      <c r="EJ20" s="690"/>
      <c r="EK20" s="690"/>
      <c r="EL20" s="690"/>
      <c r="EM20" s="690"/>
      <c r="EN20" s="690"/>
      <c r="EO20" s="690"/>
      <c r="EP20" s="690"/>
      <c r="EQ20" s="690"/>
      <c r="ER20" s="690"/>
      <c r="ES20" s="690"/>
      <c r="ET20" s="690"/>
      <c r="EU20" s="690"/>
      <c r="EV20" s="690"/>
      <c r="EW20" s="690"/>
      <c r="EX20" s="690"/>
      <c r="EY20" s="690"/>
      <c r="EZ20" s="690"/>
      <c r="FA20" s="690"/>
      <c r="FB20" s="690"/>
      <c r="FC20" s="690"/>
      <c r="FD20" s="690"/>
      <c r="FE20" s="690"/>
      <c r="FF20" s="690"/>
      <c r="FG20" s="690"/>
      <c r="FH20" s="690"/>
      <c r="FI20" s="690"/>
      <c r="FJ20" s="690"/>
      <c r="FK20" s="690"/>
      <c r="FL20" s="690"/>
      <c r="FM20" s="690"/>
      <c r="FN20" s="690"/>
      <c r="FO20" s="690"/>
      <c r="FP20" s="690"/>
      <c r="FQ20" s="690"/>
      <c r="FR20" s="690"/>
      <c r="FS20" s="690"/>
      <c r="FT20" s="690"/>
      <c r="FU20" s="690"/>
      <c r="FV20" s="690"/>
      <c r="FW20" s="690"/>
      <c r="FX20" s="690"/>
      <c r="FY20" s="690"/>
      <c r="FZ20" s="690"/>
      <c r="GA20" s="690"/>
      <c r="GB20" s="690"/>
      <c r="GC20" s="690"/>
      <c r="GD20" s="690"/>
      <c r="GE20" s="690"/>
      <c r="GF20" s="690"/>
      <c r="GG20" s="690"/>
      <c r="GH20" s="690"/>
      <c r="GI20" s="690"/>
      <c r="GJ20" s="690"/>
      <c r="GK20" s="690"/>
      <c r="GL20" s="690"/>
      <c r="GM20" s="690"/>
      <c r="GN20" s="690"/>
      <c r="GO20" s="690"/>
      <c r="GP20" s="690"/>
      <c r="GQ20" s="690"/>
      <c r="GR20" s="690"/>
      <c r="GS20" s="690"/>
      <c r="GT20" s="690"/>
      <c r="GU20" s="690"/>
      <c r="GV20" s="690"/>
      <c r="GW20" s="690"/>
      <c r="GX20" s="690"/>
      <c r="GY20" s="690"/>
      <c r="GZ20" s="690"/>
      <c r="HA20" s="690"/>
      <c r="HB20" s="690"/>
      <c r="HC20" s="690"/>
      <c r="HD20" s="690"/>
      <c r="HE20" s="690"/>
      <c r="HF20" s="690"/>
      <c r="HG20" s="690"/>
      <c r="HH20" s="690"/>
    </row>
    <row r="21" spans="1:216" s="748" customFormat="1" hidden="1" x14ac:dyDescent="0.25">
      <c r="A21" s="709" t="s">
        <v>288</v>
      </c>
      <c r="B21" s="744" t="s">
        <v>287</v>
      </c>
      <c r="C21" s="711">
        <v>1</v>
      </c>
      <c r="D21" s="745">
        <v>45000</v>
      </c>
      <c r="E21" s="713">
        <f>C21*D21</f>
        <v>45000</v>
      </c>
      <c r="F21" s="712"/>
      <c r="G21" s="737">
        <f t="shared" si="5"/>
        <v>45000</v>
      </c>
      <c r="H21" s="746"/>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7"/>
      <c r="CM21" s="747"/>
      <c r="CN21" s="747"/>
      <c r="CO21" s="747"/>
      <c r="CP21" s="747"/>
      <c r="CQ21" s="747"/>
      <c r="CR21" s="747"/>
      <c r="CS21" s="747"/>
      <c r="CT21" s="747"/>
      <c r="CU21" s="747"/>
      <c r="CV21" s="747"/>
      <c r="CW21" s="747"/>
      <c r="CX21" s="747"/>
      <c r="CY21" s="747"/>
      <c r="CZ21" s="747"/>
      <c r="DA21" s="747"/>
      <c r="DB21" s="747"/>
      <c r="DC21" s="747"/>
      <c r="DD21" s="747"/>
      <c r="DE21" s="747"/>
      <c r="DF21" s="747"/>
      <c r="DG21" s="747"/>
      <c r="DH21" s="747"/>
      <c r="DI21" s="747"/>
      <c r="DJ21" s="747"/>
      <c r="DK21" s="747"/>
      <c r="DL21" s="747"/>
      <c r="DM21" s="747"/>
      <c r="DN21" s="747"/>
      <c r="DO21" s="747"/>
      <c r="DP21" s="747"/>
      <c r="DQ21" s="747"/>
      <c r="DR21" s="747"/>
      <c r="DS21" s="747"/>
      <c r="DT21" s="747"/>
      <c r="DU21" s="747"/>
      <c r="DV21" s="747"/>
      <c r="DW21" s="747"/>
      <c r="DX21" s="747"/>
      <c r="DY21" s="747"/>
      <c r="DZ21" s="747"/>
      <c r="EA21" s="747"/>
      <c r="EB21" s="747"/>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7"/>
      <c r="FY21" s="747"/>
      <c r="FZ21" s="747"/>
      <c r="GA21" s="747"/>
      <c r="GB21" s="747"/>
      <c r="GC21" s="747"/>
      <c r="GD21" s="747"/>
      <c r="GE21" s="747"/>
      <c r="GF21" s="747"/>
      <c r="GG21" s="747"/>
      <c r="GH21" s="747"/>
      <c r="GI21" s="747"/>
      <c r="GJ21" s="747"/>
      <c r="GK21" s="747"/>
      <c r="GL21" s="747"/>
      <c r="GM21" s="747"/>
      <c r="GN21" s="747"/>
      <c r="GO21" s="747"/>
      <c r="GP21" s="747"/>
      <c r="GQ21" s="747"/>
      <c r="GR21" s="747"/>
      <c r="GS21" s="747"/>
      <c r="GT21" s="747"/>
      <c r="GU21" s="747"/>
      <c r="GV21" s="747"/>
      <c r="GW21" s="747"/>
      <c r="GX21" s="747"/>
      <c r="GY21" s="747"/>
      <c r="GZ21" s="747"/>
      <c r="HA21" s="747"/>
      <c r="HB21" s="747"/>
      <c r="HC21" s="747"/>
      <c r="HD21" s="747"/>
      <c r="HE21" s="747"/>
      <c r="HF21" s="747"/>
      <c r="HG21" s="747"/>
      <c r="HH21" s="747"/>
    </row>
    <row r="22" spans="1:216" x14ac:dyDescent="0.25">
      <c r="A22" s="722" t="s">
        <v>23</v>
      </c>
      <c r="B22" s="723"/>
      <c r="C22" s="724"/>
      <c r="D22" s="732"/>
      <c r="E22" s="726">
        <f>SUM(E16:E21)</f>
        <v>45000</v>
      </c>
      <c r="F22" s="726">
        <f>SUM(F17:F21)</f>
        <v>2210</v>
      </c>
      <c r="G22" s="727">
        <f>SUM(G17:G21)</f>
        <v>47210</v>
      </c>
      <c r="H22" s="689"/>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90"/>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0"/>
      <c r="ED22" s="690"/>
      <c r="EE22" s="690"/>
      <c r="EF22" s="690"/>
      <c r="EG22" s="690"/>
      <c r="EH22" s="690"/>
      <c r="EI22" s="690"/>
      <c r="EJ22" s="690"/>
      <c r="EK22" s="690"/>
      <c r="EL22" s="690"/>
      <c r="EM22" s="690"/>
      <c r="EN22" s="690"/>
      <c r="EO22" s="690"/>
      <c r="EP22" s="690"/>
      <c r="EQ22" s="690"/>
      <c r="ER22" s="690"/>
      <c r="ES22" s="690"/>
      <c r="ET22" s="690"/>
      <c r="EU22" s="690"/>
      <c r="EV22" s="690"/>
      <c r="EW22" s="690"/>
      <c r="EX22" s="690"/>
      <c r="EY22" s="690"/>
      <c r="EZ22" s="690"/>
      <c r="FA22" s="690"/>
      <c r="FB22" s="690"/>
      <c r="FC22" s="690"/>
      <c r="FD22" s="690"/>
      <c r="FE22" s="690"/>
      <c r="FF22" s="690"/>
      <c r="FG22" s="690"/>
      <c r="FH22" s="690"/>
      <c r="FI22" s="690"/>
      <c r="FJ22" s="690"/>
      <c r="FK22" s="690"/>
      <c r="FL22" s="690"/>
      <c r="FM22" s="690"/>
      <c r="FN22" s="690"/>
      <c r="FO22" s="690"/>
      <c r="FP22" s="690"/>
      <c r="FQ22" s="690"/>
      <c r="FR22" s="690"/>
      <c r="FS22" s="690"/>
      <c r="FT22" s="690"/>
      <c r="FU22" s="690"/>
      <c r="FV22" s="690"/>
      <c r="FW22" s="690"/>
      <c r="FX22" s="690"/>
      <c r="FY22" s="690"/>
      <c r="FZ22" s="690"/>
      <c r="GA22" s="690"/>
      <c r="GB22" s="690"/>
      <c r="GC22" s="690"/>
      <c r="GD22" s="690"/>
      <c r="GE22" s="690"/>
      <c r="GF22" s="690"/>
      <c r="GG22" s="690"/>
      <c r="GH22" s="690"/>
      <c r="GI22" s="690"/>
      <c r="GJ22" s="690"/>
      <c r="GK22" s="690"/>
      <c r="GL22" s="690"/>
      <c r="GM22" s="690"/>
      <c r="GN22" s="690"/>
      <c r="GO22" s="690"/>
      <c r="GP22" s="690"/>
      <c r="GQ22" s="690"/>
      <c r="GR22" s="690"/>
      <c r="GS22" s="690"/>
      <c r="GT22" s="690"/>
      <c r="GU22" s="690"/>
      <c r="GV22" s="690"/>
      <c r="GW22" s="690"/>
      <c r="GX22" s="690"/>
      <c r="GY22" s="690"/>
      <c r="GZ22" s="690"/>
      <c r="HA22" s="690"/>
      <c r="HB22" s="690"/>
      <c r="HC22" s="690"/>
      <c r="HD22" s="690"/>
      <c r="HE22" s="690"/>
      <c r="HF22" s="690"/>
      <c r="HG22" s="690"/>
      <c r="HH22" s="690"/>
    </row>
    <row r="23" spans="1:216" x14ac:dyDescent="0.25">
      <c r="A23" s="749" t="s">
        <v>24</v>
      </c>
      <c r="B23" s="704"/>
      <c r="C23" s="705"/>
      <c r="D23" s="705"/>
      <c r="E23" s="750"/>
      <c r="F23" s="750"/>
      <c r="G23" s="730"/>
      <c r="H23" s="689"/>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90"/>
      <c r="CE23" s="690"/>
      <c r="CF23" s="690"/>
      <c r="CG23" s="690"/>
      <c r="CH23" s="690"/>
      <c r="CI23" s="690"/>
      <c r="CJ23" s="690"/>
      <c r="CK23" s="690"/>
      <c r="CL23" s="690"/>
      <c r="CM23" s="690"/>
      <c r="CN23" s="690"/>
      <c r="CO23" s="690"/>
      <c r="CP23" s="690"/>
      <c r="CQ23" s="690"/>
      <c r="CR23" s="690"/>
      <c r="CS23" s="690"/>
      <c r="CT23" s="690"/>
      <c r="CU23" s="690"/>
      <c r="CV23" s="690"/>
      <c r="CW23" s="690"/>
      <c r="CX23" s="690"/>
      <c r="CY23" s="690"/>
      <c r="CZ23" s="690"/>
      <c r="DA23" s="690"/>
      <c r="DB23" s="690"/>
      <c r="DC23" s="690"/>
      <c r="DD23" s="690"/>
      <c r="DE23" s="690"/>
      <c r="DF23" s="690"/>
      <c r="DG23" s="690"/>
      <c r="DH23" s="690"/>
      <c r="DI23" s="690"/>
      <c r="DJ23" s="690"/>
      <c r="DK23" s="690"/>
      <c r="DL23" s="690"/>
      <c r="DM23" s="690"/>
      <c r="DN23" s="690"/>
      <c r="DO23" s="690"/>
      <c r="DP23" s="690"/>
      <c r="DQ23" s="690"/>
      <c r="DR23" s="690"/>
      <c r="DS23" s="690"/>
      <c r="DT23" s="690"/>
      <c r="DU23" s="690"/>
      <c r="DV23" s="690"/>
      <c r="DW23" s="690"/>
      <c r="DX23" s="690"/>
      <c r="DY23" s="690"/>
      <c r="DZ23" s="690"/>
      <c r="EA23" s="690"/>
      <c r="EB23" s="690"/>
      <c r="EC23" s="690"/>
      <c r="ED23" s="690"/>
      <c r="EE23" s="690"/>
      <c r="EF23" s="690"/>
      <c r="EG23" s="690"/>
      <c r="EH23" s="690"/>
      <c r="EI23" s="690"/>
      <c r="EJ23" s="690"/>
      <c r="EK23" s="690"/>
      <c r="EL23" s="690"/>
      <c r="EM23" s="690"/>
      <c r="EN23" s="690"/>
      <c r="EO23" s="690"/>
      <c r="EP23" s="690"/>
      <c r="EQ23" s="690"/>
      <c r="ER23" s="690"/>
      <c r="ES23" s="690"/>
      <c r="ET23" s="690"/>
      <c r="EU23" s="690"/>
      <c r="EV23" s="690"/>
      <c r="EW23" s="690"/>
      <c r="EX23" s="690"/>
      <c r="EY23" s="690"/>
      <c r="EZ23" s="690"/>
      <c r="FA23" s="690"/>
      <c r="FB23" s="690"/>
      <c r="FC23" s="690"/>
      <c r="FD23" s="690"/>
      <c r="FE23" s="690"/>
      <c r="FF23" s="690"/>
      <c r="FG23" s="690"/>
      <c r="FH23" s="690"/>
      <c r="FI23" s="690"/>
      <c r="FJ23" s="690"/>
      <c r="FK23" s="690"/>
      <c r="FL23" s="690"/>
      <c r="FM23" s="690"/>
      <c r="FN23" s="690"/>
      <c r="FO23" s="690"/>
      <c r="FP23" s="690"/>
      <c r="FQ23" s="690"/>
      <c r="FR23" s="690"/>
      <c r="FS23" s="690"/>
      <c r="FT23" s="690"/>
      <c r="FU23" s="690"/>
      <c r="FV23" s="690"/>
      <c r="FW23" s="690"/>
      <c r="FX23" s="690"/>
      <c r="FY23" s="690"/>
      <c r="FZ23" s="690"/>
      <c r="GA23" s="690"/>
      <c r="GB23" s="690"/>
      <c r="GC23" s="690"/>
      <c r="GD23" s="690"/>
      <c r="GE23" s="690"/>
      <c r="GF23" s="690"/>
      <c r="GG23" s="690"/>
      <c r="GH23" s="690"/>
      <c r="GI23" s="690"/>
      <c r="GJ23" s="690"/>
      <c r="GK23" s="690"/>
      <c r="GL23" s="690"/>
      <c r="GM23" s="690"/>
      <c r="GN23" s="690"/>
      <c r="GO23" s="690"/>
      <c r="GP23" s="690"/>
      <c r="GQ23" s="690"/>
      <c r="GR23" s="690"/>
      <c r="GS23" s="690"/>
      <c r="GT23" s="690"/>
      <c r="GU23" s="690"/>
      <c r="GV23" s="690"/>
      <c r="GW23" s="690"/>
      <c r="GX23" s="690"/>
      <c r="GY23" s="690"/>
      <c r="GZ23" s="690"/>
      <c r="HA23" s="690"/>
      <c r="HB23" s="690"/>
      <c r="HC23" s="690"/>
      <c r="HD23" s="690"/>
      <c r="HE23" s="690"/>
      <c r="HF23" s="690"/>
      <c r="HG23" s="690"/>
      <c r="HH23" s="690"/>
    </row>
    <row r="24" spans="1:216" x14ac:dyDescent="0.25">
      <c r="A24" s="751" t="s">
        <v>286</v>
      </c>
      <c r="B24" s="704" t="s">
        <v>12</v>
      </c>
      <c r="C24" s="705">
        <v>12</v>
      </c>
      <c r="D24" s="720">
        <v>460</v>
      </c>
      <c r="E24" s="720"/>
      <c r="F24" s="736">
        <f>C24*D24</f>
        <v>5520</v>
      </c>
      <c r="G24" s="737">
        <f>E24+F24</f>
        <v>5520</v>
      </c>
      <c r="H24" s="689"/>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c r="CB24" s="690"/>
      <c r="CC24" s="690"/>
      <c r="CD24" s="690"/>
      <c r="CE24" s="690"/>
      <c r="CF24" s="690"/>
      <c r="CG24" s="690"/>
      <c r="CH24" s="690"/>
      <c r="CI24" s="690"/>
      <c r="CJ24" s="690"/>
      <c r="CK24" s="690"/>
      <c r="CL24" s="690"/>
      <c r="CM24" s="690"/>
      <c r="CN24" s="690"/>
      <c r="CO24" s="690"/>
      <c r="CP24" s="690"/>
      <c r="CQ24" s="690"/>
      <c r="CR24" s="690"/>
      <c r="CS24" s="690"/>
      <c r="CT24" s="690"/>
      <c r="CU24" s="690"/>
      <c r="CV24" s="690"/>
      <c r="CW24" s="690"/>
      <c r="CX24" s="690"/>
      <c r="CY24" s="690"/>
      <c r="CZ24" s="690"/>
      <c r="DA24" s="690"/>
      <c r="DB24" s="690"/>
      <c r="DC24" s="690"/>
      <c r="DD24" s="690"/>
      <c r="DE24" s="690"/>
      <c r="DF24" s="690"/>
      <c r="DG24" s="690"/>
      <c r="DH24" s="690"/>
      <c r="DI24" s="690"/>
      <c r="DJ24" s="690"/>
      <c r="DK24" s="690"/>
      <c r="DL24" s="690"/>
      <c r="DM24" s="690"/>
      <c r="DN24" s="690"/>
      <c r="DO24" s="690"/>
      <c r="DP24" s="690"/>
      <c r="DQ24" s="690"/>
      <c r="DR24" s="690"/>
      <c r="DS24" s="690"/>
      <c r="DT24" s="690"/>
      <c r="DU24" s="690"/>
      <c r="DV24" s="690"/>
      <c r="DW24" s="690"/>
      <c r="DX24" s="690"/>
      <c r="DY24" s="690"/>
      <c r="DZ24" s="690"/>
      <c r="EA24" s="690"/>
      <c r="EB24" s="690"/>
      <c r="EC24" s="690"/>
      <c r="ED24" s="690"/>
      <c r="EE24" s="690"/>
      <c r="EF24" s="690"/>
      <c r="EG24" s="690"/>
      <c r="EH24" s="690"/>
      <c r="EI24" s="690"/>
      <c r="EJ24" s="690"/>
      <c r="EK24" s="690"/>
      <c r="EL24" s="690"/>
      <c r="EM24" s="690"/>
      <c r="EN24" s="690"/>
      <c r="EO24" s="690"/>
      <c r="EP24" s="690"/>
      <c r="EQ24" s="690"/>
      <c r="ER24" s="690"/>
      <c r="ES24" s="690"/>
      <c r="ET24" s="690"/>
      <c r="EU24" s="690"/>
      <c r="EV24" s="690"/>
      <c r="EW24" s="690"/>
      <c r="EX24" s="690"/>
      <c r="EY24" s="690"/>
      <c r="EZ24" s="690"/>
      <c r="FA24" s="690"/>
      <c r="FB24" s="690"/>
      <c r="FC24" s="690"/>
      <c r="FD24" s="690"/>
      <c r="FE24" s="690"/>
      <c r="FF24" s="690"/>
      <c r="FG24" s="690"/>
      <c r="FH24" s="690"/>
      <c r="FI24" s="690"/>
      <c r="FJ24" s="690"/>
      <c r="FK24" s="690"/>
      <c r="FL24" s="690"/>
      <c r="FM24" s="690"/>
      <c r="FN24" s="690"/>
      <c r="FO24" s="690"/>
      <c r="FP24" s="690"/>
      <c r="FQ24" s="690"/>
      <c r="FR24" s="690"/>
      <c r="FS24" s="690"/>
      <c r="FT24" s="690"/>
      <c r="FU24" s="690"/>
      <c r="FV24" s="690"/>
      <c r="FW24" s="690"/>
      <c r="FX24" s="690"/>
      <c r="FY24" s="690"/>
      <c r="FZ24" s="690"/>
      <c r="GA24" s="690"/>
      <c r="GB24" s="690"/>
      <c r="GC24" s="690"/>
      <c r="GD24" s="690"/>
      <c r="GE24" s="690"/>
      <c r="GF24" s="690"/>
      <c r="GG24" s="690"/>
      <c r="GH24" s="690"/>
      <c r="GI24" s="690"/>
      <c r="GJ24" s="690"/>
      <c r="GK24" s="690"/>
      <c r="GL24" s="690"/>
      <c r="GM24" s="690"/>
      <c r="GN24" s="690"/>
      <c r="GO24" s="690"/>
      <c r="GP24" s="690"/>
      <c r="GQ24" s="690"/>
      <c r="GR24" s="690"/>
      <c r="GS24" s="690"/>
      <c r="GT24" s="690"/>
      <c r="GU24" s="690"/>
      <c r="GV24" s="690"/>
      <c r="GW24" s="690"/>
      <c r="GX24" s="690"/>
      <c r="GY24" s="690"/>
      <c r="GZ24" s="690"/>
      <c r="HA24" s="690"/>
      <c r="HB24" s="690"/>
      <c r="HC24" s="690"/>
      <c r="HD24" s="690"/>
      <c r="HE24" s="690"/>
      <c r="HF24" s="690"/>
      <c r="HG24" s="690"/>
      <c r="HH24" s="690"/>
    </row>
    <row r="25" spans="1:216" x14ac:dyDescent="0.25">
      <c r="A25" s="751" t="s">
        <v>285</v>
      </c>
      <c r="B25" s="704" t="s">
        <v>12</v>
      </c>
      <c r="C25" s="705">
        <v>12</v>
      </c>
      <c r="D25" s="720">
        <v>180</v>
      </c>
      <c r="E25" s="720"/>
      <c r="F25" s="736">
        <f t="shared" ref="F25:F27" si="6">C25*D25</f>
        <v>2160</v>
      </c>
      <c r="G25" s="737">
        <f t="shared" ref="G25:G27" si="7">E25+F25</f>
        <v>2160</v>
      </c>
      <c r="H25" s="689"/>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c r="CV25" s="690"/>
      <c r="CW25" s="690"/>
      <c r="CX25" s="690"/>
      <c r="CY25" s="690"/>
      <c r="CZ25" s="690"/>
      <c r="DA25" s="690"/>
      <c r="DB25" s="690"/>
      <c r="DC25" s="690"/>
      <c r="DD25" s="690"/>
      <c r="DE25" s="690"/>
      <c r="DF25" s="690"/>
      <c r="DG25" s="690"/>
      <c r="DH25" s="690"/>
      <c r="DI25" s="690"/>
      <c r="DJ25" s="690"/>
      <c r="DK25" s="690"/>
      <c r="DL25" s="690"/>
      <c r="DM25" s="690"/>
      <c r="DN25" s="690"/>
      <c r="DO25" s="690"/>
      <c r="DP25" s="690"/>
      <c r="DQ25" s="690"/>
      <c r="DR25" s="690"/>
      <c r="DS25" s="690"/>
      <c r="DT25" s="690"/>
      <c r="DU25" s="690"/>
      <c r="DV25" s="690"/>
      <c r="DW25" s="690"/>
      <c r="DX25" s="690"/>
      <c r="DY25" s="690"/>
      <c r="DZ25" s="690"/>
      <c r="EA25" s="690"/>
      <c r="EB25" s="690"/>
      <c r="EC25" s="690"/>
      <c r="ED25" s="690"/>
      <c r="EE25" s="690"/>
      <c r="EF25" s="690"/>
      <c r="EG25" s="690"/>
      <c r="EH25" s="690"/>
      <c r="EI25" s="690"/>
      <c r="EJ25" s="690"/>
      <c r="EK25" s="690"/>
      <c r="EL25" s="690"/>
      <c r="EM25" s="690"/>
      <c r="EN25" s="690"/>
      <c r="EO25" s="690"/>
      <c r="EP25" s="690"/>
      <c r="EQ25" s="690"/>
      <c r="ER25" s="690"/>
      <c r="ES25" s="690"/>
      <c r="ET25" s="690"/>
      <c r="EU25" s="690"/>
      <c r="EV25" s="690"/>
      <c r="EW25" s="690"/>
      <c r="EX25" s="690"/>
      <c r="EY25" s="690"/>
      <c r="EZ25" s="690"/>
      <c r="FA25" s="690"/>
      <c r="FB25" s="690"/>
      <c r="FC25" s="690"/>
      <c r="FD25" s="690"/>
      <c r="FE25" s="690"/>
      <c r="FF25" s="690"/>
      <c r="FG25" s="690"/>
      <c r="FH25" s="690"/>
      <c r="FI25" s="690"/>
      <c r="FJ25" s="690"/>
      <c r="FK25" s="690"/>
      <c r="FL25" s="690"/>
      <c r="FM25" s="690"/>
      <c r="FN25" s="690"/>
      <c r="FO25" s="690"/>
      <c r="FP25" s="690"/>
      <c r="FQ25" s="690"/>
      <c r="FR25" s="690"/>
      <c r="FS25" s="690"/>
      <c r="FT25" s="690"/>
      <c r="FU25" s="690"/>
      <c r="FV25" s="690"/>
      <c r="FW25" s="690"/>
      <c r="FX25" s="690"/>
      <c r="FY25" s="690"/>
      <c r="FZ25" s="690"/>
      <c r="GA25" s="690"/>
      <c r="GB25" s="690"/>
      <c r="GC25" s="690"/>
      <c r="GD25" s="690"/>
      <c r="GE25" s="690"/>
      <c r="GF25" s="690"/>
      <c r="GG25" s="690"/>
      <c r="GH25" s="690"/>
      <c r="GI25" s="690"/>
      <c r="GJ25" s="690"/>
      <c r="GK25" s="690"/>
      <c r="GL25" s="690"/>
      <c r="GM25" s="690"/>
      <c r="GN25" s="690"/>
      <c r="GO25" s="690"/>
      <c r="GP25" s="690"/>
      <c r="GQ25" s="690"/>
      <c r="GR25" s="690"/>
      <c r="GS25" s="690"/>
      <c r="GT25" s="690"/>
      <c r="GU25" s="690"/>
      <c r="GV25" s="690"/>
      <c r="GW25" s="690"/>
      <c r="GX25" s="690"/>
      <c r="GY25" s="690"/>
      <c r="GZ25" s="690"/>
      <c r="HA25" s="690"/>
      <c r="HB25" s="690"/>
      <c r="HC25" s="690"/>
      <c r="HD25" s="690"/>
      <c r="HE25" s="690"/>
      <c r="HF25" s="690"/>
      <c r="HG25" s="690"/>
      <c r="HH25" s="690"/>
    </row>
    <row r="26" spans="1:216" x14ac:dyDescent="0.25">
      <c r="A26" s="751" t="s">
        <v>284</v>
      </c>
      <c r="B26" s="704" t="s">
        <v>12</v>
      </c>
      <c r="C26" s="705">
        <v>12</v>
      </c>
      <c r="D26" s="720">
        <v>90</v>
      </c>
      <c r="E26" s="720"/>
      <c r="F26" s="736">
        <f t="shared" si="6"/>
        <v>1080</v>
      </c>
      <c r="G26" s="737">
        <f t="shared" si="7"/>
        <v>1080</v>
      </c>
      <c r="H26" s="689"/>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c r="CB26" s="690"/>
      <c r="CC26" s="690"/>
      <c r="CD26" s="690"/>
      <c r="CE26" s="690"/>
      <c r="CF26" s="690"/>
      <c r="CG26" s="690"/>
      <c r="CH26" s="690"/>
      <c r="CI26" s="690"/>
      <c r="CJ26" s="690"/>
      <c r="CK26" s="690"/>
      <c r="CL26" s="690"/>
      <c r="CM26" s="690"/>
      <c r="CN26" s="690"/>
      <c r="CO26" s="690"/>
      <c r="CP26" s="690"/>
      <c r="CQ26" s="690"/>
      <c r="CR26" s="690"/>
      <c r="CS26" s="690"/>
      <c r="CT26" s="690"/>
      <c r="CU26" s="690"/>
      <c r="CV26" s="690"/>
      <c r="CW26" s="690"/>
      <c r="CX26" s="690"/>
      <c r="CY26" s="690"/>
      <c r="CZ26" s="690"/>
      <c r="DA26" s="690"/>
      <c r="DB26" s="690"/>
      <c r="DC26" s="690"/>
      <c r="DD26" s="690"/>
      <c r="DE26" s="690"/>
      <c r="DF26" s="690"/>
      <c r="DG26" s="690"/>
      <c r="DH26" s="690"/>
      <c r="DI26" s="690"/>
      <c r="DJ26" s="690"/>
      <c r="DK26" s="690"/>
      <c r="DL26" s="690"/>
      <c r="DM26" s="690"/>
      <c r="DN26" s="690"/>
      <c r="DO26" s="690"/>
      <c r="DP26" s="690"/>
      <c r="DQ26" s="690"/>
      <c r="DR26" s="690"/>
      <c r="DS26" s="690"/>
      <c r="DT26" s="690"/>
      <c r="DU26" s="690"/>
      <c r="DV26" s="690"/>
      <c r="DW26" s="690"/>
      <c r="DX26" s="690"/>
      <c r="DY26" s="690"/>
      <c r="DZ26" s="690"/>
      <c r="EA26" s="690"/>
      <c r="EB26" s="690"/>
      <c r="EC26" s="690"/>
      <c r="ED26" s="690"/>
      <c r="EE26" s="690"/>
      <c r="EF26" s="690"/>
      <c r="EG26" s="690"/>
      <c r="EH26" s="690"/>
      <c r="EI26" s="690"/>
      <c r="EJ26" s="690"/>
      <c r="EK26" s="690"/>
      <c r="EL26" s="690"/>
      <c r="EM26" s="690"/>
      <c r="EN26" s="690"/>
      <c r="EO26" s="690"/>
      <c r="EP26" s="690"/>
      <c r="EQ26" s="690"/>
      <c r="ER26" s="690"/>
      <c r="ES26" s="690"/>
      <c r="ET26" s="690"/>
      <c r="EU26" s="690"/>
      <c r="EV26" s="690"/>
      <c r="EW26" s="690"/>
      <c r="EX26" s="690"/>
      <c r="EY26" s="690"/>
      <c r="EZ26" s="690"/>
      <c r="FA26" s="690"/>
      <c r="FB26" s="690"/>
      <c r="FC26" s="690"/>
      <c r="FD26" s="690"/>
      <c r="FE26" s="690"/>
      <c r="FF26" s="690"/>
      <c r="FG26" s="690"/>
      <c r="FH26" s="690"/>
      <c r="FI26" s="690"/>
      <c r="FJ26" s="690"/>
      <c r="FK26" s="690"/>
      <c r="FL26" s="690"/>
      <c r="FM26" s="690"/>
      <c r="FN26" s="690"/>
      <c r="FO26" s="690"/>
      <c r="FP26" s="690"/>
      <c r="FQ26" s="690"/>
      <c r="FR26" s="690"/>
      <c r="FS26" s="690"/>
      <c r="FT26" s="690"/>
      <c r="FU26" s="690"/>
      <c r="FV26" s="690"/>
      <c r="FW26" s="690"/>
      <c r="FX26" s="690"/>
      <c r="FY26" s="690"/>
      <c r="FZ26" s="690"/>
      <c r="GA26" s="690"/>
      <c r="GB26" s="690"/>
      <c r="GC26" s="690"/>
      <c r="GD26" s="690"/>
      <c r="GE26" s="690"/>
      <c r="GF26" s="690"/>
      <c r="GG26" s="690"/>
      <c r="GH26" s="690"/>
      <c r="GI26" s="690"/>
      <c r="GJ26" s="690"/>
      <c r="GK26" s="690"/>
      <c r="GL26" s="690"/>
      <c r="GM26" s="690"/>
      <c r="GN26" s="690"/>
      <c r="GO26" s="690"/>
      <c r="GP26" s="690"/>
      <c r="GQ26" s="690"/>
      <c r="GR26" s="690"/>
      <c r="GS26" s="690"/>
      <c r="GT26" s="690"/>
      <c r="GU26" s="690"/>
      <c r="GV26" s="690"/>
      <c r="GW26" s="690"/>
      <c r="GX26" s="690"/>
      <c r="GY26" s="690"/>
      <c r="GZ26" s="690"/>
      <c r="HA26" s="690"/>
      <c r="HB26" s="690"/>
      <c r="HC26" s="690"/>
      <c r="HD26" s="690"/>
      <c r="HE26" s="690"/>
      <c r="HF26" s="690"/>
      <c r="HG26" s="690"/>
      <c r="HH26" s="690"/>
    </row>
    <row r="27" spans="1:216" x14ac:dyDescent="0.25">
      <c r="A27" s="751" t="s">
        <v>283</v>
      </c>
      <c r="B27" s="704" t="s">
        <v>154</v>
      </c>
      <c r="C27" s="705">
        <v>1</v>
      </c>
      <c r="D27" s="720">
        <v>3242</v>
      </c>
      <c r="E27" s="720"/>
      <c r="F27" s="736">
        <f t="shared" si="6"/>
        <v>3242</v>
      </c>
      <c r="G27" s="737">
        <f t="shared" si="7"/>
        <v>3242</v>
      </c>
      <c r="H27" s="689"/>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c r="CB27" s="690"/>
      <c r="CC27" s="690"/>
      <c r="CD27" s="690"/>
      <c r="CE27" s="690"/>
      <c r="CF27" s="690"/>
      <c r="CG27" s="690"/>
      <c r="CH27" s="690"/>
      <c r="CI27" s="690"/>
      <c r="CJ27" s="690"/>
      <c r="CK27" s="690"/>
      <c r="CL27" s="690"/>
      <c r="CM27" s="690"/>
      <c r="CN27" s="690"/>
      <c r="CO27" s="690"/>
      <c r="CP27" s="690"/>
      <c r="CQ27" s="690"/>
      <c r="CR27" s="690"/>
      <c r="CS27" s="690"/>
      <c r="CT27" s="690"/>
      <c r="CU27" s="690"/>
      <c r="CV27" s="690"/>
      <c r="CW27" s="690"/>
      <c r="CX27" s="690"/>
      <c r="CY27" s="690"/>
      <c r="CZ27" s="690"/>
      <c r="DA27" s="690"/>
      <c r="DB27" s="690"/>
      <c r="DC27" s="690"/>
      <c r="DD27" s="690"/>
      <c r="DE27" s="690"/>
      <c r="DF27" s="690"/>
      <c r="DG27" s="690"/>
      <c r="DH27" s="690"/>
      <c r="DI27" s="690"/>
      <c r="DJ27" s="690"/>
      <c r="DK27" s="690"/>
      <c r="DL27" s="690"/>
      <c r="DM27" s="690"/>
      <c r="DN27" s="690"/>
      <c r="DO27" s="690"/>
      <c r="DP27" s="690"/>
      <c r="DQ27" s="690"/>
      <c r="DR27" s="690"/>
      <c r="DS27" s="690"/>
      <c r="DT27" s="690"/>
      <c r="DU27" s="690"/>
      <c r="DV27" s="690"/>
      <c r="DW27" s="690"/>
      <c r="DX27" s="690"/>
      <c r="DY27" s="690"/>
      <c r="DZ27" s="690"/>
      <c r="EA27" s="690"/>
      <c r="EB27" s="690"/>
      <c r="EC27" s="690"/>
      <c r="ED27" s="690"/>
      <c r="EE27" s="690"/>
      <c r="EF27" s="690"/>
      <c r="EG27" s="690"/>
      <c r="EH27" s="690"/>
      <c r="EI27" s="690"/>
      <c r="EJ27" s="690"/>
      <c r="EK27" s="690"/>
      <c r="EL27" s="690"/>
      <c r="EM27" s="690"/>
      <c r="EN27" s="690"/>
      <c r="EO27" s="690"/>
      <c r="EP27" s="690"/>
      <c r="EQ27" s="690"/>
      <c r="ER27" s="690"/>
      <c r="ES27" s="690"/>
      <c r="ET27" s="690"/>
      <c r="EU27" s="690"/>
      <c r="EV27" s="690"/>
      <c r="EW27" s="690"/>
      <c r="EX27" s="690"/>
      <c r="EY27" s="690"/>
      <c r="EZ27" s="690"/>
      <c r="FA27" s="690"/>
      <c r="FB27" s="690"/>
      <c r="FC27" s="690"/>
      <c r="FD27" s="690"/>
      <c r="FE27" s="690"/>
      <c r="FF27" s="690"/>
      <c r="FG27" s="690"/>
      <c r="FH27" s="690"/>
      <c r="FI27" s="690"/>
      <c r="FJ27" s="690"/>
      <c r="FK27" s="690"/>
      <c r="FL27" s="690"/>
      <c r="FM27" s="690"/>
      <c r="FN27" s="690"/>
      <c r="FO27" s="690"/>
      <c r="FP27" s="690"/>
      <c r="FQ27" s="690"/>
      <c r="FR27" s="690"/>
      <c r="FS27" s="690"/>
      <c r="FT27" s="690"/>
      <c r="FU27" s="690"/>
      <c r="FV27" s="690"/>
      <c r="FW27" s="690"/>
      <c r="FX27" s="690"/>
      <c r="FY27" s="690"/>
      <c r="FZ27" s="690"/>
      <c r="GA27" s="690"/>
      <c r="GB27" s="690"/>
      <c r="GC27" s="690"/>
      <c r="GD27" s="690"/>
      <c r="GE27" s="690"/>
      <c r="GF27" s="690"/>
      <c r="GG27" s="690"/>
      <c r="GH27" s="690"/>
      <c r="GI27" s="690"/>
      <c r="GJ27" s="690"/>
      <c r="GK27" s="690"/>
      <c r="GL27" s="690"/>
      <c r="GM27" s="690"/>
      <c r="GN27" s="690"/>
      <c r="GO27" s="690"/>
      <c r="GP27" s="690"/>
      <c r="GQ27" s="690"/>
      <c r="GR27" s="690"/>
      <c r="GS27" s="690"/>
      <c r="GT27" s="690"/>
      <c r="GU27" s="690"/>
      <c r="GV27" s="690"/>
      <c r="GW27" s="690"/>
      <c r="GX27" s="690"/>
      <c r="GY27" s="690"/>
      <c r="GZ27" s="690"/>
      <c r="HA27" s="690"/>
      <c r="HB27" s="690"/>
      <c r="HC27" s="690"/>
      <c r="HD27" s="690"/>
      <c r="HE27" s="690"/>
      <c r="HF27" s="690"/>
      <c r="HG27" s="690"/>
      <c r="HH27" s="690"/>
    </row>
    <row r="28" spans="1:216" x14ac:dyDescent="0.25">
      <c r="A28" s="722" t="s">
        <v>25</v>
      </c>
      <c r="B28" s="753"/>
      <c r="C28" s="754"/>
      <c r="D28" s="755"/>
      <c r="E28" s="756">
        <f>SUM(E23:E27)</f>
        <v>0</v>
      </c>
      <c r="F28" s="726">
        <f>SUM(F23:F27)</f>
        <v>12002</v>
      </c>
      <c r="G28" s="727">
        <f>SUM(G24:G27)</f>
        <v>12002</v>
      </c>
      <c r="H28" s="689"/>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c r="CB28" s="690"/>
      <c r="CC28" s="690"/>
      <c r="CD28" s="690"/>
      <c r="CE28" s="690"/>
      <c r="CF28" s="690"/>
      <c r="CG28" s="690"/>
      <c r="CH28" s="690"/>
      <c r="CI28" s="690"/>
      <c r="CJ28" s="690"/>
      <c r="CK28" s="690"/>
      <c r="CL28" s="690"/>
      <c r="CM28" s="690"/>
      <c r="CN28" s="690"/>
      <c r="CO28" s="690"/>
      <c r="CP28" s="690"/>
      <c r="CQ28" s="690"/>
      <c r="CR28" s="690"/>
      <c r="CS28" s="690"/>
      <c r="CT28" s="690"/>
      <c r="CU28" s="690"/>
      <c r="CV28" s="690"/>
      <c r="CW28" s="690"/>
      <c r="CX28" s="690"/>
      <c r="CY28" s="690"/>
      <c r="CZ28" s="690"/>
      <c r="DA28" s="690"/>
      <c r="DB28" s="690"/>
      <c r="DC28" s="690"/>
      <c r="DD28" s="690"/>
      <c r="DE28" s="690"/>
      <c r="DF28" s="690"/>
      <c r="DG28" s="690"/>
      <c r="DH28" s="690"/>
      <c r="DI28" s="690"/>
      <c r="DJ28" s="690"/>
      <c r="DK28" s="690"/>
      <c r="DL28" s="690"/>
      <c r="DM28" s="690"/>
      <c r="DN28" s="690"/>
      <c r="DO28" s="690"/>
      <c r="DP28" s="690"/>
      <c r="DQ28" s="690"/>
      <c r="DR28" s="690"/>
      <c r="DS28" s="690"/>
      <c r="DT28" s="690"/>
      <c r="DU28" s="690"/>
      <c r="DV28" s="690"/>
      <c r="DW28" s="690"/>
      <c r="DX28" s="690"/>
      <c r="DY28" s="690"/>
      <c r="DZ28" s="690"/>
      <c r="EA28" s="690"/>
      <c r="EB28" s="690"/>
      <c r="EC28" s="690"/>
      <c r="ED28" s="690"/>
      <c r="EE28" s="690"/>
      <c r="EF28" s="690"/>
      <c r="EG28" s="690"/>
      <c r="EH28" s="690"/>
      <c r="EI28" s="690"/>
      <c r="EJ28" s="690"/>
      <c r="EK28" s="690"/>
      <c r="EL28" s="690"/>
      <c r="EM28" s="690"/>
      <c r="EN28" s="690"/>
      <c r="EO28" s="690"/>
      <c r="EP28" s="690"/>
      <c r="EQ28" s="690"/>
      <c r="ER28" s="690"/>
      <c r="ES28" s="690"/>
      <c r="ET28" s="690"/>
      <c r="EU28" s="690"/>
      <c r="EV28" s="690"/>
      <c r="EW28" s="690"/>
      <c r="EX28" s="690"/>
      <c r="EY28" s="690"/>
      <c r="EZ28" s="690"/>
      <c r="FA28" s="690"/>
      <c r="FB28" s="690"/>
      <c r="FC28" s="690"/>
      <c r="FD28" s="690"/>
      <c r="FE28" s="690"/>
      <c r="FF28" s="690"/>
      <c r="FG28" s="690"/>
      <c r="FH28" s="690"/>
      <c r="FI28" s="690"/>
      <c r="FJ28" s="690"/>
      <c r="FK28" s="690"/>
      <c r="FL28" s="690"/>
      <c r="FM28" s="690"/>
      <c r="FN28" s="690"/>
      <c r="FO28" s="690"/>
      <c r="FP28" s="690"/>
      <c r="FQ28" s="690"/>
      <c r="FR28" s="690"/>
      <c r="FS28" s="690"/>
      <c r="FT28" s="690"/>
      <c r="FU28" s="690"/>
      <c r="FV28" s="690"/>
      <c r="FW28" s="690"/>
      <c r="FX28" s="690"/>
      <c r="FY28" s="690"/>
      <c r="FZ28" s="690"/>
      <c r="GA28" s="690"/>
      <c r="GB28" s="690"/>
      <c r="GC28" s="690"/>
      <c r="GD28" s="690"/>
      <c r="GE28" s="690"/>
      <c r="GF28" s="690"/>
      <c r="GG28" s="690"/>
      <c r="GH28" s="690"/>
      <c r="GI28" s="690"/>
      <c r="GJ28" s="690"/>
      <c r="GK28" s="690"/>
      <c r="GL28" s="690"/>
      <c r="GM28" s="690"/>
      <c r="GN28" s="690"/>
      <c r="GO28" s="690"/>
      <c r="GP28" s="690"/>
      <c r="GQ28" s="690"/>
      <c r="GR28" s="690"/>
      <c r="GS28" s="690"/>
      <c r="GT28" s="690"/>
      <c r="GU28" s="690"/>
      <c r="GV28" s="690"/>
      <c r="GW28" s="690"/>
      <c r="GX28" s="690"/>
      <c r="GY28" s="690"/>
      <c r="GZ28" s="690"/>
      <c r="HA28" s="690"/>
      <c r="HB28" s="690"/>
      <c r="HC28" s="690"/>
      <c r="HD28" s="690"/>
      <c r="HE28" s="690"/>
      <c r="HF28" s="690"/>
      <c r="HG28" s="690"/>
      <c r="HH28" s="690"/>
    </row>
    <row r="29" spans="1:216" x14ac:dyDescent="0.25">
      <c r="A29" s="728" t="s">
        <v>26</v>
      </c>
      <c r="B29" s="729"/>
      <c r="C29" s="701"/>
      <c r="D29" s="701"/>
      <c r="E29" s="701"/>
      <c r="F29" s="701"/>
      <c r="G29" s="730"/>
      <c r="H29" s="689"/>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c r="CL29" s="690"/>
      <c r="CM29" s="690"/>
      <c r="CN29" s="690"/>
      <c r="CO29" s="690"/>
      <c r="CP29" s="690"/>
      <c r="CQ29" s="690"/>
      <c r="CR29" s="690"/>
      <c r="CS29" s="690"/>
      <c r="CT29" s="690"/>
      <c r="CU29" s="690"/>
      <c r="CV29" s="690"/>
      <c r="CW29" s="690"/>
      <c r="CX29" s="690"/>
      <c r="CY29" s="690"/>
      <c r="CZ29" s="690"/>
      <c r="DA29" s="690"/>
      <c r="DB29" s="690"/>
      <c r="DC29" s="690"/>
      <c r="DD29" s="690"/>
      <c r="DE29" s="690"/>
      <c r="DF29" s="690"/>
      <c r="DG29" s="690"/>
      <c r="DH29" s="690"/>
      <c r="DI29" s="690"/>
      <c r="DJ29" s="690"/>
      <c r="DK29" s="690"/>
      <c r="DL29" s="690"/>
      <c r="DM29" s="690"/>
      <c r="DN29" s="690"/>
      <c r="DO29" s="690"/>
      <c r="DP29" s="690"/>
      <c r="DQ29" s="690"/>
      <c r="DR29" s="690"/>
      <c r="DS29" s="690"/>
      <c r="DT29" s="690"/>
      <c r="DU29" s="690"/>
      <c r="DV29" s="690"/>
      <c r="DW29" s="690"/>
      <c r="DX29" s="690"/>
      <c r="DY29" s="690"/>
      <c r="DZ29" s="690"/>
      <c r="EA29" s="690"/>
      <c r="EB29" s="690"/>
      <c r="EC29" s="690"/>
      <c r="ED29" s="690"/>
      <c r="EE29" s="690"/>
      <c r="EF29" s="690"/>
      <c r="EG29" s="690"/>
      <c r="EH29" s="690"/>
      <c r="EI29" s="690"/>
      <c r="EJ29" s="690"/>
      <c r="EK29" s="690"/>
      <c r="EL29" s="690"/>
      <c r="EM29" s="690"/>
      <c r="EN29" s="690"/>
      <c r="EO29" s="690"/>
      <c r="EP29" s="690"/>
      <c r="EQ29" s="690"/>
      <c r="ER29" s="690"/>
      <c r="ES29" s="690"/>
      <c r="ET29" s="690"/>
      <c r="EU29" s="690"/>
      <c r="EV29" s="690"/>
      <c r="EW29" s="690"/>
      <c r="EX29" s="690"/>
      <c r="EY29" s="690"/>
      <c r="EZ29" s="690"/>
      <c r="FA29" s="690"/>
      <c r="FB29" s="690"/>
      <c r="FC29" s="690"/>
      <c r="FD29" s="690"/>
      <c r="FE29" s="690"/>
      <c r="FF29" s="690"/>
      <c r="FG29" s="690"/>
      <c r="FH29" s="690"/>
      <c r="FI29" s="690"/>
      <c r="FJ29" s="690"/>
      <c r="FK29" s="690"/>
      <c r="FL29" s="690"/>
      <c r="FM29" s="690"/>
      <c r="FN29" s="690"/>
      <c r="FO29" s="690"/>
      <c r="FP29" s="690"/>
      <c r="FQ29" s="690"/>
      <c r="FR29" s="690"/>
      <c r="FS29" s="690"/>
      <c r="FT29" s="690"/>
      <c r="FU29" s="690"/>
      <c r="FV29" s="690"/>
      <c r="FW29" s="690"/>
      <c r="FX29" s="690"/>
      <c r="FY29" s="690"/>
      <c r="FZ29" s="690"/>
      <c r="GA29" s="690"/>
      <c r="GB29" s="690"/>
      <c r="GC29" s="690"/>
      <c r="GD29" s="690"/>
      <c r="GE29" s="690"/>
      <c r="GF29" s="690"/>
      <c r="GG29" s="690"/>
      <c r="GH29" s="690"/>
      <c r="GI29" s="690"/>
      <c r="GJ29" s="690"/>
      <c r="GK29" s="690"/>
      <c r="GL29" s="690"/>
      <c r="GM29" s="690"/>
      <c r="GN29" s="690"/>
      <c r="GO29" s="690"/>
      <c r="GP29" s="690"/>
      <c r="GQ29" s="690"/>
      <c r="GR29" s="690"/>
      <c r="GS29" s="690"/>
      <c r="GT29" s="690"/>
      <c r="GU29" s="690"/>
      <c r="GV29" s="690"/>
      <c r="GW29" s="690"/>
      <c r="GX29" s="690"/>
      <c r="GY29" s="690"/>
      <c r="GZ29" s="690"/>
      <c r="HA29" s="690"/>
      <c r="HB29" s="690"/>
      <c r="HC29" s="690"/>
      <c r="HD29" s="690"/>
      <c r="HE29" s="690"/>
      <c r="HF29" s="690"/>
      <c r="HG29" s="690"/>
      <c r="HH29" s="690"/>
    </row>
    <row r="30" spans="1:216" x14ac:dyDescent="0.25">
      <c r="A30" s="782" t="s">
        <v>396</v>
      </c>
      <c r="B30" s="704" t="s">
        <v>154</v>
      </c>
      <c r="C30" s="779"/>
      <c r="D30" s="779"/>
      <c r="E30" s="780"/>
      <c r="F30" s="719">
        <v>4000</v>
      </c>
      <c r="G30" s="743">
        <f>E30+F30</f>
        <v>4000</v>
      </c>
      <c r="H30" s="689" t="s">
        <v>389</v>
      </c>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c r="CB30" s="690"/>
      <c r="CC30" s="690"/>
      <c r="CD30" s="690"/>
      <c r="CE30" s="690"/>
      <c r="CF30" s="690"/>
      <c r="CG30" s="690"/>
      <c r="CH30" s="690"/>
      <c r="CI30" s="690"/>
      <c r="CJ30" s="690"/>
      <c r="CK30" s="690"/>
      <c r="CL30" s="690"/>
      <c r="CM30" s="690"/>
      <c r="CN30" s="690"/>
      <c r="CO30" s="690"/>
      <c r="CP30" s="690"/>
      <c r="CQ30" s="690"/>
      <c r="CR30" s="690"/>
      <c r="CS30" s="690"/>
      <c r="CT30" s="690"/>
      <c r="CU30" s="690"/>
      <c r="CV30" s="690"/>
      <c r="CW30" s="690"/>
      <c r="CX30" s="690"/>
      <c r="CY30" s="690"/>
      <c r="CZ30" s="690"/>
      <c r="DA30" s="690"/>
      <c r="DB30" s="690"/>
      <c r="DC30" s="690"/>
      <c r="DD30" s="690"/>
      <c r="DE30" s="690"/>
      <c r="DF30" s="690"/>
      <c r="DG30" s="690"/>
      <c r="DH30" s="690"/>
      <c r="DI30" s="690"/>
      <c r="DJ30" s="690"/>
      <c r="DK30" s="690"/>
      <c r="DL30" s="690"/>
      <c r="DM30" s="690"/>
      <c r="DN30" s="690"/>
      <c r="DO30" s="690"/>
      <c r="DP30" s="690"/>
      <c r="DQ30" s="690"/>
      <c r="DR30" s="690"/>
      <c r="DS30" s="690"/>
      <c r="DT30" s="690"/>
      <c r="DU30" s="690"/>
      <c r="DV30" s="690"/>
      <c r="DW30" s="690"/>
      <c r="DX30" s="690"/>
      <c r="DY30" s="690"/>
      <c r="DZ30" s="690"/>
      <c r="EA30" s="690"/>
      <c r="EB30" s="690"/>
      <c r="EC30" s="690"/>
      <c r="ED30" s="690"/>
      <c r="EE30" s="690"/>
      <c r="EF30" s="690"/>
      <c r="EG30" s="690"/>
      <c r="EH30" s="690"/>
      <c r="EI30" s="690"/>
      <c r="EJ30" s="690"/>
      <c r="EK30" s="690"/>
      <c r="EL30" s="690"/>
      <c r="EM30" s="690"/>
      <c r="EN30" s="690"/>
      <c r="EO30" s="690"/>
      <c r="EP30" s="690"/>
      <c r="EQ30" s="690"/>
      <c r="ER30" s="690"/>
      <c r="ES30" s="690"/>
      <c r="ET30" s="690"/>
      <c r="EU30" s="690"/>
      <c r="EV30" s="690"/>
      <c r="EW30" s="690"/>
      <c r="EX30" s="690"/>
      <c r="EY30" s="690"/>
      <c r="EZ30" s="690"/>
      <c r="FA30" s="690"/>
      <c r="FB30" s="690"/>
      <c r="FC30" s="690"/>
      <c r="FD30" s="690"/>
      <c r="FE30" s="690"/>
      <c r="FF30" s="690"/>
      <c r="FG30" s="690"/>
      <c r="FH30" s="690"/>
      <c r="FI30" s="690"/>
      <c r="FJ30" s="690"/>
      <c r="FK30" s="690"/>
      <c r="FL30" s="690"/>
      <c r="FM30" s="690"/>
      <c r="FN30" s="690"/>
      <c r="FO30" s="690"/>
      <c r="FP30" s="690"/>
      <c r="FQ30" s="690"/>
      <c r="FR30" s="690"/>
      <c r="FS30" s="690"/>
      <c r="FT30" s="690"/>
      <c r="FU30" s="690"/>
      <c r="FV30" s="690"/>
      <c r="FW30" s="690"/>
      <c r="FX30" s="690"/>
      <c r="FY30" s="690"/>
      <c r="FZ30" s="690"/>
      <c r="GA30" s="690"/>
      <c r="GB30" s="690"/>
      <c r="GC30" s="690"/>
      <c r="GD30" s="690"/>
      <c r="GE30" s="690"/>
      <c r="GF30" s="690"/>
      <c r="GG30" s="690"/>
      <c r="GH30" s="690"/>
      <c r="GI30" s="690"/>
      <c r="GJ30" s="690"/>
      <c r="GK30" s="690"/>
      <c r="GL30" s="690"/>
      <c r="GM30" s="690"/>
      <c r="GN30" s="690"/>
      <c r="GO30" s="690"/>
      <c r="GP30" s="690"/>
      <c r="GQ30" s="690"/>
      <c r="GR30" s="690"/>
      <c r="GS30" s="690"/>
      <c r="GT30" s="690"/>
      <c r="GU30" s="690"/>
      <c r="GV30" s="690"/>
      <c r="GW30" s="690"/>
      <c r="GX30" s="690"/>
      <c r="GY30" s="690"/>
      <c r="GZ30" s="690"/>
      <c r="HA30" s="690"/>
      <c r="HB30" s="690"/>
      <c r="HC30" s="690"/>
      <c r="HD30" s="690"/>
      <c r="HE30" s="690"/>
      <c r="HF30" s="690"/>
      <c r="HG30" s="690"/>
      <c r="HH30" s="690"/>
    </row>
    <row r="31" spans="1:216" ht="60" x14ac:dyDescent="0.25">
      <c r="A31" s="757" t="s">
        <v>395</v>
      </c>
      <c r="B31" s="758"/>
      <c r="C31" s="759"/>
      <c r="D31" s="759"/>
      <c r="E31" s="759"/>
      <c r="F31" s="760">
        <f>F33+F34+F35+F38+F39+F37</f>
        <v>53400</v>
      </c>
      <c r="G31" s="760">
        <f>G33+G34+G35+G38+G39+G37</f>
        <v>31400</v>
      </c>
      <c r="H31" s="689"/>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c r="CB31" s="690"/>
      <c r="CC31" s="690"/>
      <c r="CD31" s="690"/>
      <c r="CE31" s="690"/>
      <c r="CF31" s="690"/>
      <c r="CG31" s="690"/>
      <c r="CH31" s="690"/>
      <c r="CI31" s="690"/>
      <c r="CJ31" s="690"/>
      <c r="CK31" s="690"/>
      <c r="CL31" s="690"/>
      <c r="CM31" s="690"/>
      <c r="CN31" s="690"/>
      <c r="CO31" s="690"/>
      <c r="CP31" s="690"/>
      <c r="CQ31" s="690"/>
      <c r="CR31" s="690"/>
      <c r="CS31" s="690"/>
      <c r="CT31" s="690"/>
      <c r="CU31" s="690"/>
      <c r="CV31" s="690"/>
      <c r="CW31" s="690"/>
      <c r="CX31" s="690"/>
      <c r="CY31" s="690"/>
      <c r="CZ31" s="690"/>
      <c r="DA31" s="690"/>
      <c r="DB31" s="690"/>
      <c r="DC31" s="690"/>
      <c r="DD31" s="690"/>
      <c r="DE31" s="690"/>
      <c r="DF31" s="690"/>
      <c r="DG31" s="690"/>
      <c r="DH31" s="690"/>
      <c r="DI31" s="690"/>
      <c r="DJ31" s="690"/>
      <c r="DK31" s="690"/>
      <c r="DL31" s="690"/>
      <c r="DM31" s="690"/>
      <c r="DN31" s="690"/>
      <c r="DO31" s="690"/>
      <c r="DP31" s="690"/>
      <c r="DQ31" s="690"/>
      <c r="DR31" s="690"/>
      <c r="DS31" s="690"/>
      <c r="DT31" s="690"/>
      <c r="DU31" s="690"/>
      <c r="DV31" s="690"/>
      <c r="DW31" s="690"/>
      <c r="DX31" s="690"/>
      <c r="DY31" s="690"/>
      <c r="DZ31" s="690"/>
      <c r="EA31" s="690"/>
      <c r="EB31" s="690"/>
      <c r="EC31" s="690"/>
      <c r="ED31" s="690"/>
      <c r="EE31" s="690"/>
      <c r="EF31" s="690"/>
      <c r="EG31" s="690"/>
      <c r="EH31" s="690"/>
      <c r="EI31" s="690"/>
      <c r="EJ31" s="690"/>
      <c r="EK31" s="690"/>
      <c r="EL31" s="690"/>
      <c r="EM31" s="690"/>
      <c r="EN31" s="690"/>
      <c r="EO31" s="690"/>
      <c r="EP31" s="690"/>
      <c r="EQ31" s="690"/>
      <c r="ER31" s="690"/>
      <c r="ES31" s="690"/>
      <c r="ET31" s="690"/>
      <c r="EU31" s="690"/>
      <c r="EV31" s="690"/>
      <c r="EW31" s="690"/>
      <c r="EX31" s="690"/>
      <c r="EY31" s="690"/>
      <c r="EZ31" s="690"/>
      <c r="FA31" s="690"/>
      <c r="FB31" s="690"/>
      <c r="FC31" s="690"/>
      <c r="FD31" s="690"/>
      <c r="FE31" s="690"/>
      <c r="FF31" s="690"/>
      <c r="FG31" s="690"/>
      <c r="FH31" s="690"/>
      <c r="FI31" s="690"/>
      <c r="FJ31" s="690"/>
      <c r="FK31" s="690"/>
      <c r="FL31" s="690"/>
      <c r="FM31" s="690"/>
      <c r="FN31" s="690"/>
      <c r="FO31" s="690"/>
      <c r="FP31" s="690"/>
      <c r="FQ31" s="690"/>
      <c r="FR31" s="690"/>
      <c r="FS31" s="690"/>
      <c r="FT31" s="690"/>
      <c r="FU31" s="690"/>
      <c r="FV31" s="690"/>
      <c r="FW31" s="690"/>
      <c r="FX31" s="690"/>
      <c r="FY31" s="690"/>
      <c r="FZ31" s="690"/>
      <c r="GA31" s="690"/>
      <c r="GB31" s="690"/>
      <c r="GC31" s="690"/>
      <c r="GD31" s="690"/>
      <c r="GE31" s="690"/>
      <c r="GF31" s="690"/>
      <c r="GG31" s="690"/>
      <c r="GH31" s="690"/>
      <c r="GI31" s="690"/>
      <c r="GJ31" s="690"/>
      <c r="GK31" s="690"/>
      <c r="GL31" s="690"/>
      <c r="GM31" s="690"/>
      <c r="GN31" s="690"/>
      <c r="GO31" s="690"/>
      <c r="GP31" s="690"/>
      <c r="GQ31" s="690"/>
      <c r="GR31" s="690"/>
      <c r="GS31" s="690"/>
      <c r="GT31" s="690"/>
      <c r="GU31" s="690"/>
      <c r="GV31" s="690"/>
      <c r="GW31" s="690"/>
      <c r="GX31" s="690"/>
      <c r="GY31" s="690"/>
      <c r="GZ31" s="690"/>
      <c r="HA31" s="690"/>
      <c r="HB31" s="690"/>
      <c r="HC31" s="690"/>
      <c r="HD31" s="690"/>
      <c r="HE31" s="690"/>
      <c r="HF31" s="690"/>
      <c r="HG31" s="690"/>
      <c r="HH31" s="690"/>
    </row>
    <row r="32" spans="1:216" ht="51" x14ac:dyDescent="0.25">
      <c r="A32" s="761" t="s">
        <v>397</v>
      </c>
      <c r="B32" s="762"/>
      <c r="C32" s="763"/>
      <c r="D32" s="763"/>
      <c r="E32" s="763"/>
      <c r="F32" s="824">
        <f>SUM(F33:F35)</f>
        <v>22340</v>
      </c>
      <c r="G32" s="764"/>
      <c r="H32" s="689"/>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c r="CB32" s="690"/>
      <c r="CC32" s="690"/>
      <c r="CD32" s="690"/>
      <c r="CE32" s="690"/>
      <c r="CF32" s="690"/>
      <c r="CG32" s="690"/>
      <c r="CH32" s="690"/>
      <c r="CI32" s="690"/>
      <c r="CJ32" s="690"/>
      <c r="CK32" s="690"/>
      <c r="CL32" s="690"/>
      <c r="CM32" s="690"/>
      <c r="CN32" s="690"/>
      <c r="CO32" s="690"/>
      <c r="CP32" s="690"/>
      <c r="CQ32" s="690"/>
      <c r="CR32" s="690"/>
      <c r="CS32" s="690"/>
      <c r="CT32" s="690"/>
      <c r="CU32" s="690"/>
      <c r="CV32" s="690"/>
      <c r="CW32" s="690"/>
      <c r="CX32" s="690"/>
      <c r="CY32" s="690"/>
      <c r="CZ32" s="690"/>
      <c r="DA32" s="690"/>
      <c r="DB32" s="690"/>
      <c r="DC32" s="690"/>
      <c r="DD32" s="690"/>
      <c r="DE32" s="690"/>
      <c r="DF32" s="690"/>
      <c r="DG32" s="690"/>
      <c r="DH32" s="690"/>
      <c r="DI32" s="690"/>
      <c r="DJ32" s="690"/>
      <c r="DK32" s="690"/>
      <c r="DL32" s="690"/>
      <c r="DM32" s="690"/>
      <c r="DN32" s="690"/>
      <c r="DO32" s="690"/>
      <c r="DP32" s="690"/>
      <c r="DQ32" s="690"/>
      <c r="DR32" s="690"/>
      <c r="DS32" s="690"/>
      <c r="DT32" s="690"/>
      <c r="DU32" s="690"/>
      <c r="DV32" s="690"/>
      <c r="DW32" s="690"/>
      <c r="DX32" s="690"/>
      <c r="DY32" s="690"/>
      <c r="DZ32" s="690"/>
      <c r="EA32" s="690"/>
      <c r="EB32" s="690"/>
      <c r="EC32" s="690"/>
      <c r="ED32" s="690"/>
      <c r="EE32" s="690"/>
      <c r="EF32" s="690"/>
      <c r="EG32" s="690"/>
      <c r="EH32" s="690"/>
      <c r="EI32" s="690"/>
      <c r="EJ32" s="690"/>
      <c r="EK32" s="690"/>
      <c r="EL32" s="690"/>
      <c r="EM32" s="690"/>
      <c r="EN32" s="690"/>
      <c r="EO32" s="690"/>
      <c r="EP32" s="690"/>
      <c r="EQ32" s="690"/>
      <c r="ER32" s="690"/>
      <c r="ES32" s="690"/>
      <c r="ET32" s="690"/>
      <c r="EU32" s="690"/>
      <c r="EV32" s="690"/>
      <c r="EW32" s="690"/>
      <c r="EX32" s="690"/>
      <c r="EY32" s="690"/>
      <c r="EZ32" s="690"/>
      <c r="FA32" s="690"/>
      <c r="FB32" s="690"/>
      <c r="FC32" s="690"/>
      <c r="FD32" s="690"/>
      <c r="FE32" s="690"/>
      <c r="FF32" s="690"/>
      <c r="FG32" s="690"/>
      <c r="FH32" s="690"/>
      <c r="FI32" s="690"/>
      <c r="FJ32" s="690"/>
      <c r="FK32" s="690"/>
      <c r="FL32" s="690"/>
      <c r="FM32" s="690"/>
      <c r="FN32" s="690"/>
      <c r="FO32" s="690"/>
      <c r="FP32" s="690"/>
      <c r="FQ32" s="690"/>
      <c r="FR32" s="690"/>
      <c r="FS32" s="690"/>
      <c r="FT32" s="690"/>
      <c r="FU32" s="690"/>
      <c r="FV32" s="690"/>
      <c r="FW32" s="690"/>
      <c r="FX32" s="690"/>
      <c r="FY32" s="690"/>
      <c r="FZ32" s="690"/>
      <c r="GA32" s="690"/>
      <c r="GB32" s="690"/>
      <c r="GC32" s="690"/>
      <c r="GD32" s="690"/>
      <c r="GE32" s="690"/>
      <c r="GF32" s="690"/>
      <c r="GG32" s="690"/>
      <c r="GH32" s="690"/>
      <c r="GI32" s="690"/>
      <c r="GJ32" s="690"/>
      <c r="GK32" s="690"/>
      <c r="GL32" s="690"/>
      <c r="GM32" s="690"/>
      <c r="GN32" s="690"/>
      <c r="GO32" s="690"/>
      <c r="GP32" s="690"/>
      <c r="GQ32" s="690"/>
      <c r="GR32" s="690"/>
      <c r="GS32" s="690"/>
      <c r="GT32" s="690"/>
      <c r="GU32" s="690"/>
      <c r="GV32" s="690"/>
      <c r="GW32" s="690"/>
      <c r="GX32" s="690"/>
      <c r="GY32" s="690"/>
      <c r="GZ32" s="690"/>
      <c r="HA32" s="690"/>
      <c r="HB32" s="690"/>
      <c r="HC32" s="690"/>
      <c r="HD32" s="690"/>
      <c r="HE32" s="690"/>
      <c r="HF32" s="690"/>
      <c r="HG32" s="690"/>
      <c r="HH32" s="690"/>
    </row>
    <row r="33" spans="1:216" ht="38.25" x14ac:dyDescent="0.25">
      <c r="A33" s="765" t="s">
        <v>282</v>
      </c>
      <c r="B33" s="766" t="s">
        <v>215</v>
      </c>
      <c r="C33" s="705">
        <v>40</v>
      </c>
      <c r="D33" s="720">
        <v>200</v>
      </c>
      <c r="E33" s="720"/>
      <c r="F33" s="736">
        <f t="shared" ref="F33:F35" si="8">C33*D33</f>
        <v>8000</v>
      </c>
      <c r="G33" s="737">
        <f t="shared" ref="G33:G35" si="9">E33+F33</f>
        <v>8000</v>
      </c>
      <c r="H33" s="689"/>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690"/>
      <c r="CN33" s="690"/>
      <c r="CO33" s="690"/>
      <c r="CP33" s="690"/>
      <c r="CQ33" s="690"/>
      <c r="CR33" s="690"/>
      <c r="CS33" s="690"/>
      <c r="CT33" s="690"/>
      <c r="CU33" s="690"/>
      <c r="CV33" s="690"/>
      <c r="CW33" s="690"/>
      <c r="CX33" s="690"/>
      <c r="CY33" s="690"/>
      <c r="CZ33" s="690"/>
      <c r="DA33" s="690"/>
      <c r="DB33" s="690"/>
      <c r="DC33" s="690"/>
      <c r="DD33" s="690"/>
      <c r="DE33" s="690"/>
      <c r="DF33" s="690"/>
      <c r="DG33" s="690"/>
      <c r="DH33" s="690"/>
      <c r="DI33" s="690"/>
      <c r="DJ33" s="690"/>
      <c r="DK33" s="690"/>
      <c r="DL33" s="690"/>
      <c r="DM33" s="690"/>
      <c r="DN33" s="690"/>
      <c r="DO33" s="690"/>
      <c r="DP33" s="690"/>
      <c r="DQ33" s="690"/>
      <c r="DR33" s="690"/>
      <c r="DS33" s="690"/>
      <c r="DT33" s="690"/>
      <c r="DU33" s="690"/>
      <c r="DV33" s="690"/>
      <c r="DW33" s="690"/>
      <c r="DX33" s="690"/>
      <c r="DY33" s="690"/>
      <c r="DZ33" s="690"/>
      <c r="EA33" s="690"/>
      <c r="EB33" s="690"/>
      <c r="EC33" s="690"/>
      <c r="ED33" s="690"/>
      <c r="EE33" s="690"/>
      <c r="EF33" s="690"/>
      <c r="EG33" s="690"/>
      <c r="EH33" s="690"/>
      <c r="EI33" s="690"/>
      <c r="EJ33" s="690"/>
      <c r="EK33" s="690"/>
      <c r="EL33" s="690"/>
      <c r="EM33" s="690"/>
      <c r="EN33" s="690"/>
      <c r="EO33" s="690"/>
      <c r="EP33" s="690"/>
      <c r="EQ33" s="690"/>
      <c r="ER33" s="690"/>
      <c r="ES33" s="690"/>
      <c r="ET33" s="690"/>
      <c r="EU33" s="690"/>
      <c r="EV33" s="690"/>
      <c r="EW33" s="690"/>
      <c r="EX33" s="690"/>
      <c r="EY33" s="690"/>
      <c r="EZ33" s="690"/>
      <c r="FA33" s="690"/>
      <c r="FB33" s="690"/>
      <c r="FC33" s="690"/>
      <c r="FD33" s="690"/>
      <c r="FE33" s="690"/>
      <c r="FF33" s="690"/>
      <c r="FG33" s="690"/>
      <c r="FH33" s="690"/>
      <c r="FI33" s="690"/>
      <c r="FJ33" s="690"/>
      <c r="FK33" s="690"/>
      <c r="FL33" s="690"/>
      <c r="FM33" s="690"/>
      <c r="FN33" s="690"/>
      <c r="FO33" s="690"/>
      <c r="FP33" s="690"/>
      <c r="FQ33" s="690"/>
      <c r="FR33" s="690"/>
      <c r="FS33" s="690"/>
      <c r="FT33" s="690"/>
      <c r="FU33" s="690"/>
      <c r="FV33" s="690"/>
      <c r="FW33" s="690"/>
      <c r="FX33" s="690"/>
      <c r="FY33" s="690"/>
      <c r="FZ33" s="690"/>
      <c r="GA33" s="690"/>
      <c r="GB33" s="690"/>
      <c r="GC33" s="690"/>
      <c r="GD33" s="690"/>
      <c r="GE33" s="690"/>
      <c r="GF33" s="690"/>
      <c r="GG33" s="690"/>
      <c r="GH33" s="690"/>
      <c r="GI33" s="690"/>
      <c r="GJ33" s="690"/>
      <c r="GK33" s="690"/>
      <c r="GL33" s="690"/>
      <c r="GM33" s="690"/>
      <c r="GN33" s="690"/>
      <c r="GO33" s="690"/>
      <c r="GP33" s="690"/>
      <c r="GQ33" s="690"/>
      <c r="GR33" s="690"/>
      <c r="GS33" s="690"/>
      <c r="GT33" s="690"/>
      <c r="GU33" s="690"/>
      <c r="GV33" s="690"/>
      <c r="GW33" s="690"/>
      <c r="GX33" s="690"/>
      <c r="GY33" s="690"/>
      <c r="GZ33" s="690"/>
      <c r="HA33" s="690"/>
      <c r="HB33" s="690"/>
      <c r="HC33" s="690"/>
      <c r="HD33" s="690"/>
      <c r="HE33" s="690"/>
      <c r="HF33" s="690"/>
      <c r="HG33" s="690"/>
      <c r="HH33" s="690"/>
    </row>
    <row r="34" spans="1:216" ht="51" x14ac:dyDescent="0.25">
      <c r="A34" s="765" t="s">
        <v>281</v>
      </c>
      <c r="B34" s="767" t="s">
        <v>227</v>
      </c>
      <c r="C34" s="705">
        <v>3</v>
      </c>
      <c r="D34" s="720">
        <v>2780</v>
      </c>
      <c r="E34" s="720"/>
      <c r="F34" s="736">
        <f t="shared" si="8"/>
        <v>8340</v>
      </c>
      <c r="G34" s="737">
        <f t="shared" si="9"/>
        <v>8340</v>
      </c>
      <c r="H34" s="689" t="s">
        <v>385</v>
      </c>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0"/>
      <c r="DB34" s="690"/>
      <c r="DC34" s="690"/>
      <c r="DD34" s="690"/>
      <c r="DE34" s="690"/>
      <c r="DF34" s="690"/>
      <c r="DG34" s="690"/>
      <c r="DH34" s="690"/>
      <c r="DI34" s="690"/>
      <c r="DJ34" s="690"/>
      <c r="DK34" s="690"/>
      <c r="DL34" s="690"/>
      <c r="DM34" s="690"/>
      <c r="DN34" s="690"/>
      <c r="DO34" s="690"/>
      <c r="DP34" s="690"/>
      <c r="DQ34" s="690"/>
      <c r="DR34" s="690"/>
      <c r="DS34" s="690"/>
      <c r="DT34" s="690"/>
      <c r="DU34" s="690"/>
      <c r="DV34" s="690"/>
      <c r="DW34" s="690"/>
      <c r="DX34" s="690"/>
      <c r="DY34" s="690"/>
      <c r="DZ34" s="690"/>
      <c r="EA34" s="690"/>
      <c r="EB34" s="690"/>
      <c r="EC34" s="690"/>
      <c r="ED34" s="690"/>
      <c r="EE34" s="690"/>
      <c r="EF34" s="690"/>
      <c r="EG34" s="690"/>
      <c r="EH34" s="690"/>
      <c r="EI34" s="690"/>
      <c r="EJ34" s="690"/>
      <c r="EK34" s="690"/>
      <c r="EL34" s="690"/>
      <c r="EM34" s="690"/>
      <c r="EN34" s="690"/>
      <c r="EO34" s="690"/>
      <c r="EP34" s="690"/>
      <c r="EQ34" s="690"/>
      <c r="ER34" s="690"/>
      <c r="ES34" s="690"/>
      <c r="ET34" s="690"/>
      <c r="EU34" s="690"/>
      <c r="EV34" s="690"/>
      <c r="EW34" s="690"/>
      <c r="EX34" s="690"/>
      <c r="EY34" s="690"/>
      <c r="EZ34" s="690"/>
      <c r="FA34" s="690"/>
      <c r="FB34" s="690"/>
      <c r="FC34" s="690"/>
      <c r="FD34" s="690"/>
      <c r="FE34" s="690"/>
      <c r="FF34" s="690"/>
      <c r="FG34" s="690"/>
      <c r="FH34" s="690"/>
      <c r="FI34" s="690"/>
      <c r="FJ34" s="690"/>
      <c r="FK34" s="690"/>
      <c r="FL34" s="690"/>
      <c r="FM34" s="690"/>
      <c r="FN34" s="690"/>
      <c r="FO34" s="690"/>
      <c r="FP34" s="690"/>
      <c r="FQ34" s="690"/>
      <c r="FR34" s="690"/>
      <c r="FS34" s="690"/>
      <c r="FT34" s="690"/>
      <c r="FU34" s="690"/>
      <c r="FV34" s="690"/>
      <c r="FW34" s="690"/>
      <c r="FX34" s="690"/>
      <c r="FY34" s="690"/>
      <c r="FZ34" s="690"/>
      <c r="GA34" s="690"/>
      <c r="GB34" s="690"/>
      <c r="GC34" s="690"/>
      <c r="GD34" s="690"/>
      <c r="GE34" s="690"/>
      <c r="GF34" s="690"/>
      <c r="GG34" s="690"/>
      <c r="GH34" s="690"/>
      <c r="GI34" s="690"/>
      <c r="GJ34" s="690"/>
      <c r="GK34" s="690"/>
      <c r="GL34" s="690"/>
      <c r="GM34" s="690"/>
      <c r="GN34" s="690"/>
      <c r="GO34" s="690"/>
      <c r="GP34" s="690"/>
      <c r="GQ34" s="690"/>
      <c r="GR34" s="690"/>
      <c r="GS34" s="690"/>
      <c r="GT34" s="690"/>
      <c r="GU34" s="690"/>
      <c r="GV34" s="690"/>
      <c r="GW34" s="690"/>
      <c r="GX34" s="690"/>
      <c r="GY34" s="690"/>
      <c r="GZ34" s="690"/>
      <c r="HA34" s="690"/>
      <c r="HB34" s="690"/>
      <c r="HC34" s="690"/>
      <c r="HD34" s="690"/>
      <c r="HE34" s="690"/>
      <c r="HF34" s="690"/>
      <c r="HG34" s="690"/>
      <c r="HH34" s="690"/>
    </row>
    <row r="35" spans="1:216" ht="63.75" x14ac:dyDescent="0.25">
      <c r="A35" s="765" t="s">
        <v>280</v>
      </c>
      <c r="B35" s="766" t="s">
        <v>215</v>
      </c>
      <c r="C35" s="705">
        <v>30</v>
      </c>
      <c r="D35" s="720">
        <v>200</v>
      </c>
      <c r="E35" s="720"/>
      <c r="F35" s="736">
        <f t="shared" si="8"/>
        <v>6000</v>
      </c>
      <c r="G35" s="737">
        <f t="shared" si="9"/>
        <v>6000</v>
      </c>
      <c r="H35" s="689"/>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690"/>
      <c r="DI35" s="690"/>
      <c r="DJ35" s="690"/>
      <c r="DK35" s="690"/>
      <c r="DL35" s="690"/>
      <c r="DM35" s="690"/>
      <c r="DN35" s="690"/>
      <c r="DO35" s="690"/>
      <c r="DP35" s="690"/>
      <c r="DQ35" s="690"/>
      <c r="DR35" s="690"/>
      <c r="DS35" s="690"/>
      <c r="DT35" s="690"/>
      <c r="DU35" s="690"/>
      <c r="DV35" s="690"/>
      <c r="DW35" s="690"/>
      <c r="DX35" s="690"/>
      <c r="DY35" s="690"/>
      <c r="DZ35" s="690"/>
      <c r="EA35" s="690"/>
      <c r="EB35" s="690"/>
      <c r="EC35" s="690"/>
      <c r="ED35" s="690"/>
      <c r="EE35" s="690"/>
      <c r="EF35" s="690"/>
      <c r="EG35" s="690"/>
      <c r="EH35" s="690"/>
      <c r="EI35" s="690"/>
      <c r="EJ35" s="690"/>
      <c r="EK35" s="690"/>
      <c r="EL35" s="690"/>
      <c r="EM35" s="690"/>
      <c r="EN35" s="690"/>
      <c r="EO35" s="690"/>
      <c r="EP35" s="690"/>
      <c r="EQ35" s="690"/>
      <c r="ER35" s="690"/>
      <c r="ES35" s="690"/>
      <c r="ET35" s="690"/>
      <c r="EU35" s="690"/>
      <c r="EV35" s="690"/>
      <c r="EW35" s="690"/>
      <c r="EX35" s="690"/>
      <c r="EY35" s="690"/>
      <c r="EZ35" s="690"/>
      <c r="FA35" s="690"/>
      <c r="FB35" s="690"/>
      <c r="FC35" s="690"/>
      <c r="FD35" s="690"/>
      <c r="FE35" s="690"/>
      <c r="FF35" s="690"/>
      <c r="FG35" s="690"/>
      <c r="FH35" s="690"/>
      <c r="FI35" s="690"/>
      <c r="FJ35" s="690"/>
      <c r="FK35" s="690"/>
      <c r="FL35" s="690"/>
      <c r="FM35" s="690"/>
      <c r="FN35" s="690"/>
      <c r="FO35" s="690"/>
      <c r="FP35" s="690"/>
      <c r="FQ35" s="690"/>
      <c r="FR35" s="690"/>
      <c r="FS35" s="690"/>
      <c r="FT35" s="690"/>
      <c r="FU35" s="690"/>
      <c r="FV35" s="690"/>
      <c r="FW35" s="690"/>
      <c r="FX35" s="690"/>
      <c r="FY35" s="690"/>
      <c r="FZ35" s="690"/>
      <c r="GA35" s="690"/>
      <c r="GB35" s="690"/>
      <c r="GC35" s="690"/>
      <c r="GD35" s="690"/>
      <c r="GE35" s="690"/>
      <c r="GF35" s="690"/>
      <c r="GG35" s="690"/>
      <c r="GH35" s="690"/>
      <c r="GI35" s="690"/>
      <c r="GJ35" s="690"/>
      <c r="GK35" s="690"/>
      <c r="GL35" s="690"/>
      <c r="GM35" s="690"/>
      <c r="GN35" s="690"/>
      <c r="GO35" s="690"/>
      <c r="GP35" s="690"/>
      <c r="GQ35" s="690"/>
      <c r="GR35" s="690"/>
      <c r="GS35" s="690"/>
      <c r="GT35" s="690"/>
      <c r="GU35" s="690"/>
      <c r="GV35" s="690"/>
      <c r="GW35" s="690"/>
      <c r="GX35" s="690"/>
      <c r="GY35" s="690"/>
      <c r="GZ35" s="690"/>
      <c r="HA35" s="690"/>
      <c r="HB35" s="690"/>
      <c r="HC35" s="690"/>
      <c r="HD35" s="690"/>
      <c r="HE35" s="690"/>
      <c r="HF35" s="690"/>
      <c r="HG35" s="690"/>
      <c r="HH35" s="690"/>
    </row>
    <row r="36" spans="1:216" ht="63.75" x14ac:dyDescent="0.25">
      <c r="A36" s="768" t="s">
        <v>398</v>
      </c>
      <c r="B36" s="762"/>
      <c r="C36" s="763"/>
      <c r="D36" s="763"/>
      <c r="E36" s="763"/>
      <c r="F36" s="824">
        <f>SUM(F37:F39)</f>
        <v>31060</v>
      </c>
      <c r="G36" s="764"/>
      <c r="H36" s="689"/>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c r="CL36" s="690"/>
      <c r="CM36" s="690"/>
      <c r="CN36" s="690"/>
      <c r="CO36" s="690"/>
      <c r="CP36" s="690"/>
      <c r="CQ36" s="690"/>
      <c r="CR36" s="690"/>
      <c r="CS36" s="690"/>
      <c r="CT36" s="690"/>
      <c r="CU36" s="690"/>
      <c r="CV36" s="690"/>
      <c r="CW36" s="690"/>
      <c r="CX36" s="690"/>
      <c r="CY36" s="690"/>
      <c r="CZ36" s="690"/>
      <c r="DA36" s="690"/>
      <c r="DB36" s="690"/>
      <c r="DC36" s="690"/>
      <c r="DD36" s="690"/>
      <c r="DE36" s="690"/>
      <c r="DF36" s="690"/>
      <c r="DG36" s="690"/>
      <c r="DH36" s="690"/>
      <c r="DI36" s="690"/>
      <c r="DJ36" s="690"/>
      <c r="DK36" s="690"/>
      <c r="DL36" s="690"/>
      <c r="DM36" s="690"/>
      <c r="DN36" s="690"/>
      <c r="DO36" s="690"/>
      <c r="DP36" s="690"/>
      <c r="DQ36" s="690"/>
      <c r="DR36" s="690"/>
      <c r="DS36" s="690"/>
      <c r="DT36" s="690"/>
      <c r="DU36" s="690"/>
      <c r="DV36" s="690"/>
      <c r="DW36" s="690"/>
      <c r="DX36" s="690"/>
      <c r="DY36" s="690"/>
      <c r="DZ36" s="690"/>
      <c r="EA36" s="690"/>
      <c r="EB36" s="690"/>
      <c r="EC36" s="690"/>
      <c r="ED36" s="690"/>
      <c r="EE36" s="690"/>
      <c r="EF36" s="690"/>
      <c r="EG36" s="690"/>
      <c r="EH36" s="690"/>
      <c r="EI36" s="690"/>
      <c r="EJ36" s="690"/>
      <c r="EK36" s="690"/>
      <c r="EL36" s="690"/>
      <c r="EM36" s="690"/>
      <c r="EN36" s="690"/>
      <c r="EO36" s="690"/>
      <c r="EP36" s="690"/>
      <c r="EQ36" s="690"/>
      <c r="ER36" s="690"/>
      <c r="ES36" s="690"/>
      <c r="ET36" s="690"/>
      <c r="EU36" s="690"/>
      <c r="EV36" s="690"/>
      <c r="EW36" s="690"/>
      <c r="EX36" s="690"/>
      <c r="EY36" s="690"/>
      <c r="EZ36" s="690"/>
      <c r="FA36" s="690"/>
      <c r="FB36" s="690"/>
      <c r="FC36" s="690"/>
      <c r="FD36" s="690"/>
      <c r="FE36" s="690"/>
      <c r="FF36" s="690"/>
      <c r="FG36" s="690"/>
      <c r="FH36" s="690"/>
      <c r="FI36" s="690"/>
      <c r="FJ36" s="690"/>
      <c r="FK36" s="690"/>
      <c r="FL36" s="690"/>
      <c r="FM36" s="690"/>
      <c r="FN36" s="690"/>
      <c r="FO36" s="690"/>
      <c r="FP36" s="690"/>
      <c r="FQ36" s="690"/>
      <c r="FR36" s="690"/>
      <c r="FS36" s="690"/>
      <c r="FT36" s="690"/>
      <c r="FU36" s="690"/>
      <c r="FV36" s="690"/>
      <c r="FW36" s="690"/>
      <c r="FX36" s="690"/>
      <c r="FY36" s="690"/>
      <c r="FZ36" s="690"/>
      <c r="GA36" s="690"/>
      <c r="GB36" s="690"/>
      <c r="GC36" s="690"/>
      <c r="GD36" s="690"/>
      <c r="GE36" s="690"/>
      <c r="GF36" s="690"/>
      <c r="GG36" s="690"/>
      <c r="GH36" s="690"/>
      <c r="GI36" s="690"/>
      <c r="GJ36" s="690"/>
      <c r="GK36" s="690"/>
      <c r="GL36" s="690"/>
      <c r="GM36" s="690"/>
      <c r="GN36" s="690"/>
      <c r="GO36" s="690"/>
      <c r="GP36" s="690"/>
      <c r="GQ36" s="690"/>
      <c r="GR36" s="690"/>
      <c r="GS36" s="690"/>
      <c r="GT36" s="690"/>
      <c r="GU36" s="690"/>
      <c r="GV36" s="690"/>
      <c r="GW36" s="690"/>
      <c r="GX36" s="690"/>
      <c r="GY36" s="690"/>
      <c r="GZ36" s="690"/>
      <c r="HA36" s="690"/>
      <c r="HB36" s="690"/>
      <c r="HC36" s="690"/>
      <c r="HD36" s="690"/>
      <c r="HE36" s="690"/>
      <c r="HF36" s="690"/>
      <c r="HG36" s="690"/>
      <c r="HH36" s="690"/>
    </row>
    <row r="37" spans="1:216" ht="25.5" x14ac:dyDescent="0.25">
      <c r="A37" s="769" t="s">
        <v>279</v>
      </c>
      <c r="B37" s="767" t="s">
        <v>227</v>
      </c>
      <c r="C37" s="717">
        <v>1</v>
      </c>
      <c r="D37" s="705">
        <v>3500</v>
      </c>
      <c r="E37" s="705"/>
      <c r="F37" s="736">
        <f t="shared" ref="F37:F38" si="10">C37*D37</f>
        <v>3500</v>
      </c>
      <c r="G37" s="737">
        <f t="shared" ref="G37:G38" si="11">E37+F37</f>
        <v>3500</v>
      </c>
      <c r="H37" s="689"/>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c r="CB37" s="690"/>
      <c r="CC37" s="690"/>
      <c r="CD37" s="690"/>
      <c r="CE37" s="690"/>
      <c r="CF37" s="690"/>
      <c r="CG37" s="690"/>
      <c r="CH37" s="690"/>
      <c r="CI37" s="690"/>
      <c r="CJ37" s="690"/>
      <c r="CK37" s="690"/>
      <c r="CL37" s="690"/>
      <c r="CM37" s="690"/>
      <c r="CN37" s="690"/>
      <c r="CO37" s="690"/>
      <c r="CP37" s="690"/>
      <c r="CQ37" s="690"/>
      <c r="CR37" s="690"/>
      <c r="CS37" s="690"/>
      <c r="CT37" s="690"/>
      <c r="CU37" s="690"/>
      <c r="CV37" s="690"/>
      <c r="CW37" s="690"/>
      <c r="CX37" s="690"/>
      <c r="CY37" s="690"/>
      <c r="CZ37" s="690"/>
      <c r="DA37" s="690"/>
      <c r="DB37" s="690"/>
      <c r="DC37" s="690"/>
      <c r="DD37" s="690"/>
      <c r="DE37" s="690"/>
      <c r="DF37" s="690"/>
      <c r="DG37" s="690"/>
      <c r="DH37" s="690"/>
      <c r="DI37" s="690"/>
      <c r="DJ37" s="690"/>
      <c r="DK37" s="690"/>
      <c r="DL37" s="690"/>
      <c r="DM37" s="690"/>
      <c r="DN37" s="690"/>
      <c r="DO37" s="690"/>
      <c r="DP37" s="690"/>
      <c r="DQ37" s="690"/>
      <c r="DR37" s="690"/>
      <c r="DS37" s="690"/>
      <c r="DT37" s="690"/>
      <c r="DU37" s="690"/>
      <c r="DV37" s="690"/>
      <c r="DW37" s="690"/>
      <c r="DX37" s="690"/>
      <c r="DY37" s="690"/>
      <c r="DZ37" s="690"/>
      <c r="EA37" s="690"/>
      <c r="EB37" s="690"/>
      <c r="EC37" s="690"/>
      <c r="ED37" s="690"/>
      <c r="EE37" s="690"/>
      <c r="EF37" s="690"/>
      <c r="EG37" s="690"/>
      <c r="EH37" s="690"/>
      <c r="EI37" s="690"/>
      <c r="EJ37" s="690"/>
      <c r="EK37" s="690"/>
      <c r="EL37" s="690"/>
      <c r="EM37" s="690"/>
      <c r="EN37" s="690"/>
      <c r="EO37" s="690"/>
      <c r="EP37" s="690"/>
      <c r="EQ37" s="690"/>
      <c r="ER37" s="690"/>
      <c r="ES37" s="690"/>
      <c r="ET37" s="690"/>
      <c r="EU37" s="690"/>
      <c r="EV37" s="690"/>
      <c r="EW37" s="690"/>
      <c r="EX37" s="690"/>
      <c r="EY37" s="690"/>
      <c r="EZ37" s="690"/>
      <c r="FA37" s="690"/>
      <c r="FB37" s="690"/>
      <c r="FC37" s="690"/>
      <c r="FD37" s="690"/>
      <c r="FE37" s="690"/>
      <c r="FF37" s="690"/>
      <c r="FG37" s="690"/>
      <c r="FH37" s="690"/>
      <c r="FI37" s="690"/>
      <c r="FJ37" s="690"/>
      <c r="FK37" s="690"/>
      <c r="FL37" s="690"/>
      <c r="FM37" s="690"/>
      <c r="FN37" s="690"/>
      <c r="FO37" s="690"/>
      <c r="FP37" s="690"/>
      <c r="FQ37" s="690"/>
      <c r="FR37" s="690"/>
      <c r="FS37" s="690"/>
      <c r="FT37" s="690"/>
      <c r="FU37" s="690"/>
      <c r="FV37" s="690"/>
      <c r="FW37" s="690"/>
      <c r="FX37" s="690"/>
      <c r="FY37" s="690"/>
      <c r="FZ37" s="690"/>
      <c r="GA37" s="690"/>
      <c r="GB37" s="690"/>
      <c r="GC37" s="690"/>
      <c r="GD37" s="690"/>
      <c r="GE37" s="690"/>
      <c r="GF37" s="690"/>
      <c r="GG37" s="690"/>
      <c r="GH37" s="690"/>
      <c r="GI37" s="690"/>
      <c r="GJ37" s="690"/>
      <c r="GK37" s="690"/>
      <c r="GL37" s="690"/>
      <c r="GM37" s="690"/>
      <c r="GN37" s="690"/>
      <c r="GO37" s="690"/>
      <c r="GP37" s="690"/>
      <c r="GQ37" s="690"/>
      <c r="GR37" s="690"/>
      <c r="GS37" s="690"/>
      <c r="GT37" s="690"/>
      <c r="GU37" s="690"/>
      <c r="GV37" s="690"/>
      <c r="GW37" s="690"/>
      <c r="GX37" s="690"/>
      <c r="GY37" s="690"/>
      <c r="GZ37" s="690"/>
      <c r="HA37" s="690"/>
      <c r="HB37" s="690"/>
      <c r="HC37" s="690"/>
      <c r="HD37" s="690"/>
      <c r="HE37" s="690"/>
      <c r="HF37" s="690"/>
      <c r="HG37" s="690"/>
      <c r="HH37" s="690"/>
    </row>
    <row r="38" spans="1:216" ht="76.5" x14ac:dyDescent="0.25">
      <c r="A38" s="765" t="s">
        <v>278</v>
      </c>
      <c r="B38" s="767" t="s">
        <v>227</v>
      </c>
      <c r="C38" s="717">
        <v>2</v>
      </c>
      <c r="D38" s="720">
        <v>2780</v>
      </c>
      <c r="E38" s="720"/>
      <c r="F38" s="736">
        <f t="shared" si="10"/>
        <v>5560</v>
      </c>
      <c r="G38" s="737">
        <f t="shared" si="11"/>
        <v>5560</v>
      </c>
      <c r="H38" s="689"/>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c r="CB38" s="690"/>
      <c r="CC38" s="690"/>
      <c r="CD38" s="690"/>
      <c r="CE38" s="690"/>
      <c r="CF38" s="690"/>
      <c r="CG38" s="690"/>
      <c r="CH38" s="690"/>
      <c r="CI38" s="690"/>
      <c r="CJ38" s="690"/>
      <c r="CK38" s="690"/>
      <c r="CL38" s="690"/>
      <c r="CM38" s="690"/>
      <c r="CN38" s="690"/>
      <c r="CO38" s="690"/>
      <c r="CP38" s="690"/>
      <c r="CQ38" s="690"/>
      <c r="CR38" s="690"/>
      <c r="CS38" s="690"/>
      <c r="CT38" s="690"/>
      <c r="CU38" s="690"/>
      <c r="CV38" s="690"/>
      <c r="CW38" s="690"/>
      <c r="CX38" s="690"/>
      <c r="CY38" s="690"/>
      <c r="CZ38" s="690"/>
      <c r="DA38" s="690"/>
      <c r="DB38" s="690"/>
      <c r="DC38" s="690"/>
      <c r="DD38" s="690"/>
      <c r="DE38" s="690"/>
      <c r="DF38" s="690"/>
      <c r="DG38" s="690"/>
      <c r="DH38" s="690"/>
      <c r="DI38" s="690"/>
      <c r="DJ38" s="690"/>
      <c r="DK38" s="690"/>
      <c r="DL38" s="690"/>
      <c r="DM38" s="690"/>
      <c r="DN38" s="690"/>
      <c r="DO38" s="690"/>
      <c r="DP38" s="690"/>
      <c r="DQ38" s="690"/>
      <c r="DR38" s="690"/>
      <c r="DS38" s="690"/>
      <c r="DT38" s="690"/>
      <c r="DU38" s="690"/>
      <c r="DV38" s="690"/>
      <c r="DW38" s="690"/>
      <c r="DX38" s="690"/>
      <c r="DY38" s="690"/>
      <c r="DZ38" s="690"/>
      <c r="EA38" s="690"/>
      <c r="EB38" s="690"/>
      <c r="EC38" s="690"/>
      <c r="ED38" s="690"/>
      <c r="EE38" s="690"/>
      <c r="EF38" s="690"/>
      <c r="EG38" s="690"/>
      <c r="EH38" s="690"/>
      <c r="EI38" s="690"/>
      <c r="EJ38" s="690"/>
      <c r="EK38" s="690"/>
      <c r="EL38" s="690"/>
      <c r="EM38" s="690"/>
      <c r="EN38" s="690"/>
      <c r="EO38" s="690"/>
      <c r="EP38" s="690"/>
      <c r="EQ38" s="690"/>
      <c r="ER38" s="690"/>
      <c r="ES38" s="690"/>
      <c r="ET38" s="690"/>
      <c r="EU38" s="690"/>
      <c r="EV38" s="690"/>
      <c r="EW38" s="690"/>
      <c r="EX38" s="690"/>
      <c r="EY38" s="690"/>
      <c r="EZ38" s="690"/>
      <c r="FA38" s="690"/>
      <c r="FB38" s="690"/>
      <c r="FC38" s="690"/>
      <c r="FD38" s="690"/>
      <c r="FE38" s="690"/>
      <c r="FF38" s="690"/>
      <c r="FG38" s="690"/>
      <c r="FH38" s="690"/>
      <c r="FI38" s="690"/>
      <c r="FJ38" s="690"/>
      <c r="FK38" s="690"/>
      <c r="FL38" s="690"/>
      <c r="FM38" s="690"/>
      <c r="FN38" s="690"/>
      <c r="FO38" s="690"/>
      <c r="FP38" s="690"/>
      <c r="FQ38" s="690"/>
      <c r="FR38" s="690"/>
      <c r="FS38" s="690"/>
      <c r="FT38" s="690"/>
      <c r="FU38" s="690"/>
      <c r="FV38" s="690"/>
      <c r="FW38" s="690"/>
      <c r="FX38" s="690"/>
      <c r="FY38" s="690"/>
      <c r="FZ38" s="690"/>
      <c r="GA38" s="690"/>
      <c r="GB38" s="690"/>
      <c r="GC38" s="690"/>
      <c r="GD38" s="690"/>
      <c r="GE38" s="690"/>
      <c r="GF38" s="690"/>
      <c r="GG38" s="690"/>
      <c r="GH38" s="690"/>
      <c r="GI38" s="690"/>
      <c r="GJ38" s="690"/>
      <c r="GK38" s="690"/>
      <c r="GL38" s="690"/>
      <c r="GM38" s="690"/>
      <c r="GN38" s="690"/>
      <c r="GO38" s="690"/>
      <c r="GP38" s="690"/>
      <c r="GQ38" s="690"/>
      <c r="GR38" s="690"/>
      <c r="GS38" s="690"/>
      <c r="GT38" s="690"/>
      <c r="GU38" s="690"/>
      <c r="GV38" s="690"/>
      <c r="GW38" s="690"/>
      <c r="GX38" s="690"/>
      <c r="GY38" s="690"/>
      <c r="GZ38" s="690"/>
      <c r="HA38" s="690"/>
      <c r="HB38" s="690"/>
      <c r="HC38" s="690"/>
      <c r="HD38" s="690"/>
      <c r="HE38" s="690"/>
      <c r="HF38" s="690"/>
      <c r="HG38" s="690"/>
      <c r="HH38" s="690"/>
    </row>
    <row r="39" spans="1:216" ht="38.25" x14ac:dyDescent="0.25">
      <c r="A39" s="765" t="s">
        <v>390</v>
      </c>
      <c r="B39" s="766" t="s">
        <v>164</v>
      </c>
      <c r="C39" s="752">
        <v>44</v>
      </c>
      <c r="D39" s="705">
        <v>500</v>
      </c>
      <c r="E39" s="705"/>
      <c r="F39" s="736">
        <f>C39*D39</f>
        <v>22000</v>
      </c>
      <c r="G39" s="737"/>
      <c r="H39" s="689" t="s">
        <v>386</v>
      </c>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c r="CB39" s="690"/>
      <c r="CC39" s="690"/>
      <c r="CD39" s="690"/>
      <c r="CE39" s="690"/>
      <c r="CF39" s="690"/>
      <c r="CG39" s="690"/>
      <c r="CH39" s="690"/>
      <c r="CI39" s="690"/>
      <c r="CJ39" s="690"/>
      <c r="CK39" s="690"/>
      <c r="CL39" s="690"/>
      <c r="CM39" s="690"/>
      <c r="CN39" s="690"/>
      <c r="CO39" s="690"/>
      <c r="CP39" s="690"/>
      <c r="CQ39" s="690"/>
      <c r="CR39" s="690"/>
      <c r="CS39" s="690"/>
      <c r="CT39" s="690"/>
      <c r="CU39" s="690"/>
      <c r="CV39" s="690"/>
      <c r="CW39" s="690"/>
      <c r="CX39" s="690"/>
      <c r="CY39" s="690"/>
      <c r="CZ39" s="690"/>
      <c r="DA39" s="690"/>
      <c r="DB39" s="690"/>
      <c r="DC39" s="690"/>
      <c r="DD39" s="690"/>
      <c r="DE39" s="690"/>
      <c r="DF39" s="690"/>
      <c r="DG39" s="690"/>
      <c r="DH39" s="690"/>
      <c r="DI39" s="690"/>
      <c r="DJ39" s="690"/>
      <c r="DK39" s="690"/>
      <c r="DL39" s="690"/>
      <c r="DM39" s="690"/>
      <c r="DN39" s="690"/>
      <c r="DO39" s="690"/>
      <c r="DP39" s="690"/>
      <c r="DQ39" s="690"/>
      <c r="DR39" s="690"/>
      <c r="DS39" s="690"/>
      <c r="DT39" s="690"/>
      <c r="DU39" s="690"/>
      <c r="DV39" s="690"/>
      <c r="DW39" s="690"/>
      <c r="DX39" s="690"/>
      <c r="DY39" s="690"/>
      <c r="DZ39" s="690"/>
      <c r="EA39" s="690"/>
      <c r="EB39" s="690"/>
      <c r="EC39" s="690"/>
      <c r="ED39" s="690"/>
      <c r="EE39" s="690"/>
      <c r="EF39" s="690"/>
      <c r="EG39" s="690"/>
      <c r="EH39" s="690"/>
      <c r="EI39" s="690"/>
      <c r="EJ39" s="690"/>
      <c r="EK39" s="690"/>
      <c r="EL39" s="690"/>
      <c r="EM39" s="690"/>
      <c r="EN39" s="690"/>
      <c r="EO39" s="690"/>
      <c r="EP39" s="690"/>
      <c r="EQ39" s="690"/>
      <c r="ER39" s="690"/>
      <c r="ES39" s="690"/>
      <c r="ET39" s="690"/>
      <c r="EU39" s="690"/>
      <c r="EV39" s="690"/>
      <c r="EW39" s="690"/>
      <c r="EX39" s="690"/>
      <c r="EY39" s="690"/>
      <c r="EZ39" s="690"/>
      <c r="FA39" s="690"/>
      <c r="FB39" s="690"/>
      <c r="FC39" s="690"/>
      <c r="FD39" s="690"/>
      <c r="FE39" s="690"/>
      <c r="FF39" s="690"/>
      <c r="FG39" s="690"/>
      <c r="FH39" s="690"/>
      <c r="FI39" s="690"/>
      <c r="FJ39" s="690"/>
      <c r="FK39" s="690"/>
      <c r="FL39" s="690"/>
      <c r="FM39" s="690"/>
      <c r="FN39" s="690"/>
      <c r="FO39" s="690"/>
      <c r="FP39" s="690"/>
      <c r="FQ39" s="690"/>
      <c r="FR39" s="690"/>
      <c r="FS39" s="690"/>
      <c r="FT39" s="690"/>
      <c r="FU39" s="690"/>
      <c r="FV39" s="690"/>
      <c r="FW39" s="690"/>
      <c r="FX39" s="690"/>
      <c r="FY39" s="690"/>
      <c r="FZ39" s="690"/>
      <c r="GA39" s="690"/>
      <c r="GB39" s="690"/>
      <c r="GC39" s="690"/>
      <c r="GD39" s="690"/>
      <c r="GE39" s="690"/>
      <c r="GF39" s="690"/>
      <c r="GG39" s="690"/>
      <c r="GH39" s="690"/>
      <c r="GI39" s="690"/>
      <c r="GJ39" s="690"/>
      <c r="GK39" s="690"/>
      <c r="GL39" s="690"/>
      <c r="GM39" s="690"/>
      <c r="GN39" s="690"/>
      <c r="GO39" s="690"/>
      <c r="GP39" s="690"/>
      <c r="GQ39" s="690"/>
      <c r="GR39" s="690"/>
      <c r="GS39" s="690"/>
      <c r="GT39" s="690"/>
      <c r="GU39" s="690"/>
      <c r="GV39" s="690"/>
      <c r="GW39" s="690"/>
      <c r="GX39" s="690"/>
      <c r="GY39" s="690"/>
      <c r="GZ39" s="690"/>
      <c r="HA39" s="690"/>
      <c r="HB39" s="690"/>
      <c r="HC39" s="690"/>
      <c r="HD39" s="690"/>
      <c r="HE39" s="690"/>
      <c r="HF39" s="690"/>
      <c r="HG39" s="690"/>
      <c r="HH39" s="690"/>
    </row>
    <row r="40" spans="1:216" ht="45" x14ac:dyDescent="0.25">
      <c r="A40" s="770" t="s">
        <v>277</v>
      </c>
      <c r="B40" s="758"/>
      <c r="C40" s="759"/>
      <c r="D40" s="759"/>
      <c r="E40" s="759"/>
      <c r="F40" s="760">
        <f>+F42+F43+F45+F46</f>
        <v>39410</v>
      </c>
      <c r="G40" s="760">
        <f>+G42+G43+G45+G46</f>
        <v>46320</v>
      </c>
      <c r="H40" s="689"/>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690"/>
      <c r="BY40" s="690"/>
      <c r="BZ40" s="690"/>
      <c r="CA40" s="690"/>
      <c r="CB40" s="690"/>
      <c r="CC40" s="690"/>
      <c r="CD40" s="690"/>
      <c r="CE40" s="690"/>
      <c r="CF40" s="690"/>
      <c r="CG40" s="690"/>
      <c r="CH40" s="690"/>
      <c r="CI40" s="690"/>
      <c r="CJ40" s="690"/>
      <c r="CK40" s="690"/>
      <c r="CL40" s="690"/>
      <c r="CM40" s="690"/>
      <c r="CN40" s="690"/>
      <c r="CO40" s="690"/>
      <c r="CP40" s="690"/>
      <c r="CQ40" s="690"/>
      <c r="CR40" s="690"/>
      <c r="CS40" s="690"/>
      <c r="CT40" s="690"/>
      <c r="CU40" s="690"/>
      <c r="CV40" s="690"/>
      <c r="CW40" s="690"/>
      <c r="CX40" s="690"/>
      <c r="CY40" s="690"/>
      <c r="CZ40" s="690"/>
      <c r="DA40" s="690"/>
      <c r="DB40" s="690"/>
      <c r="DC40" s="690"/>
      <c r="DD40" s="690"/>
      <c r="DE40" s="690"/>
      <c r="DF40" s="690"/>
      <c r="DG40" s="690"/>
      <c r="DH40" s="690"/>
      <c r="DI40" s="690"/>
      <c r="DJ40" s="690"/>
      <c r="DK40" s="690"/>
      <c r="DL40" s="690"/>
      <c r="DM40" s="690"/>
      <c r="DN40" s="690"/>
      <c r="DO40" s="690"/>
      <c r="DP40" s="690"/>
      <c r="DQ40" s="690"/>
      <c r="DR40" s="690"/>
      <c r="DS40" s="690"/>
      <c r="DT40" s="690"/>
      <c r="DU40" s="690"/>
      <c r="DV40" s="690"/>
      <c r="DW40" s="690"/>
      <c r="DX40" s="690"/>
      <c r="DY40" s="690"/>
      <c r="DZ40" s="690"/>
      <c r="EA40" s="690"/>
      <c r="EB40" s="690"/>
      <c r="EC40" s="690"/>
      <c r="ED40" s="690"/>
      <c r="EE40" s="690"/>
      <c r="EF40" s="690"/>
      <c r="EG40" s="690"/>
      <c r="EH40" s="690"/>
      <c r="EI40" s="690"/>
      <c r="EJ40" s="690"/>
      <c r="EK40" s="690"/>
      <c r="EL40" s="690"/>
      <c r="EM40" s="690"/>
      <c r="EN40" s="690"/>
      <c r="EO40" s="690"/>
      <c r="EP40" s="690"/>
      <c r="EQ40" s="690"/>
      <c r="ER40" s="690"/>
      <c r="ES40" s="690"/>
      <c r="ET40" s="690"/>
      <c r="EU40" s="690"/>
      <c r="EV40" s="690"/>
      <c r="EW40" s="690"/>
      <c r="EX40" s="690"/>
      <c r="EY40" s="690"/>
      <c r="EZ40" s="690"/>
      <c r="FA40" s="690"/>
      <c r="FB40" s="690"/>
      <c r="FC40" s="690"/>
      <c r="FD40" s="690"/>
      <c r="FE40" s="690"/>
      <c r="FF40" s="690"/>
      <c r="FG40" s="690"/>
      <c r="FH40" s="690"/>
      <c r="FI40" s="690"/>
      <c r="FJ40" s="690"/>
      <c r="FK40" s="690"/>
      <c r="FL40" s="690"/>
      <c r="FM40" s="690"/>
      <c r="FN40" s="690"/>
      <c r="FO40" s="690"/>
      <c r="FP40" s="690"/>
      <c r="FQ40" s="690"/>
      <c r="FR40" s="690"/>
      <c r="FS40" s="690"/>
      <c r="FT40" s="690"/>
      <c r="FU40" s="690"/>
      <c r="FV40" s="690"/>
      <c r="FW40" s="690"/>
      <c r="FX40" s="690"/>
      <c r="FY40" s="690"/>
      <c r="FZ40" s="690"/>
      <c r="GA40" s="690"/>
      <c r="GB40" s="690"/>
      <c r="GC40" s="690"/>
      <c r="GD40" s="690"/>
      <c r="GE40" s="690"/>
      <c r="GF40" s="690"/>
      <c r="GG40" s="690"/>
      <c r="GH40" s="690"/>
      <c r="GI40" s="690"/>
      <c r="GJ40" s="690"/>
      <c r="GK40" s="690"/>
      <c r="GL40" s="690"/>
      <c r="GM40" s="690"/>
      <c r="GN40" s="690"/>
      <c r="GO40" s="690"/>
      <c r="GP40" s="690"/>
      <c r="GQ40" s="690"/>
      <c r="GR40" s="690"/>
      <c r="GS40" s="690"/>
      <c r="GT40" s="690"/>
      <c r="GU40" s="690"/>
      <c r="GV40" s="690"/>
      <c r="GW40" s="690"/>
      <c r="GX40" s="690"/>
      <c r="GY40" s="690"/>
      <c r="GZ40" s="690"/>
      <c r="HA40" s="690"/>
      <c r="HB40" s="690"/>
      <c r="HC40" s="690"/>
      <c r="HD40" s="690"/>
      <c r="HE40" s="690"/>
      <c r="HF40" s="690"/>
      <c r="HG40" s="690"/>
      <c r="HH40" s="690"/>
    </row>
    <row r="41" spans="1:216" ht="38.25" x14ac:dyDescent="0.25">
      <c r="A41" s="768" t="s">
        <v>399</v>
      </c>
      <c r="B41" s="762"/>
      <c r="C41" s="763"/>
      <c r="D41" s="763"/>
      <c r="E41" s="763"/>
      <c r="F41" s="824">
        <f>SUM(F42:F43)</f>
        <v>26910</v>
      </c>
      <c r="G41" s="764"/>
      <c r="H41" s="689"/>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690"/>
      <c r="CA41" s="690"/>
      <c r="CB41" s="690"/>
      <c r="CC41" s="690"/>
      <c r="CD41" s="690"/>
      <c r="CE41" s="690"/>
      <c r="CF41" s="690"/>
      <c r="CG41" s="690"/>
      <c r="CH41" s="690"/>
      <c r="CI41" s="690"/>
      <c r="CJ41" s="690"/>
      <c r="CK41" s="690"/>
      <c r="CL41" s="690"/>
      <c r="CM41" s="690"/>
      <c r="CN41" s="690"/>
      <c r="CO41" s="690"/>
      <c r="CP41" s="690"/>
      <c r="CQ41" s="690"/>
      <c r="CR41" s="690"/>
      <c r="CS41" s="690"/>
      <c r="CT41" s="690"/>
      <c r="CU41" s="690"/>
      <c r="CV41" s="690"/>
      <c r="CW41" s="690"/>
      <c r="CX41" s="690"/>
      <c r="CY41" s="690"/>
      <c r="CZ41" s="690"/>
      <c r="DA41" s="690"/>
      <c r="DB41" s="690"/>
      <c r="DC41" s="690"/>
      <c r="DD41" s="690"/>
      <c r="DE41" s="690"/>
      <c r="DF41" s="690"/>
      <c r="DG41" s="690"/>
      <c r="DH41" s="690"/>
      <c r="DI41" s="690"/>
      <c r="DJ41" s="690"/>
      <c r="DK41" s="690"/>
      <c r="DL41" s="690"/>
      <c r="DM41" s="690"/>
      <c r="DN41" s="690"/>
      <c r="DO41" s="690"/>
      <c r="DP41" s="690"/>
      <c r="DQ41" s="690"/>
      <c r="DR41" s="690"/>
      <c r="DS41" s="690"/>
      <c r="DT41" s="690"/>
      <c r="DU41" s="690"/>
      <c r="DV41" s="690"/>
      <c r="DW41" s="690"/>
      <c r="DX41" s="690"/>
      <c r="DY41" s="690"/>
      <c r="DZ41" s="690"/>
      <c r="EA41" s="690"/>
      <c r="EB41" s="690"/>
      <c r="EC41" s="690"/>
      <c r="ED41" s="690"/>
      <c r="EE41" s="690"/>
      <c r="EF41" s="690"/>
      <c r="EG41" s="690"/>
      <c r="EH41" s="690"/>
      <c r="EI41" s="690"/>
      <c r="EJ41" s="690"/>
      <c r="EK41" s="690"/>
      <c r="EL41" s="690"/>
      <c r="EM41" s="690"/>
      <c r="EN41" s="690"/>
      <c r="EO41" s="690"/>
      <c r="EP41" s="690"/>
      <c r="EQ41" s="690"/>
      <c r="ER41" s="690"/>
      <c r="ES41" s="690"/>
      <c r="ET41" s="690"/>
      <c r="EU41" s="690"/>
      <c r="EV41" s="690"/>
      <c r="EW41" s="690"/>
      <c r="EX41" s="690"/>
      <c r="EY41" s="690"/>
      <c r="EZ41" s="690"/>
      <c r="FA41" s="690"/>
      <c r="FB41" s="690"/>
      <c r="FC41" s="690"/>
      <c r="FD41" s="690"/>
      <c r="FE41" s="690"/>
      <c r="FF41" s="690"/>
      <c r="FG41" s="690"/>
      <c r="FH41" s="690"/>
      <c r="FI41" s="690"/>
      <c r="FJ41" s="690"/>
      <c r="FK41" s="690"/>
      <c r="FL41" s="690"/>
      <c r="FM41" s="690"/>
      <c r="FN41" s="690"/>
      <c r="FO41" s="690"/>
      <c r="FP41" s="690"/>
      <c r="FQ41" s="690"/>
      <c r="FR41" s="690"/>
      <c r="FS41" s="690"/>
      <c r="FT41" s="690"/>
      <c r="FU41" s="690"/>
      <c r="FV41" s="690"/>
      <c r="FW41" s="690"/>
      <c r="FX41" s="690"/>
      <c r="FY41" s="690"/>
      <c r="FZ41" s="690"/>
      <c r="GA41" s="690"/>
      <c r="GB41" s="690"/>
      <c r="GC41" s="690"/>
      <c r="GD41" s="690"/>
      <c r="GE41" s="690"/>
      <c r="GF41" s="690"/>
      <c r="GG41" s="690"/>
      <c r="GH41" s="690"/>
      <c r="GI41" s="690"/>
      <c r="GJ41" s="690"/>
      <c r="GK41" s="690"/>
      <c r="GL41" s="690"/>
      <c r="GM41" s="690"/>
      <c r="GN41" s="690"/>
      <c r="GO41" s="690"/>
      <c r="GP41" s="690"/>
      <c r="GQ41" s="690"/>
      <c r="GR41" s="690"/>
      <c r="GS41" s="690"/>
      <c r="GT41" s="690"/>
      <c r="GU41" s="690"/>
      <c r="GV41" s="690"/>
      <c r="GW41" s="690"/>
      <c r="GX41" s="690"/>
      <c r="GY41" s="690"/>
      <c r="GZ41" s="690"/>
      <c r="HA41" s="690"/>
      <c r="HB41" s="690"/>
      <c r="HC41" s="690"/>
      <c r="HD41" s="690"/>
      <c r="HE41" s="690"/>
      <c r="HF41" s="690"/>
      <c r="HG41" s="690"/>
      <c r="HH41" s="690"/>
    </row>
    <row r="42" spans="1:216" ht="63.75" x14ac:dyDescent="0.25">
      <c r="A42" s="771" t="s">
        <v>387</v>
      </c>
      <c r="B42" s="766" t="s">
        <v>215</v>
      </c>
      <c r="C42" s="705">
        <v>40</v>
      </c>
      <c r="D42" s="720">
        <v>200</v>
      </c>
      <c r="E42" s="720"/>
      <c r="F42" s="736">
        <f t="shared" ref="F42" si="12">C42*D42</f>
        <v>8000</v>
      </c>
      <c r="G42" s="737">
        <f t="shared" ref="G42" si="13">E42+F42</f>
        <v>8000</v>
      </c>
      <c r="H42" s="689"/>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690"/>
      <c r="CA42" s="690"/>
      <c r="CB42" s="690"/>
      <c r="CC42" s="690"/>
      <c r="CD42" s="690"/>
      <c r="CE42" s="690"/>
      <c r="CF42" s="690"/>
      <c r="CG42" s="690"/>
      <c r="CH42" s="690"/>
      <c r="CI42" s="690"/>
      <c r="CJ42" s="690"/>
      <c r="CK42" s="690"/>
      <c r="CL42" s="690"/>
      <c r="CM42" s="690"/>
      <c r="CN42" s="690"/>
      <c r="CO42" s="690"/>
      <c r="CP42" s="690"/>
      <c r="CQ42" s="690"/>
      <c r="CR42" s="690"/>
      <c r="CS42" s="690"/>
      <c r="CT42" s="690"/>
      <c r="CU42" s="690"/>
      <c r="CV42" s="690"/>
      <c r="CW42" s="690"/>
      <c r="CX42" s="690"/>
      <c r="CY42" s="690"/>
      <c r="CZ42" s="690"/>
      <c r="DA42" s="690"/>
      <c r="DB42" s="690"/>
      <c r="DC42" s="690"/>
      <c r="DD42" s="690"/>
      <c r="DE42" s="690"/>
      <c r="DF42" s="690"/>
      <c r="DG42" s="690"/>
      <c r="DH42" s="690"/>
      <c r="DI42" s="690"/>
      <c r="DJ42" s="690"/>
      <c r="DK42" s="690"/>
      <c r="DL42" s="690"/>
      <c r="DM42" s="690"/>
      <c r="DN42" s="690"/>
      <c r="DO42" s="690"/>
      <c r="DP42" s="690"/>
      <c r="DQ42" s="690"/>
      <c r="DR42" s="690"/>
      <c r="DS42" s="690"/>
      <c r="DT42" s="690"/>
      <c r="DU42" s="690"/>
      <c r="DV42" s="690"/>
      <c r="DW42" s="690"/>
      <c r="DX42" s="690"/>
      <c r="DY42" s="690"/>
      <c r="DZ42" s="690"/>
      <c r="EA42" s="690"/>
      <c r="EB42" s="690"/>
      <c r="EC42" s="690"/>
      <c r="ED42" s="690"/>
      <c r="EE42" s="690"/>
      <c r="EF42" s="690"/>
      <c r="EG42" s="690"/>
      <c r="EH42" s="690"/>
      <c r="EI42" s="690"/>
      <c r="EJ42" s="690"/>
      <c r="EK42" s="690"/>
      <c r="EL42" s="690"/>
      <c r="EM42" s="690"/>
      <c r="EN42" s="690"/>
      <c r="EO42" s="690"/>
      <c r="EP42" s="690"/>
      <c r="EQ42" s="690"/>
      <c r="ER42" s="690"/>
      <c r="ES42" s="690"/>
      <c r="ET42" s="690"/>
      <c r="EU42" s="690"/>
      <c r="EV42" s="690"/>
      <c r="EW42" s="690"/>
      <c r="EX42" s="690"/>
      <c r="EY42" s="690"/>
      <c r="EZ42" s="690"/>
      <c r="FA42" s="690"/>
      <c r="FB42" s="690"/>
      <c r="FC42" s="690"/>
      <c r="FD42" s="690"/>
      <c r="FE42" s="690"/>
      <c r="FF42" s="690"/>
      <c r="FG42" s="690"/>
      <c r="FH42" s="690"/>
      <c r="FI42" s="690"/>
      <c r="FJ42" s="690"/>
      <c r="FK42" s="690"/>
      <c r="FL42" s="690"/>
      <c r="FM42" s="690"/>
      <c r="FN42" s="690"/>
      <c r="FO42" s="690"/>
      <c r="FP42" s="690"/>
      <c r="FQ42" s="690"/>
      <c r="FR42" s="690"/>
      <c r="FS42" s="690"/>
      <c r="FT42" s="690"/>
      <c r="FU42" s="690"/>
      <c r="FV42" s="690"/>
      <c r="FW42" s="690"/>
      <c r="FX42" s="690"/>
      <c r="FY42" s="690"/>
      <c r="FZ42" s="690"/>
      <c r="GA42" s="690"/>
      <c r="GB42" s="690"/>
      <c r="GC42" s="690"/>
      <c r="GD42" s="690"/>
      <c r="GE42" s="690"/>
      <c r="GF42" s="690"/>
      <c r="GG42" s="690"/>
      <c r="GH42" s="690"/>
      <c r="GI42" s="690"/>
      <c r="GJ42" s="690"/>
      <c r="GK42" s="690"/>
      <c r="GL42" s="690"/>
      <c r="GM42" s="690"/>
      <c r="GN42" s="690"/>
      <c r="GO42" s="690"/>
      <c r="GP42" s="690"/>
      <c r="GQ42" s="690"/>
      <c r="GR42" s="690"/>
      <c r="GS42" s="690"/>
      <c r="GT42" s="690"/>
      <c r="GU42" s="690"/>
      <c r="GV42" s="690"/>
      <c r="GW42" s="690"/>
      <c r="GX42" s="690"/>
      <c r="GY42" s="690"/>
      <c r="GZ42" s="690"/>
      <c r="HA42" s="690"/>
      <c r="HB42" s="690"/>
      <c r="HC42" s="690"/>
      <c r="HD42" s="690"/>
      <c r="HE42" s="690"/>
      <c r="HF42" s="690"/>
      <c r="HG42" s="690"/>
      <c r="HH42" s="690"/>
    </row>
    <row r="43" spans="1:216" ht="37.35" customHeight="1" x14ac:dyDescent="0.25">
      <c r="A43" s="765" t="s">
        <v>388</v>
      </c>
      <c r="B43" s="766" t="s">
        <v>215</v>
      </c>
      <c r="C43" s="705">
        <v>60</v>
      </c>
      <c r="D43" s="720">
        <v>200</v>
      </c>
      <c r="E43" s="720"/>
      <c r="F43" s="736">
        <f>C43*D43+6910</f>
        <v>18910</v>
      </c>
      <c r="G43" s="737">
        <f>E43+F43+6910</f>
        <v>25820</v>
      </c>
      <c r="H43" s="689"/>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c r="CB43" s="690"/>
      <c r="CC43" s="690"/>
      <c r="CD43" s="690"/>
      <c r="CE43" s="690"/>
      <c r="CF43" s="690"/>
      <c r="CG43" s="690"/>
      <c r="CH43" s="690"/>
      <c r="CI43" s="690"/>
      <c r="CJ43" s="690"/>
      <c r="CK43" s="690"/>
      <c r="CL43" s="690"/>
      <c r="CM43" s="690"/>
      <c r="CN43" s="690"/>
      <c r="CO43" s="690"/>
      <c r="CP43" s="690"/>
      <c r="CQ43" s="690"/>
      <c r="CR43" s="690"/>
      <c r="CS43" s="690"/>
      <c r="CT43" s="690"/>
      <c r="CU43" s="690"/>
      <c r="CV43" s="690"/>
      <c r="CW43" s="690"/>
      <c r="CX43" s="690"/>
      <c r="CY43" s="690"/>
      <c r="CZ43" s="690"/>
      <c r="DA43" s="690"/>
      <c r="DB43" s="690"/>
      <c r="DC43" s="690"/>
      <c r="DD43" s="690"/>
      <c r="DE43" s="690"/>
      <c r="DF43" s="690"/>
      <c r="DG43" s="690"/>
      <c r="DH43" s="690"/>
      <c r="DI43" s="690"/>
      <c r="DJ43" s="690"/>
      <c r="DK43" s="690"/>
      <c r="DL43" s="690"/>
      <c r="DM43" s="690"/>
      <c r="DN43" s="690"/>
      <c r="DO43" s="690"/>
      <c r="DP43" s="690"/>
      <c r="DQ43" s="690"/>
      <c r="DR43" s="690"/>
      <c r="DS43" s="690"/>
      <c r="DT43" s="690"/>
      <c r="DU43" s="690"/>
      <c r="DV43" s="690"/>
      <c r="DW43" s="690"/>
      <c r="DX43" s="690"/>
      <c r="DY43" s="690"/>
      <c r="DZ43" s="690"/>
      <c r="EA43" s="690"/>
      <c r="EB43" s="690"/>
      <c r="EC43" s="690"/>
      <c r="ED43" s="690"/>
      <c r="EE43" s="690"/>
      <c r="EF43" s="690"/>
      <c r="EG43" s="690"/>
      <c r="EH43" s="690"/>
      <c r="EI43" s="690"/>
      <c r="EJ43" s="690"/>
      <c r="EK43" s="690"/>
      <c r="EL43" s="690"/>
      <c r="EM43" s="690"/>
      <c r="EN43" s="690"/>
      <c r="EO43" s="690"/>
      <c r="EP43" s="690"/>
      <c r="EQ43" s="690"/>
      <c r="ER43" s="690"/>
      <c r="ES43" s="690"/>
      <c r="ET43" s="690"/>
      <c r="EU43" s="690"/>
      <c r="EV43" s="690"/>
      <c r="EW43" s="690"/>
      <c r="EX43" s="690"/>
      <c r="EY43" s="690"/>
      <c r="EZ43" s="690"/>
      <c r="FA43" s="690"/>
      <c r="FB43" s="690"/>
      <c r="FC43" s="690"/>
      <c r="FD43" s="690"/>
      <c r="FE43" s="690"/>
      <c r="FF43" s="690"/>
      <c r="FG43" s="690"/>
      <c r="FH43" s="690"/>
      <c r="FI43" s="690"/>
      <c r="FJ43" s="690"/>
      <c r="FK43" s="690"/>
      <c r="FL43" s="690"/>
      <c r="FM43" s="690"/>
      <c r="FN43" s="690"/>
      <c r="FO43" s="690"/>
      <c r="FP43" s="690"/>
      <c r="FQ43" s="690"/>
      <c r="FR43" s="690"/>
      <c r="FS43" s="690"/>
      <c r="FT43" s="690"/>
      <c r="FU43" s="690"/>
      <c r="FV43" s="690"/>
      <c r="FW43" s="690"/>
      <c r="FX43" s="690"/>
      <c r="FY43" s="690"/>
      <c r="FZ43" s="690"/>
      <c r="GA43" s="690"/>
      <c r="GB43" s="690"/>
      <c r="GC43" s="690"/>
      <c r="GD43" s="690"/>
      <c r="GE43" s="690"/>
      <c r="GF43" s="690"/>
      <c r="GG43" s="690"/>
      <c r="GH43" s="690"/>
      <c r="GI43" s="690"/>
      <c r="GJ43" s="690"/>
      <c r="GK43" s="690"/>
      <c r="GL43" s="690"/>
      <c r="GM43" s="690"/>
      <c r="GN43" s="690"/>
      <c r="GO43" s="690"/>
      <c r="GP43" s="690"/>
      <c r="GQ43" s="690"/>
      <c r="GR43" s="690"/>
      <c r="GS43" s="690"/>
      <c r="GT43" s="690"/>
      <c r="GU43" s="690"/>
      <c r="GV43" s="690"/>
      <c r="GW43" s="690"/>
      <c r="GX43" s="690"/>
      <c r="GY43" s="690"/>
      <c r="GZ43" s="690"/>
      <c r="HA43" s="690"/>
      <c r="HB43" s="690"/>
      <c r="HC43" s="690"/>
      <c r="HD43" s="690"/>
      <c r="HE43" s="690"/>
      <c r="HF43" s="690"/>
      <c r="HG43" s="690"/>
      <c r="HH43" s="690"/>
    </row>
    <row r="44" spans="1:216" ht="51.6" customHeight="1" x14ac:dyDescent="0.25">
      <c r="A44" s="761" t="s">
        <v>400</v>
      </c>
      <c r="B44" s="762"/>
      <c r="C44" s="763"/>
      <c r="D44" s="763"/>
      <c r="E44" s="763"/>
      <c r="F44" s="824">
        <f>SUM(F45:F46)</f>
        <v>12500</v>
      </c>
      <c r="G44" s="764"/>
      <c r="H44" s="689"/>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c r="CB44" s="690"/>
      <c r="CC44" s="690"/>
      <c r="CD44" s="690"/>
      <c r="CE44" s="690"/>
      <c r="CF44" s="690"/>
      <c r="CG44" s="690"/>
      <c r="CH44" s="690"/>
      <c r="CI44" s="690"/>
      <c r="CJ44" s="690"/>
      <c r="CK44" s="690"/>
      <c r="CL44" s="690"/>
      <c r="CM44" s="690"/>
      <c r="CN44" s="690"/>
      <c r="CO44" s="690"/>
      <c r="CP44" s="690"/>
      <c r="CQ44" s="690"/>
      <c r="CR44" s="690"/>
      <c r="CS44" s="690"/>
      <c r="CT44" s="690"/>
      <c r="CU44" s="690"/>
      <c r="CV44" s="690"/>
      <c r="CW44" s="690"/>
      <c r="CX44" s="690"/>
      <c r="CY44" s="690"/>
      <c r="CZ44" s="690"/>
      <c r="DA44" s="690"/>
      <c r="DB44" s="690"/>
      <c r="DC44" s="690"/>
      <c r="DD44" s="690"/>
      <c r="DE44" s="690"/>
      <c r="DF44" s="690"/>
      <c r="DG44" s="690"/>
      <c r="DH44" s="690"/>
      <c r="DI44" s="690"/>
      <c r="DJ44" s="690"/>
      <c r="DK44" s="690"/>
      <c r="DL44" s="690"/>
      <c r="DM44" s="690"/>
      <c r="DN44" s="690"/>
      <c r="DO44" s="690"/>
      <c r="DP44" s="690"/>
      <c r="DQ44" s="690"/>
      <c r="DR44" s="690"/>
      <c r="DS44" s="690"/>
      <c r="DT44" s="690"/>
      <c r="DU44" s="690"/>
      <c r="DV44" s="690"/>
      <c r="DW44" s="690"/>
      <c r="DX44" s="690"/>
      <c r="DY44" s="690"/>
      <c r="DZ44" s="690"/>
      <c r="EA44" s="690"/>
      <c r="EB44" s="690"/>
      <c r="EC44" s="690"/>
      <c r="ED44" s="690"/>
      <c r="EE44" s="690"/>
      <c r="EF44" s="690"/>
      <c r="EG44" s="690"/>
      <c r="EH44" s="690"/>
      <c r="EI44" s="690"/>
      <c r="EJ44" s="690"/>
      <c r="EK44" s="690"/>
      <c r="EL44" s="690"/>
      <c r="EM44" s="690"/>
      <c r="EN44" s="690"/>
      <c r="EO44" s="690"/>
      <c r="EP44" s="690"/>
      <c r="EQ44" s="690"/>
      <c r="ER44" s="690"/>
      <c r="ES44" s="690"/>
      <c r="ET44" s="690"/>
      <c r="EU44" s="690"/>
      <c r="EV44" s="690"/>
      <c r="EW44" s="690"/>
      <c r="EX44" s="690"/>
      <c r="EY44" s="690"/>
      <c r="EZ44" s="690"/>
      <c r="FA44" s="690"/>
      <c r="FB44" s="690"/>
      <c r="FC44" s="690"/>
      <c r="FD44" s="690"/>
      <c r="FE44" s="690"/>
      <c r="FF44" s="690"/>
      <c r="FG44" s="690"/>
      <c r="FH44" s="690"/>
      <c r="FI44" s="690"/>
      <c r="FJ44" s="690"/>
      <c r="FK44" s="690"/>
      <c r="FL44" s="690"/>
      <c r="FM44" s="690"/>
      <c r="FN44" s="690"/>
      <c r="FO44" s="690"/>
      <c r="FP44" s="690"/>
      <c r="FQ44" s="690"/>
      <c r="FR44" s="690"/>
      <c r="FS44" s="690"/>
      <c r="FT44" s="690"/>
      <c r="FU44" s="690"/>
      <c r="FV44" s="690"/>
      <c r="FW44" s="690"/>
      <c r="FX44" s="690"/>
      <c r="FY44" s="690"/>
      <c r="FZ44" s="690"/>
      <c r="GA44" s="690"/>
      <c r="GB44" s="690"/>
      <c r="GC44" s="690"/>
      <c r="GD44" s="690"/>
      <c r="GE44" s="690"/>
      <c r="GF44" s="690"/>
      <c r="GG44" s="690"/>
      <c r="GH44" s="690"/>
      <c r="GI44" s="690"/>
      <c r="GJ44" s="690"/>
      <c r="GK44" s="690"/>
      <c r="GL44" s="690"/>
      <c r="GM44" s="690"/>
      <c r="GN44" s="690"/>
      <c r="GO44" s="690"/>
      <c r="GP44" s="690"/>
      <c r="GQ44" s="690"/>
      <c r="GR44" s="690"/>
      <c r="GS44" s="690"/>
      <c r="GT44" s="690"/>
      <c r="GU44" s="690"/>
      <c r="GV44" s="690"/>
      <c r="GW44" s="690"/>
      <c r="GX44" s="690"/>
      <c r="GY44" s="690"/>
      <c r="GZ44" s="690"/>
      <c r="HA44" s="690"/>
      <c r="HB44" s="690"/>
      <c r="HC44" s="690"/>
      <c r="HD44" s="690"/>
      <c r="HE44" s="690"/>
      <c r="HF44" s="690"/>
      <c r="HG44" s="690"/>
      <c r="HH44" s="690"/>
    </row>
    <row r="45" spans="1:216" ht="51" x14ac:dyDescent="0.25">
      <c r="A45" s="765" t="s">
        <v>276</v>
      </c>
      <c r="B45" s="766" t="s">
        <v>215</v>
      </c>
      <c r="C45" s="705">
        <v>40</v>
      </c>
      <c r="D45" s="720">
        <v>200</v>
      </c>
      <c r="E45" s="720"/>
      <c r="F45" s="736">
        <f t="shared" ref="F45:F46" si="14">C45*D45</f>
        <v>8000</v>
      </c>
      <c r="G45" s="737">
        <f t="shared" ref="G45:G46" si="15">E45+F45</f>
        <v>8000</v>
      </c>
      <c r="H45" s="689"/>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690"/>
      <c r="DI45" s="690"/>
      <c r="DJ45" s="690"/>
      <c r="DK45" s="690"/>
      <c r="DL45" s="690"/>
      <c r="DM45" s="690"/>
      <c r="DN45" s="690"/>
      <c r="DO45" s="690"/>
      <c r="DP45" s="690"/>
      <c r="DQ45" s="690"/>
      <c r="DR45" s="690"/>
      <c r="DS45" s="690"/>
      <c r="DT45" s="690"/>
      <c r="DU45" s="690"/>
      <c r="DV45" s="690"/>
      <c r="DW45" s="690"/>
      <c r="DX45" s="690"/>
      <c r="DY45" s="690"/>
      <c r="DZ45" s="690"/>
      <c r="EA45" s="690"/>
      <c r="EB45" s="690"/>
      <c r="EC45" s="690"/>
      <c r="ED45" s="690"/>
      <c r="EE45" s="690"/>
      <c r="EF45" s="690"/>
      <c r="EG45" s="690"/>
      <c r="EH45" s="690"/>
      <c r="EI45" s="690"/>
      <c r="EJ45" s="690"/>
      <c r="EK45" s="690"/>
      <c r="EL45" s="690"/>
      <c r="EM45" s="690"/>
      <c r="EN45" s="690"/>
      <c r="EO45" s="690"/>
      <c r="EP45" s="690"/>
      <c r="EQ45" s="690"/>
      <c r="ER45" s="690"/>
      <c r="ES45" s="690"/>
      <c r="ET45" s="690"/>
      <c r="EU45" s="690"/>
      <c r="EV45" s="690"/>
      <c r="EW45" s="690"/>
      <c r="EX45" s="690"/>
      <c r="EY45" s="690"/>
      <c r="EZ45" s="690"/>
      <c r="FA45" s="690"/>
      <c r="FB45" s="690"/>
      <c r="FC45" s="690"/>
      <c r="FD45" s="690"/>
      <c r="FE45" s="690"/>
      <c r="FF45" s="690"/>
      <c r="FG45" s="690"/>
      <c r="FH45" s="690"/>
      <c r="FI45" s="690"/>
      <c r="FJ45" s="690"/>
      <c r="FK45" s="690"/>
      <c r="FL45" s="690"/>
      <c r="FM45" s="690"/>
      <c r="FN45" s="690"/>
      <c r="FO45" s="690"/>
      <c r="FP45" s="690"/>
      <c r="FQ45" s="690"/>
      <c r="FR45" s="690"/>
      <c r="FS45" s="690"/>
      <c r="FT45" s="690"/>
      <c r="FU45" s="690"/>
      <c r="FV45" s="690"/>
      <c r="FW45" s="690"/>
      <c r="FX45" s="690"/>
      <c r="FY45" s="690"/>
      <c r="FZ45" s="690"/>
      <c r="GA45" s="690"/>
      <c r="GB45" s="690"/>
      <c r="GC45" s="690"/>
      <c r="GD45" s="690"/>
      <c r="GE45" s="690"/>
      <c r="GF45" s="690"/>
      <c r="GG45" s="690"/>
      <c r="GH45" s="690"/>
      <c r="GI45" s="690"/>
      <c r="GJ45" s="690"/>
      <c r="GK45" s="690"/>
      <c r="GL45" s="690"/>
      <c r="GM45" s="690"/>
      <c r="GN45" s="690"/>
      <c r="GO45" s="690"/>
      <c r="GP45" s="690"/>
      <c r="GQ45" s="690"/>
      <c r="GR45" s="690"/>
      <c r="GS45" s="690"/>
      <c r="GT45" s="690"/>
      <c r="GU45" s="690"/>
      <c r="GV45" s="690"/>
      <c r="GW45" s="690"/>
      <c r="GX45" s="690"/>
      <c r="GY45" s="690"/>
      <c r="GZ45" s="690"/>
      <c r="HA45" s="690"/>
      <c r="HB45" s="690"/>
      <c r="HC45" s="690"/>
      <c r="HD45" s="690"/>
      <c r="HE45" s="690"/>
      <c r="HF45" s="690"/>
      <c r="HG45" s="690"/>
      <c r="HH45" s="690"/>
    </row>
    <row r="46" spans="1:216" ht="38.25" x14ac:dyDescent="0.25">
      <c r="A46" s="765" t="s">
        <v>275</v>
      </c>
      <c r="B46" s="767" t="s">
        <v>227</v>
      </c>
      <c r="C46" s="705">
        <v>1</v>
      </c>
      <c r="D46" s="720">
        <v>4500</v>
      </c>
      <c r="E46" s="720"/>
      <c r="F46" s="736">
        <f t="shared" si="14"/>
        <v>4500</v>
      </c>
      <c r="G46" s="737">
        <f t="shared" si="15"/>
        <v>4500</v>
      </c>
      <c r="H46" s="689"/>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c r="CB46" s="690"/>
      <c r="CC46" s="690"/>
      <c r="CD46" s="690"/>
      <c r="CE46" s="690"/>
      <c r="CF46" s="690"/>
      <c r="CG46" s="690"/>
      <c r="CH46" s="690"/>
      <c r="CI46" s="690"/>
      <c r="CJ46" s="690"/>
      <c r="CK46" s="690"/>
      <c r="CL46" s="690"/>
      <c r="CM46" s="690"/>
      <c r="CN46" s="690"/>
      <c r="CO46" s="690"/>
      <c r="CP46" s="690"/>
      <c r="CQ46" s="690"/>
      <c r="CR46" s="690"/>
      <c r="CS46" s="690"/>
      <c r="CT46" s="690"/>
      <c r="CU46" s="690"/>
      <c r="CV46" s="690"/>
      <c r="CW46" s="690"/>
      <c r="CX46" s="690"/>
      <c r="CY46" s="690"/>
      <c r="CZ46" s="690"/>
      <c r="DA46" s="690"/>
      <c r="DB46" s="690"/>
      <c r="DC46" s="690"/>
      <c r="DD46" s="690"/>
      <c r="DE46" s="690"/>
      <c r="DF46" s="690"/>
      <c r="DG46" s="690"/>
      <c r="DH46" s="690"/>
      <c r="DI46" s="690"/>
      <c r="DJ46" s="690"/>
      <c r="DK46" s="690"/>
      <c r="DL46" s="690"/>
      <c r="DM46" s="690"/>
      <c r="DN46" s="690"/>
      <c r="DO46" s="690"/>
      <c r="DP46" s="690"/>
      <c r="DQ46" s="690"/>
      <c r="DR46" s="690"/>
      <c r="DS46" s="690"/>
      <c r="DT46" s="690"/>
      <c r="DU46" s="690"/>
      <c r="DV46" s="690"/>
      <c r="DW46" s="690"/>
      <c r="DX46" s="690"/>
      <c r="DY46" s="690"/>
      <c r="DZ46" s="690"/>
      <c r="EA46" s="690"/>
      <c r="EB46" s="690"/>
      <c r="EC46" s="690"/>
      <c r="ED46" s="690"/>
      <c r="EE46" s="690"/>
      <c r="EF46" s="690"/>
      <c r="EG46" s="690"/>
      <c r="EH46" s="690"/>
      <c r="EI46" s="690"/>
      <c r="EJ46" s="690"/>
      <c r="EK46" s="690"/>
      <c r="EL46" s="690"/>
      <c r="EM46" s="690"/>
      <c r="EN46" s="690"/>
      <c r="EO46" s="690"/>
      <c r="EP46" s="690"/>
      <c r="EQ46" s="690"/>
      <c r="ER46" s="690"/>
      <c r="ES46" s="690"/>
      <c r="ET46" s="690"/>
      <c r="EU46" s="690"/>
      <c r="EV46" s="690"/>
      <c r="EW46" s="690"/>
      <c r="EX46" s="690"/>
      <c r="EY46" s="690"/>
      <c r="EZ46" s="690"/>
      <c r="FA46" s="690"/>
      <c r="FB46" s="690"/>
      <c r="FC46" s="690"/>
      <c r="FD46" s="690"/>
      <c r="FE46" s="690"/>
      <c r="FF46" s="690"/>
      <c r="FG46" s="690"/>
      <c r="FH46" s="690"/>
      <c r="FI46" s="690"/>
      <c r="FJ46" s="690"/>
      <c r="FK46" s="690"/>
      <c r="FL46" s="690"/>
      <c r="FM46" s="690"/>
      <c r="FN46" s="690"/>
      <c r="FO46" s="690"/>
      <c r="FP46" s="690"/>
      <c r="FQ46" s="690"/>
      <c r="FR46" s="690"/>
      <c r="FS46" s="690"/>
      <c r="FT46" s="690"/>
      <c r="FU46" s="690"/>
      <c r="FV46" s="690"/>
      <c r="FW46" s="690"/>
      <c r="FX46" s="690"/>
      <c r="FY46" s="690"/>
      <c r="FZ46" s="690"/>
      <c r="GA46" s="690"/>
      <c r="GB46" s="690"/>
      <c r="GC46" s="690"/>
      <c r="GD46" s="690"/>
      <c r="GE46" s="690"/>
      <c r="GF46" s="690"/>
      <c r="GG46" s="690"/>
      <c r="GH46" s="690"/>
      <c r="GI46" s="690"/>
      <c r="GJ46" s="690"/>
      <c r="GK46" s="690"/>
      <c r="GL46" s="690"/>
      <c r="GM46" s="690"/>
      <c r="GN46" s="690"/>
      <c r="GO46" s="690"/>
      <c r="GP46" s="690"/>
      <c r="GQ46" s="690"/>
      <c r="GR46" s="690"/>
      <c r="GS46" s="690"/>
      <c r="GT46" s="690"/>
      <c r="GU46" s="690"/>
      <c r="GV46" s="690"/>
      <c r="GW46" s="690"/>
      <c r="GX46" s="690"/>
      <c r="GY46" s="690"/>
      <c r="GZ46" s="690"/>
      <c r="HA46" s="690"/>
      <c r="HB46" s="690"/>
      <c r="HC46" s="690"/>
      <c r="HD46" s="690"/>
      <c r="HE46" s="690"/>
      <c r="HF46" s="690"/>
      <c r="HG46" s="690"/>
      <c r="HH46" s="690"/>
    </row>
    <row r="47" spans="1:216" ht="15.75" thickBot="1" x14ac:dyDescent="0.3">
      <c r="A47" s="772" t="s">
        <v>48</v>
      </c>
      <c r="B47" s="773"/>
      <c r="C47" s="774"/>
      <c r="D47" s="775"/>
      <c r="E47" s="774"/>
      <c r="F47" s="776">
        <f>F31+F40</f>
        <v>92810</v>
      </c>
      <c r="G47" s="777">
        <f>+G31+G40</f>
        <v>77720</v>
      </c>
      <c r="H47" s="689"/>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c r="CB47" s="690"/>
      <c r="CC47" s="690"/>
      <c r="CD47" s="690"/>
      <c r="CE47" s="690"/>
      <c r="CF47" s="690"/>
      <c r="CG47" s="690"/>
      <c r="CH47" s="690"/>
      <c r="CI47" s="690"/>
      <c r="CJ47" s="690"/>
      <c r="CK47" s="690"/>
      <c r="CL47" s="690"/>
      <c r="CM47" s="690"/>
      <c r="CN47" s="690"/>
      <c r="CO47" s="690"/>
      <c r="CP47" s="690"/>
      <c r="CQ47" s="690"/>
      <c r="CR47" s="690"/>
      <c r="CS47" s="690"/>
      <c r="CT47" s="690"/>
      <c r="CU47" s="690"/>
      <c r="CV47" s="690"/>
      <c r="CW47" s="690"/>
      <c r="CX47" s="690"/>
      <c r="CY47" s="690"/>
      <c r="CZ47" s="690"/>
      <c r="DA47" s="690"/>
      <c r="DB47" s="690"/>
      <c r="DC47" s="690"/>
      <c r="DD47" s="690"/>
      <c r="DE47" s="690"/>
      <c r="DF47" s="690"/>
      <c r="DG47" s="690"/>
      <c r="DH47" s="690"/>
      <c r="DI47" s="690"/>
      <c r="DJ47" s="690"/>
      <c r="DK47" s="690"/>
      <c r="DL47" s="690"/>
      <c r="DM47" s="690"/>
      <c r="DN47" s="690"/>
      <c r="DO47" s="690"/>
      <c r="DP47" s="690"/>
      <c r="DQ47" s="690"/>
      <c r="DR47" s="690"/>
      <c r="DS47" s="690"/>
      <c r="DT47" s="690"/>
      <c r="DU47" s="690"/>
      <c r="DV47" s="690"/>
      <c r="DW47" s="690"/>
      <c r="DX47" s="690"/>
      <c r="DY47" s="690"/>
      <c r="DZ47" s="690"/>
      <c r="EA47" s="690"/>
      <c r="EB47" s="690"/>
      <c r="EC47" s="690"/>
      <c r="ED47" s="690"/>
      <c r="EE47" s="690"/>
      <c r="EF47" s="690"/>
      <c r="EG47" s="690"/>
      <c r="EH47" s="690"/>
      <c r="EI47" s="690"/>
      <c r="EJ47" s="690"/>
      <c r="EK47" s="690"/>
      <c r="EL47" s="690"/>
      <c r="EM47" s="690"/>
      <c r="EN47" s="690"/>
      <c r="EO47" s="690"/>
      <c r="EP47" s="690"/>
      <c r="EQ47" s="690"/>
      <c r="ER47" s="690"/>
      <c r="ES47" s="690"/>
      <c r="ET47" s="690"/>
      <c r="EU47" s="690"/>
      <c r="EV47" s="690"/>
      <c r="EW47" s="690"/>
      <c r="EX47" s="690"/>
      <c r="EY47" s="690"/>
      <c r="EZ47" s="690"/>
      <c r="FA47" s="690"/>
      <c r="FB47" s="690"/>
      <c r="FC47" s="690"/>
      <c r="FD47" s="690"/>
      <c r="FE47" s="690"/>
      <c r="FF47" s="690"/>
      <c r="FG47" s="690"/>
      <c r="FH47" s="690"/>
      <c r="FI47" s="690"/>
      <c r="FJ47" s="690"/>
      <c r="FK47" s="690"/>
      <c r="FL47" s="690"/>
      <c r="FM47" s="690"/>
      <c r="FN47" s="690"/>
      <c r="FO47" s="690"/>
      <c r="FP47" s="690"/>
      <c r="FQ47" s="690"/>
      <c r="FR47" s="690"/>
      <c r="FS47" s="690"/>
      <c r="FT47" s="690"/>
      <c r="FU47" s="690"/>
      <c r="FV47" s="690"/>
      <c r="FW47" s="690"/>
      <c r="FX47" s="690"/>
      <c r="FY47" s="690"/>
      <c r="FZ47" s="690"/>
      <c r="GA47" s="690"/>
      <c r="GB47" s="690"/>
      <c r="GC47" s="690"/>
      <c r="GD47" s="690"/>
      <c r="GE47" s="690"/>
      <c r="GF47" s="690"/>
      <c r="GG47" s="690"/>
      <c r="GH47" s="690"/>
      <c r="GI47" s="690"/>
      <c r="GJ47" s="690"/>
      <c r="GK47" s="690"/>
      <c r="GL47" s="690"/>
      <c r="GM47" s="690"/>
      <c r="GN47" s="690"/>
      <c r="GO47" s="690"/>
      <c r="GP47" s="690"/>
      <c r="GQ47" s="690"/>
      <c r="GR47" s="690"/>
      <c r="GS47" s="690"/>
      <c r="GT47" s="690"/>
      <c r="GU47" s="690"/>
      <c r="GV47" s="690"/>
      <c r="GW47" s="690"/>
      <c r="GX47" s="690"/>
      <c r="GY47" s="690"/>
      <c r="GZ47" s="690"/>
      <c r="HA47" s="690"/>
      <c r="HB47" s="690"/>
      <c r="HC47" s="690"/>
      <c r="HD47" s="690"/>
      <c r="HE47" s="690"/>
      <c r="HF47" s="690"/>
      <c r="HG47" s="690"/>
      <c r="HH47" s="690"/>
    </row>
    <row r="48" spans="1:216" x14ac:dyDescent="0.25">
      <c r="A48" s="728" t="s">
        <v>49</v>
      </c>
      <c r="B48" s="778"/>
      <c r="C48" s="779"/>
      <c r="D48" s="779"/>
      <c r="E48" s="780"/>
      <c r="F48" s="780"/>
      <c r="G48" s="781"/>
      <c r="H48" s="689"/>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C48" s="690"/>
      <c r="CD48" s="690"/>
      <c r="CE48" s="690"/>
      <c r="CF48" s="690"/>
      <c r="CG48" s="690"/>
      <c r="CH48" s="690"/>
      <c r="CI48" s="690"/>
      <c r="CJ48" s="690"/>
      <c r="CK48" s="690"/>
      <c r="CL48" s="690"/>
      <c r="CM48" s="690"/>
      <c r="CN48" s="690"/>
      <c r="CO48" s="690"/>
      <c r="CP48" s="690"/>
      <c r="CQ48" s="690"/>
      <c r="CR48" s="690"/>
      <c r="CS48" s="690"/>
      <c r="CT48" s="690"/>
      <c r="CU48" s="690"/>
      <c r="CV48" s="690"/>
      <c r="CW48" s="690"/>
      <c r="CX48" s="690"/>
      <c r="CY48" s="690"/>
      <c r="CZ48" s="690"/>
      <c r="DA48" s="690"/>
      <c r="DB48" s="690"/>
      <c r="DC48" s="690"/>
      <c r="DD48" s="690"/>
      <c r="DE48" s="690"/>
      <c r="DF48" s="690"/>
      <c r="DG48" s="690"/>
      <c r="DH48" s="690"/>
      <c r="DI48" s="690"/>
      <c r="DJ48" s="690"/>
      <c r="DK48" s="690"/>
      <c r="DL48" s="690"/>
      <c r="DM48" s="690"/>
      <c r="DN48" s="690"/>
      <c r="DO48" s="690"/>
      <c r="DP48" s="690"/>
      <c r="DQ48" s="690"/>
      <c r="DR48" s="690"/>
      <c r="DS48" s="690"/>
      <c r="DT48" s="690"/>
      <c r="DU48" s="690"/>
      <c r="DV48" s="690"/>
      <c r="DW48" s="690"/>
      <c r="DX48" s="690"/>
      <c r="DY48" s="690"/>
      <c r="DZ48" s="690"/>
      <c r="EA48" s="690"/>
      <c r="EB48" s="690"/>
      <c r="EC48" s="690"/>
      <c r="ED48" s="690"/>
      <c r="EE48" s="690"/>
      <c r="EF48" s="690"/>
      <c r="EG48" s="690"/>
      <c r="EH48" s="690"/>
      <c r="EI48" s="690"/>
      <c r="EJ48" s="690"/>
      <c r="EK48" s="690"/>
      <c r="EL48" s="690"/>
      <c r="EM48" s="690"/>
      <c r="EN48" s="690"/>
      <c r="EO48" s="690"/>
      <c r="EP48" s="690"/>
      <c r="EQ48" s="690"/>
      <c r="ER48" s="690"/>
      <c r="ES48" s="690"/>
      <c r="ET48" s="690"/>
      <c r="EU48" s="690"/>
      <c r="EV48" s="690"/>
      <c r="EW48" s="690"/>
      <c r="EX48" s="690"/>
      <c r="EY48" s="690"/>
      <c r="EZ48" s="690"/>
      <c r="FA48" s="690"/>
      <c r="FB48" s="690"/>
      <c r="FC48" s="690"/>
      <c r="FD48" s="690"/>
      <c r="FE48" s="690"/>
      <c r="FF48" s="690"/>
      <c r="FG48" s="690"/>
      <c r="FH48" s="690"/>
      <c r="FI48" s="690"/>
      <c r="FJ48" s="690"/>
      <c r="FK48" s="690"/>
      <c r="FL48" s="690"/>
      <c r="FM48" s="690"/>
      <c r="FN48" s="690"/>
      <c r="FO48" s="690"/>
      <c r="FP48" s="690"/>
      <c r="FQ48" s="690"/>
      <c r="FR48" s="690"/>
      <c r="FS48" s="690"/>
      <c r="FT48" s="690"/>
      <c r="FU48" s="690"/>
      <c r="FV48" s="690"/>
      <c r="FW48" s="690"/>
      <c r="FX48" s="690"/>
      <c r="FY48" s="690"/>
      <c r="FZ48" s="690"/>
      <c r="GA48" s="690"/>
      <c r="GB48" s="690"/>
      <c r="GC48" s="690"/>
      <c r="GD48" s="690"/>
      <c r="GE48" s="690"/>
      <c r="GF48" s="690"/>
      <c r="GG48" s="690"/>
      <c r="GH48" s="690"/>
      <c r="GI48" s="690"/>
      <c r="GJ48" s="690"/>
      <c r="GK48" s="690"/>
      <c r="GL48" s="690"/>
      <c r="GM48" s="690"/>
      <c r="GN48" s="690"/>
      <c r="GO48" s="690"/>
      <c r="GP48" s="690"/>
      <c r="GQ48" s="690"/>
      <c r="GR48" s="690"/>
      <c r="GS48" s="690"/>
      <c r="GT48" s="690"/>
      <c r="GU48" s="690"/>
      <c r="GV48" s="690"/>
      <c r="GW48" s="690"/>
      <c r="GX48" s="690"/>
      <c r="GY48" s="690"/>
      <c r="GZ48" s="690"/>
      <c r="HA48" s="690"/>
      <c r="HB48" s="690"/>
      <c r="HC48" s="690"/>
      <c r="HD48" s="690"/>
      <c r="HE48" s="690"/>
      <c r="HF48" s="690"/>
      <c r="HG48" s="690"/>
      <c r="HH48" s="690"/>
    </row>
    <row r="49" spans="1:216" x14ac:dyDescent="0.25">
      <c r="A49" s="782" t="s">
        <v>274</v>
      </c>
      <c r="B49" s="721" t="s">
        <v>215</v>
      </c>
      <c r="C49" s="705">
        <v>20</v>
      </c>
      <c r="D49" s="720">
        <v>300</v>
      </c>
      <c r="E49" s="720"/>
      <c r="F49" s="783">
        <f>C49*D49</f>
        <v>6000</v>
      </c>
      <c r="G49" s="737">
        <f t="shared" ref="G49" si="16">E49+F49</f>
        <v>6000</v>
      </c>
      <c r="H49" s="689"/>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c r="CB49" s="690"/>
      <c r="CC49" s="690"/>
      <c r="CD49" s="690"/>
      <c r="CE49" s="690"/>
      <c r="CF49" s="690"/>
      <c r="CG49" s="690"/>
      <c r="CH49" s="690"/>
      <c r="CI49" s="690"/>
      <c r="CJ49" s="690"/>
      <c r="CK49" s="690"/>
      <c r="CL49" s="690"/>
      <c r="CM49" s="690"/>
      <c r="CN49" s="690"/>
      <c r="CO49" s="690"/>
      <c r="CP49" s="690"/>
      <c r="CQ49" s="690"/>
      <c r="CR49" s="690"/>
      <c r="CS49" s="690"/>
      <c r="CT49" s="690"/>
      <c r="CU49" s="690"/>
      <c r="CV49" s="690"/>
      <c r="CW49" s="690"/>
      <c r="CX49" s="690"/>
      <c r="CY49" s="690"/>
      <c r="CZ49" s="690"/>
      <c r="DA49" s="690"/>
      <c r="DB49" s="690"/>
      <c r="DC49" s="690"/>
      <c r="DD49" s="690"/>
      <c r="DE49" s="690"/>
      <c r="DF49" s="690"/>
      <c r="DG49" s="690"/>
      <c r="DH49" s="690"/>
      <c r="DI49" s="690"/>
      <c r="DJ49" s="690"/>
      <c r="DK49" s="690"/>
      <c r="DL49" s="690"/>
      <c r="DM49" s="690"/>
      <c r="DN49" s="690"/>
      <c r="DO49" s="690"/>
      <c r="DP49" s="690"/>
      <c r="DQ49" s="690"/>
      <c r="DR49" s="690"/>
      <c r="DS49" s="690"/>
      <c r="DT49" s="690"/>
      <c r="DU49" s="690"/>
      <c r="DV49" s="690"/>
      <c r="DW49" s="690"/>
      <c r="DX49" s="690"/>
      <c r="DY49" s="690"/>
      <c r="DZ49" s="690"/>
      <c r="EA49" s="690"/>
      <c r="EB49" s="690"/>
      <c r="EC49" s="690"/>
      <c r="ED49" s="690"/>
      <c r="EE49" s="690"/>
      <c r="EF49" s="690"/>
      <c r="EG49" s="690"/>
      <c r="EH49" s="690"/>
      <c r="EI49" s="690"/>
      <c r="EJ49" s="690"/>
      <c r="EK49" s="690"/>
      <c r="EL49" s="690"/>
      <c r="EM49" s="690"/>
      <c r="EN49" s="690"/>
      <c r="EO49" s="690"/>
      <c r="EP49" s="690"/>
      <c r="EQ49" s="690"/>
      <c r="ER49" s="690"/>
      <c r="ES49" s="690"/>
      <c r="ET49" s="690"/>
      <c r="EU49" s="690"/>
      <c r="EV49" s="690"/>
      <c r="EW49" s="690"/>
      <c r="EX49" s="690"/>
      <c r="EY49" s="690"/>
      <c r="EZ49" s="690"/>
      <c r="FA49" s="690"/>
      <c r="FB49" s="690"/>
      <c r="FC49" s="690"/>
      <c r="FD49" s="690"/>
      <c r="FE49" s="690"/>
      <c r="FF49" s="690"/>
      <c r="FG49" s="690"/>
      <c r="FH49" s="690"/>
      <c r="FI49" s="690"/>
      <c r="FJ49" s="690"/>
      <c r="FK49" s="690"/>
      <c r="FL49" s="690"/>
      <c r="FM49" s="690"/>
      <c r="FN49" s="690"/>
      <c r="FO49" s="690"/>
      <c r="FP49" s="690"/>
      <c r="FQ49" s="690"/>
      <c r="FR49" s="690"/>
      <c r="FS49" s="690"/>
      <c r="FT49" s="690"/>
      <c r="FU49" s="690"/>
      <c r="FV49" s="690"/>
      <c r="FW49" s="690"/>
      <c r="FX49" s="690"/>
      <c r="FY49" s="690"/>
      <c r="FZ49" s="690"/>
      <c r="GA49" s="690"/>
      <c r="GB49" s="690"/>
      <c r="GC49" s="690"/>
      <c r="GD49" s="690"/>
      <c r="GE49" s="690"/>
      <c r="GF49" s="690"/>
      <c r="GG49" s="690"/>
      <c r="GH49" s="690"/>
      <c r="GI49" s="690"/>
      <c r="GJ49" s="690"/>
      <c r="GK49" s="690"/>
      <c r="GL49" s="690"/>
      <c r="GM49" s="690"/>
      <c r="GN49" s="690"/>
      <c r="GO49" s="690"/>
      <c r="GP49" s="690"/>
      <c r="GQ49" s="690"/>
      <c r="GR49" s="690"/>
      <c r="GS49" s="690"/>
      <c r="GT49" s="690"/>
      <c r="GU49" s="690"/>
      <c r="GV49" s="690"/>
      <c r="GW49" s="690"/>
      <c r="GX49" s="690"/>
      <c r="GY49" s="690"/>
      <c r="GZ49" s="690"/>
      <c r="HA49" s="690"/>
      <c r="HB49" s="690"/>
      <c r="HC49" s="690"/>
      <c r="HD49" s="690"/>
      <c r="HE49" s="690"/>
      <c r="HF49" s="690"/>
      <c r="HG49" s="690"/>
      <c r="HH49" s="690"/>
    </row>
    <row r="50" spans="1:216" ht="15.75" thickBot="1" x14ac:dyDescent="0.3">
      <c r="A50" s="722" t="s">
        <v>53</v>
      </c>
      <c r="B50" s="723"/>
      <c r="C50" s="724"/>
      <c r="D50" s="732"/>
      <c r="E50" s="784"/>
      <c r="F50" s="785">
        <f>F49</f>
        <v>6000</v>
      </c>
      <c r="G50" s="786">
        <f>SUM(G48:G49)</f>
        <v>6000</v>
      </c>
    </row>
    <row r="51" spans="1:216" ht="15.75" thickBot="1" x14ac:dyDescent="0.3">
      <c r="A51" s="788" t="s">
        <v>54</v>
      </c>
      <c r="B51" s="789"/>
      <c r="C51" s="790"/>
      <c r="D51" s="791"/>
      <c r="E51" s="792">
        <f>E12+E47+E15+E22+E28+E50</f>
        <v>110040</v>
      </c>
      <c r="F51" s="792">
        <f>F12+F47+F15+F22+F28+F50+F30</f>
        <v>186182.21600000001</v>
      </c>
      <c r="G51" s="793">
        <f>G12+G47+G15+G22+G28+G50</f>
        <v>277132.21600000001</v>
      </c>
    </row>
    <row r="52" spans="1:216" ht="15.75" thickBot="1" x14ac:dyDescent="0.3">
      <c r="A52" s="794" t="s">
        <v>55</v>
      </c>
      <c r="B52" s="795"/>
      <c r="C52" s="796"/>
      <c r="D52" s="797"/>
      <c r="E52" s="798"/>
      <c r="F52" s="799">
        <f>F51*7%</f>
        <v>13032.755120000002</v>
      </c>
      <c r="G52" s="800">
        <f>E52+F52</f>
        <v>13032.755120000002</v>
      </c>
    </row>
    <row r="53" spans="1:216" ht="15.75" thickBot="1" x14ac:dyDescent="0.3">
      <c r="A53" s="788" t="s">
        <v>56</v>
      </c>
      <c r="B53" s="801"/>
      <c r="C53" s="802"/>
      <c r="D53" s="803"/>
      <c r="E53" s="804">
        <f>E51+E52</f>
        <v>110040</v>
      </c>
      <c r="F53" s="804">
        <f>F51+F52</f>
        <v>199214.97112</v>
      </c>
      <c r="G53" s="805">
        <f>ROUND(G51+G52,-1)</f>
        <v>290160</v>
      </c>
    </row>
    <row r="54" spans="1:216" ht="26.25" thickBot="1" x14ac:dyDescent="0.3">
      <c r="A54" s="794" t="s">
        <v>57</v>
      </c>
      <c r="B54" s="795" t="s">
        <v>273</v>
      </c>
      <c r="C54" s="796"/>
      <c r="D54" s="797"/>
      <c r="E54" s="806"/>
      <c r="F54" s="690"/>
      <c r="G54" s="800"/>
    </row>
    <row r="55" spans="1:216" ht="15.75" thickBot="1" x14ac:dyDescent="0.3">
      <c r="A55" s="788" t="s">
        <v>58</v>
      </c>
      <c r="B55" s="802"/>
      <c r="C55" s="802"/>
      <c r="D55" s="803"/>
      <c r="E55" s="804">
        <f>E53</f>
        <v>110040</v>
      </c>
      <c r="F55" s="804">
        <f>F53</f>
        <v>199214.97112</v>
      </c>
      <c r="G55" s="805">
        <f>G53+G54</f>
        <v>290160</v>
      </c>
      <c r="H55" s="807"/>
      <c r="N55" s="823"/>
    </row>
    <row r="56" spans="1:216" ht="15.75" thickBot="1" x14ac:dyDescent="0.3">
      <c r="A56" s="808"/>
      <c r="B56" s="809"/>
      <c r="C56" s="810"/>
      <c r="D56" s="811"/>
      <c r="E56" s="811"/>
      <c r="F56" s="811"/>
      <c r="G56" s="812"/>
    </row>
    <row r="57" spans="1:216" ht="15.75" thickBot="1" x14ac:dyDescent="0.3">
      <c r="A57" s="788"/>
      <c r="B57" s="802"/>
      <c r="C57" s="802"/>
      <c r="D57" s="803"/>
      <c r="E57" s="802"/>
      <c r="F57" s="802"/>
      <c r="G57" s="813"/>
    </row>
    <row r="59" spans="1:216" x14ac:dyDescent="0.25">
      <c r="A59" s="947" t="s">
        <v>60</v>
      </c>
      <c r="B59" s="947"/>
      <c r="C59" s="947"/>
      <c r="D59" s="947"/>
      <c r="E59" s="947"/>
      <c r="F59" s="947"/>
      <c r="G59" s="947"/>
    </row>
    <row r="60" spans="1:216" x14ac:dyDescent="0.25">
      <c r="A60" s="948" t="s">
        <v>61</v>
      </c>
      <c r="B60" s="948"/>
      <c r="C60" s="948"/>
      <c r="D60" s="948"/>
      <c r="E60" s="948"/>
      <c r="F60" s="948"/>
      <c r="G60" s="948"/>
    </row>
    <row r="61" spans="1:216" s="787" customFormat="1" x14ac:dyDescent="0.25">
      <c r="A61" s="948" t="s">
        <v>62</v>
      </c>
      <c r="B61" s="948"/>
      <c r="C61" s="948"/>
      <c r="D61" s="948"/>
      <c r="E61" s="948"/>
      <c r="F61" s="948"/>
      <c r="G61" s="948"/>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1"/>
      <c r="BU61" s="691"/>
      <c r="BV61" s="691"/>
      <c r="BW61" s="691"/>
      <c r="BX61" s="691"/>
      <c r="BY61" s="691"/>
      <c r="BZ61" s="691"/>
      <c r="CA61" s="691"/>
      <c r="CB61" s="691"/>
      <c r="CC61" s="691"/>
      <c r="CD61" s="691"/>
      <c r="CE61" s="691"/>
      <c r="CF61" s="691"/>
      <c r="CG61" s="691"/>
      <c r="CH61" s="691"/>
      <c r="CI61" s="691"/>
      <c r="CJ61" s="691"/>
      <c r="CK61" s="691"/>
      <c r="CL61" s="691"/>
      <c r="CM61" s="691"/>
      <c r="CN61" s="691"/>
      <c r="CO61" s="691"/>
      <c r="CP61" s="691"/>
      <c r="CQ61" s="691"/>
      <c r="CR61" s="691"/>
      <c r="CS61" s="691"/>
      <c r="CT61" s="691"/>
      <c r="CU61" s="691"/>
      <c r="CV61" s="691"/>
      <c r="CW61" s="691"/>
      <c r="CX61" s="691"/>
      <c r="CY61" s="691"/>
      <c r="CZ61" s="691"/>
      <c r="DA61" s="691"/>
      <c r="DB61" s="691"/>
      <c r="DC61" s="691"/>
      <c r="DD61" s="691"/>
      <c r="DE61" s="691"/>
      <c r="DF61" s="691"/>
      <c r="DG61" s="691"/>
      <c r="DH61" s="691"/>
      <c r="DI61" s="691"/>
      <c r="DJ61" s="691"/>
      <c r="DK61" s="691"/>
      <c r="DL61" s="691"/>
      <c r="DM61" s="691"/>
      <c r="DN61" s="691"/>
      <c r="DO61" s="691"/>
      <c r="DP61" s="691"/>
      <c r="DQ61" s="691"/>
      <c r="DR61" s="691"/>
      <c r="DS61" s="691"/>
      <c r="DT61" s="691"/>
      <c r="DU61" s="691"/>
      <c r="DV61" s="691"/>
      <c r="DW61" s="691"/>
      <c r="DX61" s="691"/>
      <c r="DY61" s="691"/>
      <c r="DZ61" s="691"/>
      <c r="EA61" s="691"/>
      <c r="EB61" s="691"/>
      <c r="EC61" s="691"/>
      <c r="ED61" s="691"/>
      <c r="EE61" s="691"/>
      <c r="EF61" s="691"/>
      <c r="EG61" s="691"/>
      <c r="EH61" s="691"/>
      <c r="EI61" s="691"/>
      <c r="EJ61" s="691"/>
      <c r="EK61" s="691"/>
      <c r="EL61" s="691"/>
      <c r="EM61" s="691"/>
      <c r="EN61" s="691"/>
      <c r="EO61" s="691"/>
      <c r="EP61" s="691"/>
      <c r="EQ61" s="691"/>
      <c r="ER61" s="691"/>
      <c r="ES61" s="691"/>
      <c r="ET61" s="691"/>
      <c r="EU61" s="691"/>
      <c r="EV61" s="691"/>
      <c r="EW61" s="691"/>
      <c r="EX61" s="691"/>
      <c r="EY61" s="691"/>
      <c r="EZ61" s="691"/>
      <c r="FA61" s="691"/>
      <c r="FB61" s="691"/>
      <c r="FC61" s="691"/>
      <c r="FD61" s="691"/>
      <c r="FE61" s="691"/>
      <c r="FF61" s="691"/>
      <c r="FG61" s="691"/>
      <c r="FH61" s="691"/>
      <c r="FI61" s="691"/>
      <c r="FJ61" s="691"/>
      <c r="FK61" s="691"/>
      <c r="FL61" s="691"/>
      <c r="FM61" s="691"/>
      <c r="FN61" s="691"/>
      <c r="FO61" s="691"/>
      <c r="FP61" s="691"/>
      <c r="FQ61" s="691"/>
      <c r="FR61" s="691"/>
      <c r="FS61" s="691"/>
      <c r="FT61" s="691"/>
      <c r="FU61" s="691"/>
      <c r="FV61" s="691"/>
      <c r="FW61" s="691"/>
      <c r="FX61" s="691"/>
      <c r="FY61" s="691"/>
      <c r="FZ61" s="691"/>
      <c r="GA61" s="691"/>
      <c r="GB61" s="691"/>
      <c r="GC61" s="691"/>
      <c r="GD61" s="691"/>
      <c r="GE61" s="691"/>
      <c r="GF61" s="691"/>
      <c r="GG61" s="691"/>
      <c r="GH61" s="691"/>
      <c r="GI61" s="691"/>
      <c r="GJ61" s="691"/>
      <c r="GK61" s="691"/>
      <c r="GL61" s="691"/>
      <c r="GM61" s="691"/>
      <c r="GN61" s="691"/>
      <c r="GO61" s="691"/>
      <c r="GP61" s="691"/>
      <c r="GQ61" s="691"/>
      <c r="GR61" s="691"/>
      <c r="GS61" s="691"/>
      <c r="GT61" s="691"/>
      <c r="GU61" s="691"/>
      <c r="GV61" s="691"/>
      <c r="GW61" s="691"/>
      <c r="GX61" s="691"/>
      <c r="GY61" s="691"/>
      <c r="GZ61" s="691"/>
      <c r="HA61" s="691"/>
      <c r="HB61" s="691"/>
      <c r="HC61" s="691"/>
      <c r="HD61" s="691"/>
      <c r="HE61" s="691"/>
      <c r="HF61" s="691"/>
      <c r="HG61" s="691"/>
      <c r="HH61" s="691"/>
    </row>
    <row r="62" spans="1:216" s="787" customFormat="1" x14ac:dyDescent="0.25">
      <c r="A62" s="948" t="s">
        <v>63</v>
      </c>
      <c r="B62" s="948"/>
      <c r="C62" s="948"/>
      <c r="D62" s="948"/>
      <c r="E62" s="948"/>
      <c r="F62" s="948"/>
      <c r="G62" s="948"/>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c r="DE62" s="691"/>
      <c r="DF62" s="691"/>
      <c r="DG62" s="691"/>
      <c r="DH62" s="691"/>
      <c r="DI62" s="691"/>
      <c r="DJ62" s="691"/>
      <c r="DK62" s="691"/>
      <c r="DL62" s="691"/>
      <c r="DM62" s="691"/>
      <c r="DN62" s="691"/>
      <c r="DO62" s="691"/>
      <c r="DP62" s="691"/>
      <c r="DQ62" s="691"/>
      <c r="DR62" s="691"/>
      <c r="DS62" s="691"/>
      <c r="DT62" s="691"/>
      <c r="DU62" s="691"/>
      <c r="DV62" s="691"/>
      <c r="DW62" s="691"/>
      <c r="DX62" s="691"/>
      <c r="DY62" s="691"/>
      <c r="DZ62" s="691"/>
      <c r="EA62" s="691"/>
      <c r="EB62" s="691"/>
      <c r="EC62" s="691"/>
      <c r="ED62" s="691"/>
      <c r="EE62" s="691"/>
      <c r="EF62" s="691"/>
      <c r="EG62" s="691"/>
      <c r="EH62" s="691"/>
      <c r="EI62" s="691"/>
      <c r="EJ62" s="691"/>
      <c r="EK62" s="691"/>
      <c r="EL62" s="691"/>
      <c r="EM62" s="691"/>
      <c r="EN62" s="691"/>
      <c r="EO62" s="691"/>
      <c r="EP62" s="691"/>
      <c r="EQ62" s="691"/>
      <c r="ER62" s="691"/>
      <c r="ES62" s="691"/>
      <c r="ET62" s="691"/>
      <c r="EU62" s="691"/>
      <c r="EV62" s="691"/>
      <c r="EW62" s="691"/>
      <c r="EX62" s="691"/>
      <c r="EY62" s="691"/>
      <c r="EZ62" s="691"/>
      <c r="FA62" s="691"/>
      <c r="FB62" s="691"/>
      <c r="FC62" s="691"/>
      <c r="FD62" s="691"/>
      <c r="FE62" s="691"/>
      <c r="FF62" s="691"/>
      <c r="FG62" s="691"/>
      <c r="FH62" s="691"/>
      <c r="FI62" s="691"/>
      <c r="FJ62" s="691"/>
      <c r="FK62" s="691"/>
      <c r="FL62" s="691"/>
      <c r="FM62" s="691"/>
      <c r="FN62" s="691"/>
      <c r="FO62" s="691"/>
      <c r="FP62" s="691"/>
      <c r="FQ62" s="691"/>
      <c r="FR62" s="691"/>
      <c r="FS62" s="691"/>
      <c r="FT62" s="691"/>
      <c r="FU62" s="691"/>
      <c r="FV62" s="691"/>
      <c r="FW62" s="691"/>
      <c r="FX62" s="691"/>
      <c r="FY62" s="691"/>
      <c r="FZ62" s="691"/>
      <c r="GA62" s="691"/>
      <c r="GB62" s="691"/>
      <c r="GC62" s="691"/>
      <c r="GD62" s="691"/>
      <c r="GE62" s="691"/>
      <c r="GF62" s="691"/>
      <c r="GG62" s="691"/>
      <c r="GH62" s="691"/>
      <c r="GI62" s="691"/>
      <c r="GJ62" s="691"/>
      <c r="GK62" s="691"/>
      <c r="GL62" s="691"/>
      <c r="GM62" s="691"/>
      <c r="GN62" s="691"/>
      <c r="GO62" s="691"/>
      <c r="GP62" s="691"/>
      <c r="GQ62" s="691"/>
      <c r="GR62" s="691"/>
      <c r="GS62" s="691"/>
      <c r="GT62" s="691"/>
      <c r="GU62" s="691"/>
      <c r="GV62" s="691"/>
      <c r="GW62" s="691"/>
      <c r="GX62" s="691"/>
      <c r="GY62" s="691"/>
      <c r="GZ62" s="691"/>
      <c r="HA62" s="691"/>
      <c r="HB62" s="691"/>
      <c r="HC62" s="691"/>
      <c r="HD62" s="691"/>
      <c r="HE62" s="691"/>
      <c r="HF62" s="691"/>
      <c r="HG62" s="691"/>
      <c r="HH62" s="691"/>
    </row>
    <row r="63" spans="1:216" s="787" customFormat="1" x14ac:dyDescent="0.25">
      <c r="A63" s="943" t="s">
        <v>64</v>
      </c>
      <c r="B63" s="943"/>
      <c r="C63" s="943"/>
      <c r="D63" s="943"/>
      <c r="E63" s="943"/>
      <c r="F63" s="943"/>
      <c r="G63" s="943"/>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1"/>
      <c r="BU63" s="691"/>
      <c r="BV63" s="691"/>
      <c r="BW63" s="691"/>
      <c r="BX63" s="691"/>
      <c r="BY63" s="691"/>
      <c r="BZ63" s="691"/>
      <c r="CA63" s="691"/>
      <c r="CB63" s="691"/>
      <c r="CC63" s="691"/>
      <c r="CD63" s="691"/>
      <c r="CE63" s="691"/>
      <c r="CF63" s="691"/>
      <c r="CG63" s="691"/>
      <c r="CH63" s="691"/>
      <c r="CI63" s="691"/>
      <c r="CJ63" s="691"/>
      <c r="CK63" s="691"/>
      <c r="CL63" s="691"/>
      <c r="CM63" s="691"/>
      <c r="CN63" s="691"/>
      <c r="CO63" s="691"/>
      <c r="CP63" s="691"/>
      <c r="CQ63" s="691"/>
      <c r="CR63" s="691"/>
      <c r="CS63" s="691"/>
      <c r="CT63" s="691"/>
      <c r="CU63" s="691"/>
      <c r="CV63" s="691"/>
      <c r="CW63" s="691"/>
      <c r="CX63" s="691"/>
      <c r="CY63" s="691"/>
      <c r="CZ63" s="691"/>
      <c r="DA63" s="691"/>
      <c r="DB63" s="691"/>
      <c r="DC63" s="691"/>
      <c r="DD63" s="691"/>
      <c r="DE63" s="691"/>
      <c r="DF63" s="691"/>
      <c r="DG63" s="691"/>
      <c r="DH63" s="691"/>
      <c r="DI63" s="691"/>
      <c r="DJ63" s="691"/>
      <c r="DK63" s="691"/>
      <c r="DL63" s="691"/>
      <c r="DM63" s="691"/>
      <c r="DN63" s="691"/>
      <c r="DO63" s="691"/>
      <c r="DP63" s="691"/>
      <c r="DQ63" s="691"/>
      <c r="DR63" s="691"/>
      <c r="DS63" s="691"/>
      <c r="DT63" s="691"/>
      <c r="DU63" s="691"/>
      <c r="DV63" s="691"/>
      <c r="DW63" s="691"/>
      <c r="DX63" s="691"/>
      <c r="DY63" s="691"/>
      <c r="DZ63" s="691"/>
      <c r="EA63" s="691"/>
      <c r="EB63" s="691"/>
      <c r="EC63" s="691"/>
      <c r="ED63" s="691"/>
      <c r="EE63" s="691"/>
      <c r="EF63" s="691"/>
      <c r="EG63" s="691"/>
      <c r="EH63" s="691"/>
      <c r="EI63" s="691"/>
      <c r="EJ63" s="691"/>
      <c r="EK63" s="691"/>
      <c r="EL63" s="691"/>
      <c r="EM63" s="691"/>
      <c r="EN63" s="691"/>
      <c r="EO63" s="691"/>
      <c r="EP63" s="691"/>
      <c r="EQ63" s="691"/>
      <c r="ER63" s="691"/>
      <c r="ES63" s="691"/>
      <c r="ET63" s="691"/>
      <c r="EU63" s="691"/>
      <c r="EV63" s="691"/>
      <c r="EW63" s="691"/>
      <c r="EX63" s="691"/>
      <c r="EY63" s="691"/>
      <c r="EZ63" s="691"/>
      <c r="FA63" s="691"/>
      <c r="FB63" s="691"/>
      <c r="FC63" s="691"/>
      <c r="FD63" s="691"/>
      <c r="FE63" s="691"/>
      <c r="FF63" s="691"/>
      <c r="FG63" s="691"/>
      <c r="FH63" s="691"/>
      <c r="FI63" s="691"/>
      <c r="FJ63" s="691"/>
      <c r="FK63" s="691"/>
      <c r="FL63" s="691"/>
      <c r="FM63" s="691"/>
      <c r="FN63" s="691"/>
      <c r="FO63" s="691"/>
      <c r="FP63" s="691"/>
      <c r="FQ63" s="691"/>
      <c r="FR63" s="691"/>
      <c r="FS63" s="691"/>
      <c r="FT63" s="691"/>
      <c r="FU63" s="691"/>
      <c r="FV63" s="691"/>
      <c r="FW63" s="691"/>
      <c r="FX63" s="691"/>
      <c r="FY63" s="691"/>
      <c r="FZ63" s="691"/>
      <c r="GA63" s="691"/>
      <c r="GB63" s="691"/>
      <c r="GC63" s="691"/>
      <c r="GD63" s="691"/>
      <c r="GE63" s="691"/>
      <c r="GF63" s="691"/>
      <c r="GG63" s="691"/>
      <c r="GH63" s="691"/>
      <c r="GI63" s="691"/>
      <c r="GJ63" s="691"/>
      <c r="GK63" s="691"/>
      <c r="GL63" s="691"/>
      <c r="GM63" s="691"/>
      <c r="GN63" s="691"/>
      <c r="GO63" s="691"/>
      <c r="GP63" s="691"/>
      <c r="GQ63" s="691"/>
      <c r="GR63" s="691"/>
      <c r="GS63" s="691"/>
      <c r="GT63" s="691"/>
      <c r="GU63" s="691"/>
      <c r="GV63" s="691"/>
      <c r="GW63" s="691"/>
      <c r="GX63" s="691"/>
      <c r="GY63" s="691"/>
      <c r="GZ63" s="691"/>
      <c r="HA63" s="691"/>
      <c r="HB63" s="691"/>
      <c r="HC63" s="691"/>
      <c r="HD63" s="691"/>
      <c r="HE63" s="691"/>
      <c r="HF63" s="691"/>
      <c r="HG63" s="691"/>
      <c r="HH63" s="691"/>
    </row>
    <row r="64" spans="1:216" s="787" customFormat="1" x14ac:dyDescent="0.25">
      <c r="A64" s="948" t="s">
        <v>65</v>
      </c>
      <c r="B64" s="948"/>
      <c r="C64" s="948"/>
      <c r="D64" s="948"/>
      <c r="E64" s="948"/>
      <c r="F64" s="948"/>
      <c r="G64" s="948"/>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1"/>
      <c r="BU64" s="691"/>
      <c r="BV64" s="691"/>
      <c r="BW64" s="691"/>
      <c r="BX64" s="691"/>
      <c r="BY64" s="691"/>
      <c r="BZ64" s="691"/>
      <c r="CA64" s="691"/>
      <c r="CB64" s="691"/>
      <c r="CC64" s="691"/>
      <c r="CD64" s="691"/>
      <c r="CE64" s="691"/>
      <c r="CF64" s="691"/>
      <c r="CG64" s="691"/>
      <c r="CH64" s="691"/>
      <c r="CI64" s="691"/>
      <c r="CJ64" s="691"/>
      <c r="CK64" s="691"/>
      <c r="CL64" s="691"/>
      <c r="CM64" s="691"/>
      <c r="CN64" s="691"/>
      <c r="CO64" s="691"/>
      <c r="CP64" s="691"/>
      <c r="CQ64" s="691"/>
      <c r="CR64" s="691"/>
      <c r="CS64" s="691"/>
      <c r="CT64" s="691"/>
      <c r="CU64" s="691"/>
      <c r="CV64" s="691"/>
      <c r="CW64" s="691"/>
      <c r="CX64" s="691"/>
      <c r="CY64" s="691"/>
      <c r="CZ64" s="691"/>
      <c r="DA64" s="691"/>
      <c r="DB64" s="691"/>
      <c r="DC64" s="691"/>
      <c r="DD64" s="691"/>
      <c r="DE64" s="691"/>
      <c r="DF64" s="691"/>
      <c r="DG64" s="691"/>
      <c r="DH64" s="691"/>
      <c r="DI64" s="691"/>
      <c r="DJ64" s="691"/>
      <c r="DK64" s="691"/>
      <c r="DL64" s="691"/>
      <c r="DM64" s="691"/>
      <c r="DN64" s="691"/>
      <c r="DO64" s="691"/>
      <c r="DP64" s="691"/>
      <c r="DQ64" s="691"/>
      <c r="DR64" s="691"/>
      <c r="DS64" s="691"/>
      <c r="DT64" s="691"/>
      <c r="DU64" s="691"/>
      <c r="DV64" s="691"/>
      <c r="DW64" s="691"/>
      <c r="DX64" s="691"/>
      <c r="DY64" s="691"/>
      <c r="DZ64" s="691"/>
      <c r="EA64" s="691"/>
      <c r="EB64" s="691"/>
      <c r="EC64" s="691"/>
      <c r="ED64" s="691"/>
      <c r="EE64" s="691"/>
      <c r="EF64" s="691"/>
      <c r="EG64" s="691"/>
      <c r="EH64" s="691"/>
      <c r="EI64" s="691"/>
      <c r="EJ64" s="691"/>
      <c r="EK64" s="691"/>
      <c r="EL64" s="691"/>
      <c r="EM64" s="691"/>
      <c r="EN64" s="691"/>
      <c r="EO64" s="691"/>
      <c r="EP64" s="691"/>
      <c r="EQ64" s="691"/>
      <c r="ER64" s="691"/>
      <c r="ES64" s="691"/>
      <c r="ET64" s="691"/>
      <c r="EU64" s="691"/>
      <c r="EV64" s="691"/>
      <c r="EW64" s="691"/>
      <c r="EX64" s="691"/>
      <c r="EY64" s="691"/>
      <c r="EZ64" s="691"/>
      <c r="FA64" s="691"/>
      <c r="FB64" s="691"/>
      <c r="FC64" s="691"/>
      <c r="FD64" s="691"/>
      <c r="FE64" s="691"/>
      <c r="FF64" s="691"/>
      <c r="FG64" s="691"/>
      <c r="FH64" s="691"/>
      <c r="FI64" s="691"/>
      <c r="FJ64" s="691"/>
      <c r="FK64" s="691"/>
      <c r="FL64" s="691"/>
      <c r="FM64" s="691"/>
      <c r="FN64" s="691"/>
      <c r="FO64" s="691"/>
      <c r="FP64" s="691"/>
      <c r="FQ64" s="691"/>
      <c r="FR64" s="691"/>
      <c r="FS64" s="691"/>
      <c r="FT64" s="691"/>
      <c r="FU64" s="691"/>
      <c r="FV64" s="691"/>
      <c r="FW64" s="691"/>
      <c r="FX64" s="691"/>
      <c r="FY64" s="691"/>
      <c r="FZ64" s="691"/>
      <c r="GA64" s="691"/>
      <c r="GB64" s="691"/>
      <c r="GC64" s="691"/>
      <c r="GD64" s="691"/>
      <c r="GE64" s="691"/>
      <c r="GF64" s="691"/>
      <c r="GG64" s="691"/>
      <c r="GH64" s="691"/>
      <c r="GI64" s="691"/>
      <c r="GJ64" s="691"/>
      <c r="GK64" s="691"/>
      <c r="GL64" s="691"/>
      <c r="GM64" s="691"/>
      <c r="GN64" s="691"/>
      <c r="GO64" s="691"/>
      <c r="GP64" s="691"/>
      <c r="GQ64" s="691"/>
      <c r="GR64" s="691"/>
      <c r="GS64" s="691"/>
      <c r="GT64" s="691"/>
      <c r="GU64" s="691"/>
      <c r="GV64" s="691"/>
      <c r="GW64" s="691"/>
      <c r="GX64" s="691"/>
      <c r="GY64" s="691"/>
      <c r="GZ64" s="691"/>
      <c r="HA64" s="691"/>
      <c r="HB64" s="691"/>
      <c r="HC64" s="691"/>
      <c r="HD64" s="691"/>
      <c r="HE64" s="691"/>
      <c r="HF64" s="691"/>
      <c r="HG64" s="691"/>
      <c r="HH64" s="691"/>
    </row>
    <row r="65" spans="1:216" s="787" customFormat="1" x14ac:dyDescent="0.25">
      <c r="A65" s="948" t="s">
        <v>66</v>
      </c>
      <c r="B65" s="948"/>
      <c r="C65" s="948"/>
      <c r="D65" s="948"/>
      <c r="E65" s="948"/>
      <c r="F65" s="948"/>
      <c r="G65" s="948"/>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c r="DD65" s="691"/>
      <c r="DE65" s="691"/>
      <c r="DF65" s="691"/>
      <c r="DG65" s="691"/>
      <c r="DH65" s="691"/>
      <c r="DI65" s="691"/>
      <c r="DJ65" s="691"/>
      <c r="DK65" s="691"/>
      <c r="DL65" s="691"/>
      <c r="DM65" s="691"/>
      <c r="DN65" s="691"/>
      <c r="DO65" s="691"/>
      <c r="DP65" s="691"/>
      <c r="DQ65" s="691"/>
      <c r="DR65" s="691"/>
      <c r="DS65" s="691"/>
      <c r="DT65" s="691"/>
      <c r="DU65" s="691"/>
      <c r="DV65" s="691"/>
      <c r="DW65" s="691"/>
      <c r="DX65" s="691"/>
      <c r="DY65" s="691"/>
      <c r="DZ65" s="691"/>
      <c r="EA65" s="691"/>
      <c r="EB65" s="691"/>
      <c r="EC65" s="691"/>
      <c r="ED65" s="691"/>
      <c r="EE65" s="691"/>
      <c r="EF65" s="691"/>
      <c r="EG65" s="691"/>
      <c r="EH65" s="691"/>
      <c r="EI65" s="691"/>
      <c r="EJ65" s="691"/>
      <c r="EK65" s="691"/>
      <c r="EL65" s="691"/>
      <c r="EM65" s="691"/>
      <c r="EN65" s="691"/>
      <c r="EO65" s="691"/>
      <c r="EP65" s="691"/>
      <c r="EQ65" s="691"/>
      <c r="ER65" s="691"/>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1"/>
      <c r="FX65" s="691"/>
      <c r="FY65" s="691"/>
      <c r="FZ65" s="691"/>
      <c r="GA65" s="691"/>
      <c r="GB65" s="691"/>
      <c r="GC65" s="691"/>
      <c r="GD65" s="691"/>
      <c r="GE65" s="691"/>
      <c r="GF65" s="691"/>
      <c r="GG65" s="691"/>
      <c r="GH65" s="691"/>
      <c r="GI65" s="691"/>
      <c r="GJ65" s="691"/>
      <c r="GK65" s="691"/>
      <c r="GL65" s="691"/>
      <c r="GM65" s="691"/>
      <c r="GN65" s="691"/>
      <c r="GO65" s="691"/>
      <c r="GP65" s="691"/>
      <c r="GQ65" s="691"/>
      <c r="GR65" s="691"/>
      <c r="GS65" s="691"/>
      <c r="GT65" s="691"/>
      <c r="GU65" s="691"/>
      <c r="GV65" s="691"/>
      <c r="GW65" s="691"/>
      <c r="GX65" s="691"/>
      <c r="GY65" s="691"/>
      <c r="GZ65" s="691"/>
      <c r="HA65" s="691"/>
      <c r="HB65" s="691"/>
      <c r="HC65" s="691"/>
      <c r="HD65" s="691"/>
      <c r="HE65" s="691"/>
      <c r="HF65" s="691"/>
      <c r="HG65" s="691"/>
      <c r="HH65" s="691"/>
    </row>
    <row r="66" spans="1:216" s="787" customFormat="1" x14ac:dyDescent="0.25">
      <c r="A66" s="948" t="s">
        <v>67</v>
      </c>
      <c r="B66" s="948"/>
      <c r="C66" s="948"/>
      <c r="D66" s="948"/>
      <c r="E66" s="948"/>
      <c r="F66" s="948"/>
      <c r="G66" s="948"/>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691"/>
      <c r="EC66" s="691"/>
      <c r="ED66" s="691"/>
      <c r="EE66" s="691"/>
      <c r="EF66" s="691"/>
      <c r="EG66" s="691"/>
      <c r="EH66" s="691"/>
      <c r="EI66" s="691"/>
      <c r="EJ66" s="691"/>
      <c r="EK66" s="691"/>
      <c r="EL66" s="691"/>
      <c r="EM66" s="691"/>
      <c r="EN66" s="691"/>
      <c r="EO66" s="691"/>
      <c r="EP66" s="691"/>
      <c r="EQ66" s="691"/>
      <c r="ER66" s="691"/>
      <c r="ES66" s="691"/>
      <c r="ET66" s="691"/>
      <c r="EU66" s="691"/>
      <c r="EV66" s="691"/>
      <c r="EW66" s="691"/>
      <c r="EX66" s="691"/>
      <c r="EY66" s="691"/>
      <c r="EZ66" s="691"/>
      <c r="FA66" s="691"/>
      <c r="FB66" s="691"/>
      <c r="FC66" s="691"/>
      <c r="FD66" s="691"/>
      <c r="FE66" s="691"/>
      <c r="FF66" s="691"/>
      <c r="FG66" s="691"/>
      <c r="FH66" s="691"/>
      <c r="FI66" s="691"/>
      <c r="FJ66" s="691"/>
      <c r="FK66" s="691"/>
      <c r="FL66" s="691"/>
      <c r="FM66" s="691"/>
      <c r="FN66" s="691"/>
      <c r="FO66" s="691"/>
      <c r="FP66" s="691"/>
      <c r="FQ66" s="691"/>
      <c r="FR66" s="691"/>
      <c r="FS66" s="691"/>
      <c r="FT66" s="691"/>
      <c r="FU66" s="691"/>
      <c r="FV66" s="691"/>
      <c r="FW66" s="691"/>
      <c r="FX66" s="691"/>
      <c r="FY66" s="691"/>
      <c r="FZ66" s="691"/>
      <c r="GA66" s="691"/>
      <c r="GB66" s="691"/>
      <c r="GC66" s="691"/>
      <c r="GD66" s="691"/>
      <c r="GE66" s="691"/>
      <c r="GF66" s="691"/>
      <c r="GG66" s="691"/>
      <c r="GH66" s="691"/>
      <c r="GI66" s="691"/>
      <c r="GJ66" s="691"/>
      <c r="GK66" s="691"/>
      <c r="GL66" s="691"/>
      <c r="GM66" s="691"/>
      <c r="GN66" s="691"/>
      <c r="GO66" s="691"/>
      <c r="GP66" s="691"/>
      <c r="GQ66" s="691"/>
      <c r="GR66" s="691"/>
      <c r="GS66" s="691"/>
      <c r="GT66" s="691"/>
      <c r="GU66" s="691"/>
      <c r="GV66" s="691"/>
      <c r="GW66" s="691"/>
      <c r="GX66" s="691"/>
      <c r="GY66" s="691"/>
      <c r="GZ66" s="691"/>
      <c r="HA66" s="691"/>
      <c r="HB66" s="691"/>
      <c r="HC66" s="691"/>
      <c r="HD66" s="691"/>
      <c r="HE66" s="691"/>
      <c r="HF66" s="691"/>
      <c r="HG66" s="691"/>
      <c r="HH66" s="691"/>
    </row>
    <row r="67" spans="1:216" s="787" customFormat="1" x14ac:dyDescent="0.25">
      <c r="A67" s="948" t="s">
        <v>68</v>
      </c>
      <c r="B67" s="948"/>
      <c r="C67" s="948"/>
      <c r="D67" s="948"/>
      <c r="E67" s="948"/>
      <c r="F67" s="948"/>
      <c r="G67" s="948"/>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1"/>
      <c r="BU67" s="691"/>
      <c r="BV67" s="691"/>
      <c r="BW67" s="691"/>
      <c r="BX67" s="691"/>
      <c r="BY67" s="691"/>
      <c r="BZ67" s="691"/>
      <c r="CA67" s="691"/>
      <c r="CB67" s="691"/>
      <c r="CC67" s="691"/>
      <c r="CD67" s="691"/>
      <c r="CE67" s="691"/>
      <c r="CF67" s="691"/>
      <c r="CG67" s="691"/>
      <c r="CH67" s="691"/>
      <c r="CI67" s="691"/>
      <c r="CJ67" s="691"/>
      <c r="CK67" s="691"/>
      <c r="CL67" s="691"/>
      <c r="CM67" s="691"/>
      <c r="CN67" s="691"/>
      <c r="CO67" s="691"/>
      <c r="CP67" s="691"/>
      <c r="CQ67" s="691"/>
      <c r="CR67" s="691"/>
      <c r="CS67" s="691"/>
      <c r="CT67" s="691"/>
      <c r="CU67" s="691"/>
      <c r="CV67" s="691"/>
      <c r="CW67" s="691"/>
      <c r="CX67" s="691"/>
      <c r="CY67" s="691"/>
      <c r="CZ67" s="691"/>
      <c r="DA67" s="691"/>
      <c r="DB67" s="691"/>
      <c r="DC67" s="691"/>
      <c r="DD67" s="691"/>
      <c r="DE67" s="691"/>
      <c r="DF67" s="691"/>
      <c r="DG67" s="691"/>
      <c r="DH67" s="691"/>
      <c r="DI67" s="691"/>
      <c r="DJ67" s="691"/>
      <c r="DK67" s="691"/>
      <c r="DL67" s="691"/>
      <c r="DM67" s="691"/>
      <c r="DN67" s="691"/>
      <c r="DO67" s="691"/>
      <c r="DP67" s="691"/>
      <c r="DQ67" s="691"/>
      <c r="DR67" s="691"/>
      <c r="DS67" s="691"/>
      <c r="DT67" s="691"/>
      <c r="DU67" s="691"/>
      <c r="DV67" s="691"/>
      <c r="DW67" s="691"/>
      <c r="DX67" s="691"/>
      <c r="DY67" s="691"/>
      <c r="DZ67" s="691"/>
      <c r="EA67" s="691"/>
      <c r="EB67" s="691"/>
      <c r="EC67" s="691"/>
      <c r="ED67" s="691"/>
      <c r="EE67" s="691"/>
      <c r="EF67" s="691"/>
      <c r="EG67" s="691"/>
      <c r="EH67" s="691"/>
      <c r="EI67" s="691"/>
      <c r="EJ67" s="691"/>
      <c r="EK67" s="691"/>
      <c r="EL67" s="691"/>
      <c r="EM67" s="691"/>
      <c r="EN67" s="691"/>
      <c r="EO67" s="691"/>
      <c r="EP67" s="691"/>
      <c r="EQ67" s="691"/>
      <c r="ER67" s="691"/>
      <c r="ES67" s="691"/>
      <c r="ET67" s="691"/>
      <c r="EU67" s="691"/>
      <c r="EV67" s="691"/>
      <c r="EW67" s="691"/>
      <c r="EX67" s="691"/>
      <c r="EY67" s="691"/>
      <c r="EZ67" s="691"/>
      <c r="FA67" s="691"/>
      <c r="FB67" s="691"/>
      <c r="FC67" s="691"/>
      <c r="FD67" s="691"/>
      <c r="FE67" s="691"/>
      <c r="FF67" s="691"/>
      <c r="FG67" s="691"/>
      <c r="FH67" s="691"/>
      <c r="FI67" s="691"/>
      <c r="FJ67" s="691"/>
      <c r="FK67" s="691"/>
      <c r="FL67" s="691"/>
      <c r="FM67" s="691"/>
      <c r="FN67" s="691"/>
      <c r="FO67" s="691"/>
      <c r="FP67" s="691"/>
      <c r="FQ67" s="691"/>
      <c r="FR67" s="691"/>
      <c r="FS67" s="691"/>
      <c r="FT67" s="691"/>
      <c r="FU67" s="691"/>
      <c r="FV67" s="691"/>
      <c r="FW67" s="691"/>
      <c r="FX67" s="691"/>
      <c r="FY67" s="691"/>
      <c r="FZ67" s="691"/>
      <c r="GA67" s="691"/>
      <c r="GB67" s="691"/>
      <c r="GC67" s="691"/>
      <c r="GD67" s="691"/>
      <c r="GE67" s="691"/>
      <c r="GF67" s="691"/>
      <c r="GG67" s="691"/>
      <c r="GH67" s="691"/>
      <c r="GI67" s="691"/>
      <c r="GJ67" s="691"/>
      <c r="GK67" s="691"/>
      <c r="GL67" s="691"/>
      <c r="GM67" s="691"/>
      <c r="GN67" s="691"/>
      <c r="GO67" s="691"/>
      <c r="GP67" s="691"/>
      <c r="GQ67" s="691"/>
      <c r="GR67" s="691"/>
      <c r="GS67" s="691"/>
      <c r="GT67" s="691"/>
      <c r="GU67" s="691"/>
      <c r="GV67" s="691"/>
      <c r="GW67" s="691"/>
      <c r="GX67" s="691"/>
      <c r="GY67" s="691"/>
      <c r="GZ67" s="691"/>
      <c r="HA67" s="691"/>
      <c r="HB67" s="691"/>
      <c r="HC67" s="691"/>
      <c r="HD67" s="691"/>
      <c r="HE67" s="691"/>
      <c r="HF67" s="691"/>
      <c r="HG67" s="691"/>
      <c r="HH67" s="691"/>
    </row>
    <row r="68" spans="1:216" s="787" customFormat="1" x14ac:dyDescent="0.25">
      <c r="A68" s="948" t="s">
        <v>69</v>
      </c>
      <c r="B68" s="948"/>
      <c r="C68" s="948"/>
      <c r="D68" s="948"/>
      <c r="E68" s="948"/>
      <c r="F68" s="948"/>
      <c r="G68" s="948"/>
      <c r="I68" s="69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1"/>
      <c r="BU68" s="691"/>
      <c r="BV68" s="691"/>
      <c r="BW68" s="691"/>
      <c r="BX68" s="691"/>
      <c r="BY68" s="691"/>
      <c r="BZ68" s="691"/>
      <c r="CA68" s="691"/>
      <c r="CB68" s="691"/>
      <c r="CC68" s="691"/>
      <c r="CD68" s="691"/>
      <c r="CE68" s="691"/>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c r="DD68" s="691"/>
      <c r="DE68" s="691"/>
      <c r="DF68" s="691"/>
      <c r="DG68" s="691"/>
      <c r="DH68" s="691"/>
      <c r="DI68" s="691"/>
      <c r="DJ68" s="691"/>
      <c r="DK68" s="691"/>
      <c r="DL68" s="691"/>
      <c r="DM68" s="691"/>
      <c r="DN68" s="691"/>
      <c r="DO68" s="691"/>
      <c r="DP68" s="691"/>
      <c r="DQ68" s="691"/>
      <c r="DR68" s="691"/>
      <c r="DS68" s="691"/>
      <c r="DT68" s="691"/>
      <c r="DU68" s="691"/>
      <c r="DV68" s="691"/>
      <c r="DW68" s="691"/>
      <c r="DX68" s="691"/>
      <c r="DY68" s="691"/>
      <c r="DZ68" s="691"/>
      <c r="EA68" s="691"/>
      <c r="EB68" s="691"/>
      <c r="EC68" s="691"/>
      <c r="ED68" s="691"/>
      <c r="EE68" s="691"/>
      <c r="EF68" s="691"/>
      <c r="EG68" s="691"/>
      <c r="EH68" s="691"/>
      <c r="EI68" s="691"/>
      <c r="EJ68" s="691"/>
      <c r="EK68" s="691"/>
      <c r="EL68" s="691"/>
      <c r="EM68" s="691"/>
      <c r="EN68" s="691"/>
      <c r="EO68" s="691"/>
      <c r="EP68" s="691"/>
      <c r="EQ68" s="691"/>
      <c r="ER68" s="691"/>
      <c r="ES68" s="691"/>
      <c r="ET68" s="691"/>
      <c r="EU68" s="691"/>
      <c r="EV68" s="691"/>
      <c r="EW68" s="691"/>
      <c r="EX68" s="691"/>
      <c r="EY68" s="691"/>
      <c r="EZ68" s="691"/>
      <c r="FA68" s="691"/>
      <c r="FB68" s="691"/>
      <c r="FC68" s="691"/>
      <c r="FD68" s="691"/>
      <c r="FE68" s="691"/>
      <c r="FF68" s="691"/>
      <c r="FG68" s="691"/>
      <c r="FH68" s="691"/>
      <c r="FI68" s="691"/>
      <c r="FJ68" s="691"/>
      <c r="FK68" s="691"/>
      <c r="FL68" s="691"/>
      <c r="FM68" s="691"/>
      <c r="FN68" s="691"/>
      <c r="FO68" s="691"/>
      <c r="FP68" s="691"/>
      <c r="FQ68" s="691"/>
      <c r="FR68" s="691"/>
      <c r="FS68" s="691"/>
      <c r="FT68" s="691"/>
      <c r="FU68" s="691"/>
      <c r="FV68" s="691"/>
      <c r="FW68" s="691"/>
      <c r="FX68" s="691"/>
      <c r="FY68" s="691"/>
      <c r="FZ68" s="691"/>
      <c r="GA68" s="691"/>
      <c r="GB68" s="691"/>
      <c r="GC68" s="691"/>
      <c r="GD68" s="691"/>
      <c r="GE68" s="691"/>
      <c r="GF68" s="691"/>
      <c r="GG68" s="691"/>
      <c r="GH68" s="691"/>
      <c r="GI68" s="691"/>
      <c r="GJ68" s="691"/>
      <c r="GK68" s="691"/>
      <c r="GL68" s="691"/>
      <c r="GM68" s="691"/>
      <c r="GN68" s="691"/>
      <c r="GO68" s="691"/>
      <c r="GP68" s="691"/>
      <c r="GQ68" s="691"/>
      <c r="GR68" s="691"/>
      <c r="GS68" s="691"/>
      <c r="GT68" s="691"/>
      <c r="GU68" s="691"/>
      <c r="GV68" s="691"/>
      <c r="GW68" s="691"/>
      <c r="GX68" s="691"/>
      <c r="GY68" s="691"/>
      <c r="GZ68" s="691"/>
      <c r="HA68" s="691"/>
      <c r="HB68" s="691"/>
      <c r="HC68" s="691"/>
      <c r="HD68" s="691"/>
      <c r="HE68" s="691"/>
      <c r="HF68" s="691"/>
      <c r="HG68" s="691"/>
      <c r="HH68" s="691"/>
    </row>
    <row r="69" spans="1:216" s="787" customFormat="1" x14ac:dyDescent="0.25">
      <c r="A69" s="943" t="s">
        <v>70</v>
      </c>
      <c r="B69" s="943"/>
      <c r="C69" s="943"/>
      <c r="D69" s="943"/>
      <c r="E69" s="943"/>
      <c r="F69" s="943"/>
      <c r="G69" s="943"/>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1"/>
      <c r="BU69" s="691"/>
      <c r="BV69" s="691"/>
      <c r="BW69" s="691"/>
      <c r="BX69" s="691"/>
      <c r="BY69" s="691"/>
      <c r="BZ69" s="691"/>
      <c r="CA69" s="691"/>
      <c r="CB69" s="691"/>
      <c r="CC69" s="691"/>
      <c r="CD69" s="691"/>
      <c r="CE69" s="691"/>
      <c r="CF69" s="691"/>
      <c r="CG69" s="691"/>
      <c r="CH69" s="691"/>
      <c r="CI69" s="691"/>
      <c r="CJ69" s="691"/>
      <c r="CK69" s="691"/>
      <c r="CL69" s="691"/>
      <c r="CM69" s="691"/>
      <c r="CN69" s="691"/>
      <c r="CO69" s="691"/>
      <c r="CP69" s="691"/>
      <c r="CQ69" s="691"/>
      <c r="CR69" s="691"/>
      <c r="CS69" s="691"/>
      <c r="CT69" s="691"/>
      <c r="CU69" s="691"/>
      <c r="CV69" s="691"/>
      <c r="CW69" s="691"/>
      <c r="CX69" s="691"/>
      <c r="CY69" s="691"/>
      <c r="CZ69" s="691"/>
      <c r="DA69" s="691"/>
      <c r="DB69" s="691"/>
      <c r="DC69" s="691"/>
      <c r="DD69" s="691"/>
      <c r="DE69" s="691"/>
      <c r="DF69" s="691"/>
      <c r="DG69" s="691"/>
      <c r="DH69" s="691"/>
      <c r="DI69" s="691"/>
      <c r="DJ69" s="691"/>
      <c r="DK69" s="691"/>
      <c r="DL69" s="691"/>
      <c r="DM69" s="691"/>
      <c r="DN69" s="691"/>
      <c r="DO69" s="691"/>
      <c r="DP69" s="691"/>
      <c r="DQ69" s="691"/>
      <c r="DR69" s="691"/>
      <c r="DS69" s="691"/>
      <c r="DT69" s="691"/>
      <c r="DU69" s="691"/>
      <c r="DV69" s="691"/>
      <c r="DW69" s="691"/>
      <c r="DX69" s="691"/>
      <c r="DY69" s="691"/>
      <c r="DZ69" s="691"/>
      <c r="EA69" s="691"/>
      <c r="EB69" s="691"/>
      <c r="EC69" s="691"/>
      <c r="ED69" s="691"/>
      <c r="EE69" s="691"/>
      <c r="EF69" s="691"/>
      <c r="EG69" s="691"/>
      <c r="EH69" s="691"/>
      <c r="EI69" s="691"/>
      <c r="EJ69" s="691"/>
      <c r="EK69" s="691"/>
      <c r="EL69" s="691"/>
      <c r="EM69" s="691"/>
      <c r="EN69" s="691"/>
      <c r="EO69" s="691"/>
      <c r="EP69" s="691"/>
      <c r="EQ69" s="691"/>
      <c r="ER69" s="691"/>
      <c r="ES69" s="691"/>
      <c r="ET69" s="691"/>
      <c r="EU69" s="691"/>
      <c r="EV69" s="691"/>
      <c r="EW69" s="691"/>
      <c r="EX69" s="691"/>
      <c r="EY69" s="691"/>
      <c r="EZ69" s="691"/>
      <c r="FA69" s="691"/>
      <c r="FB69" s="691"/>
      <c r="FC69" s="691"/>
      <c r="FD69" s="691"/>
      <c r="FE69" s="691"/>
      <c r="FF69" s="691"/>
      <c r="FG69" s="691"/>
      <c r="FH69" s="691"/>
      <c r="FI69" s="691"/>
      <c r="FJ69" s="691"/>
      <c r="FK69" s="691"/>
      <c r="FL69" s="691"/>
      <c r="FM69" s="691"/>
      <c r="FN69" s="691"/>
      <c r="FO69" s="691"/>
      <c r="FP69" s="691"/>
      <c r="FQ69" s="691"/>
      <c r="FR69" s="691"/>
      <c r="FS69" s="691"/>
      <c r="FT69" s="691"/>
      <c r="FU69" s="691"/>
      <c r="FV69" s="691"/>
      <c r="FW69" s="691"/>
      <c r="FX69" s="691"/>
      <c r="FY69" s="691"/>
      <c r="FZ69" s="691"/>
      <c r="GA69" s="691"/>
      <c r="GB69" s="691"/>
      <c r="GC69" s="691"/>
      <c r="GD69" s="691"/>
      <c r="GE69" s="691"/>
      <c r="GF69" s="691"/>
      <c r="GG69" s="691"/>
      <c r="GH69" s="691"/>
      <c r="GI69" s="691"/>
      <c r="GJ69" s="691"/>
      <c r="GK69" s="691"/>
      <c r="GL69" s="691"/>
      <c r="GM69" s="691"/>
      <c r="GN69" s="691"/>
      <c r="GO69" s="691"/>
      <c r="GP69" s="691"/>
      <c r="GQ69" s="691"/>
      <c r="GR69" s="691"/>
      <c r="GS69" s="691"/>
      <c r="GT69" s="691"/>
      <c r="GU69" s="691"/>
      <c r="GV69" s="691"/>
      <c r="GW69" s="691"/>
      <c r="GX69" s="691"/>
      <c r="GY69" s="691"/>
      <c r="GZ69" s="691"/>
      <c r="HA69" s="691"/>
      <c r="HB69" s="691"/>
      <c r="HC69" s="691"/>
      <c r="HD69" s="691"/>
      <c r="HE69" s="691"/>
      <c r="HF69" s="691"/>
      <c r="HG69" s="691"/>
      <c r="HH69" s="691"/>
    </row>
    <row r="70" spans="1:216" s="787" customFormat="1" x14ac:dyDescent="0.25">
      <c r="A70" s="943" t="s">
        <v>272</v>
      </c>
      <c r="B70" s="943"/>
      <c r="C70" s="943"/>
      <c r="D70" s="943"/>
      <c r="E70" s="943"/>
      <c r="F70" s="943"/>
      <c r="G70" s="943"/>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1"/>
      <c r="BU70" s="691"/>
      <c r="BV70" s="691"/>
      <c r="BW70" s="691"/>
      <c r="BX70" s="691"/>
      <c r="BY70" s="691"/>
      <c r="BZ70" s="691"/>
      <c r="CA70" s="691"/>
      <c r="CB70" s="691"/>
      <c r="CC70" s="691"/>
      <c r="CD70" s="691"/>
      <c r="CE70" s="691"/>
      <c r="CF70" s="691"/>
      <c r="CG70" s="691"/>
      <c r="CH70" s="691"/>
      <c r="CI70" s="691"/>
      <c r="CJ70" s="691"/>
      <c r="CK70" s="691"/>
      <c r="CL70" s="691"/>
      <c r="CM70" s="691"/>
      <c r="CN70" s="691"/>
      <c r="CO70" s="691"/>
      <c r="CP70" s="691"/>
      <c r="CQ70" s="691"/>
      <c r="CR70" s="691"/>
      <c r="CS70" s="691"/>
      <c r="CT70" s="691"/>
      <c r="CU70" s="691"/>
      <c r="CV70" s="691"/>
      <c r="CW70" s="691"/>
      <c r="CX70" s="691"/>
      <c r="CY70" s="691"/>
      <c r="CZ70" s="691"/>
      <c r="DA70" s="691"/>
      <c r="DB70" s="691"/>
      <c r="DC70" s="691"/>
      <c r="DD70" s="691"/>
      <c r="DE70" s="691"/>
      <c r="DF70" s="691"/>
      <c r="DG70" s="691"/>
      <c r="DH70" s="691"/>
      <c r="DI70" s="691"/>
      <c r="DJ70" s="691"/>
      <c r="DK70" s="691"/>
      <c r="DL70" s="691"/>
      <c r="DM70" s="691"/>
      <c r="DN70" s="691"/>
      <c r="DO70" s="691"/>
      <c r="DP70" s="691"/>
      <c r="DQ70" s="691"/>
      <c r="DR70" s="691"/>
      <c r="DS70" s="691"/>
      <c r="DT70" s="691"/>
      <c r="DU70" s="691"/>
      <c r="DV70" s="691"/>
      <c r="DW70" s="691"/>
      <c r="DX70" s="691"/>
      <c r="DY70" s="691"/>
      <c r="DZ70" s="691"/>
      <c r="EA70" s="691"/>
      <c r="EB70" s="691"/>
      <c r="EC70" s="691"/>
      <c r="ED70" s="691"/>
      <c r="EE70" s="691"/>
      <c r="EF70" s="691"/>
      <c r="EG70" s="691"/>
      <c r="EH70" s="691"/>
      <c r="EI70" s="691"/>
      <c r="EJ70" s="691"/>
      <c r="EK70" s="691"/>
      <c r="EL70" s="691"/>
      <c r="EM70" s="691"/>
      <c r="EN70" s="691"/>
      <c r="EO70" s="691"/>
      <c r="EP70" s="691"/>
      <c r="EQ70" s="691"/>
      <c r="ER70" s="691"/>
      <c r="ES70" s="691"/>
      <c r="ET70" s="691"/>
      <c r="EU70" s="691"/>
      <c r="EV70" s="691"/>
      <c r="EW70" s="691"/>
      <c r="EX70" s="691"/>
      <c r="EY70" s="691"/>
      <c r="EZ70" s="691"/>
      <c r="FA70" s="691"/>
      <c r="FB70" s="691"/>
      <c r="FC70" s="691"/>
      <c r="FD70" s="691"/>
      <c r="FE70" s="691"/>
      <c r="FF70" s="691"/>
      <c r="FG70" s="691"/>
      <c r="FH70" s="691"/>
      <c r="FI70" s="691"/>
      <c r="FJ70" s="691"/>
      <c r="FK70" s="691"/>
      <c r="FL70" s="691"/>
      <c r="FM70" s="691"/>
      <c r="FN70" s="691"/>
      <c r="FO70" s="691"/>
      <c r="FP70" s="691"/>
      <c r="FQ70" s="691"/>
      <c r="FR70" s="691"/>
      <c r="FS70" s="691"/>
      <c r="FT70" s="691"/>
      <c r="FU70" s="691"/>
      <c r="FV70" s="691"/>
      <c r="FW70" s="691"/>
      <c r="FX70" s="691"/>
      <c r="FY70" s="691"/>
      <c r="FZ70" s="691"/>
      <c r="GA70" s="691"/>
      <c r="GB70" s="691"/>
      <c r="GC70" s="691"/>
      <c r="GD70" s="691"/>
      <c r="GE70" s="691"/>
      <c r="GF70" s="691"/>
      <c r="GG70" s="691"/>
      <c r="GH70" s="691"/>
      <c r="GI70" s="691"/>
      <c r="GJ70" s="691"/>
      <c r="GK70" s="691"/>
      <c r="GL70" s="691"/>
      <c r="GM70" s="691"/>
      <c r="GN70" s="691"/>
      <c r="GO70" s="691"/>
      <c r="GP70" s="691"/>
      <c r="GQ70" s="691"/>
      <c r="GR70" s="691"/>
      <c r="GS70" s="691"/>
      <c r="GT70" s="691"/>
      <c r="GU70" s="691"/>
      <c r="GV70" s="691"/>
      <c r="GW70" s="691"/>
      <c r="GX70" s="691"/>
      <c r="GY70" s="691"/>
      <c r="GZ70" s="691"/>
      <c r="HA70" s="691"/>
      <c r="HB70" s="691"/>
      <c r="HC70" s="691"/>
      <c r="HD70" s="691"/>
      <c r="HE70" s="691"/>
      <c r="HF70" s="691"/>
      <c r="HG70" s="691"/>
      <c r="HH70" s="691"/>
    </row>
    <row r="71" spans="1:216" s="787" customFormat="1" x14ac:dyDescent="0.25">
      <c r="A71" s="943" t="s">
        <v>72</v>
      </c>
      <c r="B71" s="943"/>
      <c r="C71" s="943"/>
      <c r="D71" s="943"/>
      <c r="E71" s="943"/>
      <c r="F71" s="943"/>
      <c r="G71" s="943"/>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1"/>
      <c r="BU71" s="691"/>
      <c r="BV71" s="691"/>
      <c r="BW71" s="691"/>
      <c r="BX71" s="691"/>
      <c r="BY71" s="691"/>
      <c r="BZ71" s="691"/>
      <c r="CA71" s="691"/>
      <c r="CB71" s="691"/>
      <c r="CC71" s="691"/>
      <c r="CD71" s="691"/>
      <c r="CE71" s="691"/>
      <c r="CF71" s="691"/>
      <c r="CG71" s="691"/>
      <c r="CH71" s="691"/>
      <c r="CI71" s="691"/>
      <c r="CJ71" s="691"/>
      <c r="CK71" s="691"/>
      <c r="CL71" s="691"/>
      <c r="CM71" s="691"/>
      <c r="CN71" s="691"/>
      <c r="CO71" s="691"/>
      <c r="CP71" s="691"/>
      <c r="CQ71" s="691"/>
      <c r="CR71" s="691"/>
      <c r="CS71" s="691"/>
      <c r="CT71" s="691"/>
      <c r="CU71" s="691"/>
      <c r="CV71" s="691"/>
      <c r="CW71" s="691"/>
      <c r="CX71" s="691"/>
      <c r="CY71" s="691"/>
      <c r="CZ71" s="691"/>
      <c r="DA71" s="691"/>
      <c r="DB71" s="691"/>
      <c r="DC71" s="691"/>
      <c r="DD71" s="691"/>
      <c r="DE71" s="691"/>
      <c r="DF71" s="691"/>
      <c r="DG71" s="691"/>
      <c r="DH71" s="691"/>
      <c r="DI71" s="691"/>
      <c r="DJ71" s="691"/>
      <c r="DK71" s="691"/>
      <c r="DL71" s="691"/>
      <c r="DM71" s="691"/>
      <c r="DN71" s="691"/>
      <c r="DO71" s="691"/>
      <c r="DP71" s="691"/>
      <c r="DQ71" s="691"/>
      <c r="DR71" s="691"/>
      <c r="DS71" s="691"/>
      <c r="DT71" s="691"/>
      <c r="DU71" s="691"/>
      <c r="DV71" s="691"/>
      <c r="DW71" s="691"/>
      <c r="DX71" s="691"/>
      <c r="DY71" s="691"/>
      <c r="DZ71" s="691"/>
      <c r="EA71" s="691"/>
      <c r="EB71" s="691"/>
      <c r="EC71" s="691"/>
      <c r="ED71" s="691"/>
      <c r="EE71" s="691"/>
      <c r="EF71" s="691"/>
      <c r="EG71" s="691"/>
      <c r="EH71" s="691"/>
      <c r="EI71" s="691"/>
      <c r="EJ71" s="691"/>
      <c r="EK71" s="691"/>
      <c r="EL71" s="691"/>
      <c r="EM71" s="691"/>
      <c r="EN71" s="691"/>
      <c r="EO71" s="691"/>
      <c r="EP71" s="691"/>
      <c r="EQ71" s="691"/>
      <c r="ER71" s="691"/>
      <c r="ES71" s="691"/>
      <c r="ET71" s="691"/>
      <c r="EU71" s="691"/>
      <c r="EV71" s="691"/>
      <c r="EW71" s="691"/>
      <c r="EX71" s="691"/>
      <c r="EY71" s="691"/>
      <c r="EZ71" s="691"/>
      <c r="FA71" s="691"/>
      <c r="FB71" s="691"/>
      <c r="FC71" s="691"/>
      <c r="FD71" s="691"/>
      <c r="FE71" s="691"/>
      <c r="FF71" s="691"/>
      <c r="FG71" s="691"/>
      <c r="FH71" s="691"/>
      <c r="FI71" s="691"/>
      <c r="FJ71" s="691"/>
      <c r="FK71" s="691"/>
      <c r="FL71" s="691"/>
      <c r="FM71" s="691"/>
      <c r="FN71" s="691"/>
      <c r="FO71" s="691"/>
      <c r="FP71" s="691"/>
      <c r="FQ71" s="691"/>
      <c r="FR71" s="691"/>
      <c r="FS71" s="691"/>
      <c r="FT71" s="691"/>
      <c r="FU71" s="691"/>
      <c r="FV71" s="691"/>
      <c r="FW71" s="691"/>
      <c r="FX71" s="691"/>
      <c r="FY71" s="691"/>
      <c r="FZ71" s="691"/>
      <c r="GA71" s="691"/>
      <c r="GB71" s="691"/>
      <c r="GC71" s="691"/>
      <c r="GD71" s="691"/>
      <c r="GE71" s="691"/>
      <c r="GF71" s="691"/>
      <c r="GG71" s="691"/>
      <c r="GH71" s="691"/>
      <c r="GI71" s="691"/>
      <c r="GJ71" s="691"/>
      <c r="GK71" s="691"/>
      <c r="GL71" s="691"/>
      <c r="GM71" s="691"/>
      <c r="GN71" s="691"/>
      <c r="GO71" s="691"/>
      <c r="GP71" s="691"/>
      <c r="GQ71" s="691"/>
      <c r="GR71" s="691"/>
      <c r="GS71" s="691"/>
      <c r="GT71" s="691"/>
      <c r="GU71" s="691"/>
      <c r="GV71" s="691"/>
      <c r="GW71" s="691"/>
      <c r="GX71" s="691"/>
      <c r="GY71" s="691"/>
      <c r="GZ71" s="691"/>
      <c r="HA71" s="691"/>
      <c r="HB71" s="691"/>
      <c r="HC71" s="691"/>
      <c r="HD71" s="691"/>
      <c r="HE71" s="691"/>
      <c r="HF71" s="691"/>
      <c r="HG71" s="691"/>
      <c r="HH71" s="691"/>
    </row>
    <row r="72" spans="1:216" s="787" customFormat="1" x14ac:dyDescent="0.25">
      <c r="A72" s="943" t="s">
        <v>73</v>
      </c>
      <c r="B72" s="943"/>
      <c r="C72" s="943"/>
      <c r="D72" s="943"/>
      <c r="E72" s="943"/>
      <c r="F72" s="943"/>
      <c r="G72" s="943"/>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691"/>
      <c r="BX72" s="691"/>
      <c r="BY72" s="691"/>
      <c r="BZ72" s="691"/>
      <c r="CA72" s="691"/>
      <c r="CB72" s="691"/>
      <c r="CC72" s="691"/>
      <c r="CD72" s="691"/>
      <c r="CE72" s="691"/>
      <c r="CF72" s="691"/>
      <c r="CG72" s="691"/>
      <c r="CH72" s="691"/>
      <c r="CI72" s="691"/>
      <c r="CJ72" s="691"/>
      <c r="CK72" s="691"/>
      <c r="CL72" s="691"/>
      <c r="CM72" s="691"/>
      <c r="CN72" s="691"/>
      <c r="CO72" s="691"/>
      <c r="CP72" s="691"/>
      <c r="CQ72" s="691"/>
      <c r="CR72" s="691"/>
      <c r="CS72" s="691"/>
      <c r="CT72" s="691"/>
      <c r="CU72" s="691"/>
      <c r="CV72" s="691"/>
      <c r="CW72" s="691"/>
      <c r="CX72" s="691"/>
      <c r="CY72" s="691"/>
      <c r="CZ72" s="691"/>
      <c r="DA72" s="691"/>
      <c r="DB72" s="691"/>
      <c r="DC72" s="691"/>
      <c r="DD72" s="691"/>
      <c r="DE72" s="691"/>
      <c r="DF72" s="691"/>
      <c r="DG72" s="691"/>
      <c r="DH72" s="691"/>
      <c r="DI72" s="691"/>
      <c r="DJ72" s="691"/>
      <c r="DK72" s="691"/>
      <c r="DL72" s="691"/>
      <c r="DM72" s="691"/>
      <c r="DN72" s="691"/>
      <c r="DO72" s="691"/>
      <c r="DP72" s="691"/>
      <c r="DQ72" s="691"/>
      <c r="DR72" s="691"/>
      <c r="DS72" s="691"/>
      <c r="DT72" s="691"/>
      <c r="DU72" s="691"/>
      <c r="DV72" s="691"/>
      <c r="DW72" s="691"/>
      <c r="DX72" s="691"/>
      <c r="DY72" s="691"/>
      <c r="DZ72" s="691"/>
      <c r="EA72" s="691"/>
      <c r="EB72" s="691"/>
      <c r="EC72" s="691"/>
      <c r="ED72" s="691"/>
      <c r="EE72" s="691"/>
      <c r="EF72" s="691"/>
      <c r="EG72" s="691"/>
      <c r="EH72" s="691"/>
      <c r="EI72" s="691"/>
      <c r="EJ72" s="691"/>
      <c r="EK72" s="691"/>
      <c r="EL72" s="691"/>
      <c r="EM72" s="691"/>
      <c r="EN72" s="691"/>
      <c r="EO72" s="691"/>
      <c r="EP72" s="691"/>
      <c r="EQ72" s="691"/>
      <c r="ER72" s="691"/>
      <c r="ES72" s="691"/>
      <c r="ET72" s="691"/>
      <c r="EU72" s="691"/>
      <c r="EV72" s="691"/>
      <c r="EW72" s="691"/>
      <c r="EX72" s="691"/>
      <c r="EY72" s="691"/>
      <c r="EZ72" s="691"/>
      <c r="FA72" s="691"/>
      <c r="FB72" s="691"/>
      <c r="FC72" s="691"/>
      <c r="FD72" s="691"/>
      <c r="FE72" s="691"/>
      <c r="FF72" s="691"/>
      <c r="FG72" s="691"/>
      <c r="FH72" s="691"/>
      <c r="FI72" s="691"/>
      <c r="FJ72" s="691"/>
      <c r="FK72" s="691"/>
      <c r="FL72" s="691"/>
      <c r="FM72" s="691"/>
      <c r="FN72" s="691"/>
      <c r="FO72" s="691"/>
      <c r="FP72" s="691"/>
      <c r="FQ72" s="691"/>
      <c r="FR72" s="691"/>
      <c r="FS72" s="691"/>
      <c r="FT72" s="691"/>
      <c r="FU72" s="691"/>
      <c r="FV72" s="691"/>
      <c r="FW72" s="691"/>
      <c r="FX72" s="691"/>
      <c r="FY72" s="691"/>
      <c r="FZ72" s="691"/>
      <c r="GA72" s="691"/>
      <c r="GB72" s="691"/>
      <c r="GC72" s="691"/>
      <c r="GD72" s="691"/>
      <c r="GE72" s="691"/>
      <c r="GF72" s="691"/>
      <c r="GG72" s="691"/>
      <c r="GH72" s="691"/>
      <c r="GI72" s="691"/>
      <c r="GJ72" s="691"/>
      <c r="GK72" s="691"/>
      <c r="GL72" s="691"/>
      <c r="GM72" s="691"/>
      <c r="GN72" s="691"/>
      <c r="GO72" s="691"/>
      <c r="GP72" s="691"/>
      <c r="GQ72" s="691"/>
      <c r="GR72" s="691"/>
      <c r="GS72" s="691"/>
      <c r="GT72" s="691"/>
      <c r="GU72" s="691"/>
      <c r="GV72" s="691"/>
      <c r="GW72" s="691"/>
      <c r="GX72" s="691"/>
      <c r="GY72" s="691"/>
      <c r="GZ72" s="691"/>
      <c r="HA72" s="691"/>
      <c r="HB72" s="691"/>
      <c r="HC72" s="691"/>
      <c r="HD72" s="691"/>
      <c r="HE72" s="691"/>
      <c r="HF72" s="691"/>
      <c r="HG72" s="691"/>
      <c r="HH72" s="691"/>
    </row>
    <row r="73" spans="1:216" s="787" customFormat="1" x14ac:dyDescent="0.25">
      <c r="A73" s="949" t="s">
        <v>74</v>
      </c>
      <c r="B73" s="949"/>
      <c r="C73" s="949"/>
      <c r="D73" s="949"/>
      <c r="E73" s="949"/>
      <c r="F73" s="949"/>
      <c r="G73" s="949"/>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c r="CU73" s="691"/>
      <c r="CV73" s="691"/>
      <c r="CW73" s="691"/>
      <c r="CX73" s="691"/>
      <c r="CY73" s="691"/>
      <c r="CZ73" s="691"/>
      <c r="DA73" s="691"/>
      <c r="DB73" s="691"/>
      <c r="DC73" s="691"/>
      <c r="DD73" s="691"/>
      <c r="DE73" s="691"/>
      <c r="DF73" s="691"/>
      <c r="DG73" s="691"/>
      <c r="DH73" s="691"/>
      <c r="DI73" s="691"/>
      <c r="DJ73" s="691"/>
      <c r="DK73" s="691"/>
      <c r="DL73" s="691"/>
      <c r="DM73" s="691"/>
      <c r="DN73" s="691"/>
      <c r="DO73" s="691"/>
      <c r="DP73" s="691"/>
      <c r="DQ73" s="691"/>
      <c r="DR73" s="691"/>
      <c r="DS73" s="691"/>
      <c r="DT73" s="691"/>
      <c r="DU73" s="691"/>
      <c r="DV73" s="691"/>
      <c r="DW73" s="691"/>
      <c r="DX73" s="691"/>
      <c r="DY73" s="691"/>
      <c r="DZ73" s="691"/>
      <c r="EA73" s="691"/>
      <c r="EB73" s="691"/>
      <c r="EC73" s="691"/>
      <c r="ED73" s="691"/>
      <c r="EE73" s="691"/>
      <c r="EF73" s="691"/>
      <c r="EG73" s="691"/>
      <c r="EH73" s="691"/>
      <c r="EI73" s="691"/>
      <c r="EJ73" s="691"/>
      <c r="EK73" s="691"/>
      <c r="EL73" s="691"/>
      <c r="EM73" s="691"/>
      <c r="EN73" s="691"/>
      <c r="EO73" s="691"/>
      <c r="EP73" s="691"/>
      <c r="EQ73" s="691"/>
      <c r="ER73" s="691"/>
      <c r="ES73" s="691"/>
      <c r="ET73" s="691"/>
      <c r="EU73" s="691"/>
      <c r="EV73" s="691"/>
      <c r="EW73" s="691"/>
      <c r="EX73" s="691"/>
      <c r="EY73" s="691"/>
      <c r="EZ73" s="691"/>
      <c r="FA73" s="691"/>
      <c r="FB73" s="691"/>
      <c r="FC73" s="691"/>
      <c r="FD73" s="691"/>
      <c r="FE73" s="691"/>
      <c r="FF73" s="691"/>
      <c r="FG73" s="691"/>
      <c r="FH73" s="691"/>
      <c r="FI73" s="691"/>
      <c r="FJ73" s="691"/>
      <c r="FK73" s="691"/>
      <c r="FL73" s="691"/>
      <c r="FM73" s="691"/>
      <c r="FN73" s="691"/>
      <c r="FO73" s="691"/>
      <c r="FP73" s="691"/>
      <c r="FQ73" s="691"/>
      <c r="FR73" s="691"/>
      <c r="FS73" s="691"/>
      <c r="FT73" s="691"/>
      <c r="FU73" s="691"/>
      <c r="FV73" s="691"/>
      <c r="FW73" s="691"/>
      <c r="FX73" s="691"/>
      <c r="FY73" s="691"/>
      <c r="FZ73" s="691"/>
      <c r="GA73" s="691"/>
      <c r="GB73" s="691"/>
      <c r="GC73" s="691"/>
      <c r="GD73" s="691"/>
      <c r="GE73" s="691"/>
      <c r="GF73" s="691"/>
      <c r="GG73" s="691"/>
      <c r="GH73" s="691"/>
      <c r="GI73" s="691"/>
      <c r="GJ73" s="691"/>
      <c r="GK73" s="691"/>
      <c r="GL73" s="691"/>
      <c r="GM73" s="691"/>
      <c r="GN73" s="691"/>
      <c r="GO73" s="691"/>
      <c r="GP73" s="691"/>
      <c r="GQ73" s="691"/>
      <c r="GR73" s="691"/>
      <c r="GS73" s="691"/>
      <c r="GT73" s="691"/>
      <c r="GU73" s="691"/>
      <c r="GV73" s="691"/>
      <c r="GW73" s="691"/>
      <c r="GX73" s="691"/>
      <c r="GY73" s="691"/>
      <c r="GZ73" s="691"/>
      <c r="HA73" s="691"/>
      <c r="HB73" s="691"/>
      <c r="HC73" s="691"/>
      <c r="HD73" s="691"/>
      <c r="HE73" s="691"/>
      <c r="HF73" s="691"/>
      <c r="HG73" s="691"/>
      <c r="HH73" s="691"/>
    </row>
    <row r="83" spans="1:216" s="787" customFormat="1" x14ac:dyDescent="0.25">
      <c r="A83" s="691"/>
      <c r="B83" s="814"/>
      <c r="C83" s="814"/>
      <c r="D83" s="814"/>
      <c r="E83" s="814"/>
      <c r="F83" s="814"/>
      <c r="G83" s="814"/>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1"/>
      <c r="BU83" s="691"/>
      <c r="BV83" s="691"/>
      <c r="BW83" s="691"/>
      <c r="BX83" s="691"/>
      <c r="BY83" s="691"/>
      <c r="BZ83" s="691"/>
      <c r="CA83" s="691"/>
      <c r="CB83" s="691"/>
      <c r="CC83" s="691"/>
      <c r="CD83" s="691"/>
      <c r="CE83" s="691"/>
      <c r="CF83" s="691"/>
      <c r="CG83" s="691"/>
      <c r="CH83" s="691"/>
      <c r="CI83" s="691"/>
      <c r="CJ83" s="691"/>
      <c r="CK83" s="691"/>
      <c r="CL83" s="691"/>
      <c r="CM83" s="691"/>
      <c r="CN83" s="691"/>
      <c r="CO83" s="691"/>
      <c r="CP83" s="691"/>
      <c r="CQ83" s="691"/>
      <c r="CR83" s="691"/>
      <c r="CS83" s="691"/>
      <c r="CT83" s="691"/>
      <c r="CU83" s="691"/>
      <c r="CV83" s="691"/>
      <c r="CW83" s="691"/>
      <c r="CX83" s="691"/>
      <c r="CY83" s="691"/>
      <c r="CZ83" s="691"/>
      <c r="DA83" s="691"/>
      <c r="DB83" s="691"/>
      <c r="DC83" s="691"/>
      <c r="DD83" s="691"/>
      <c r="DE83" s="691"/>
      <c r="DF83" s="691"/>
      <c r="DG83" s="691"/>
      <c r="DH83" s="691"/>
      <c r="DI83" s="691"/>
      <c r="DJ83" s="691"/>
      <c r="DK83" s="691"/>
      <c r="DL83" s="691"/>
      <c r="DM83" s="691"/>
      <c r="DN83" s="691"/>
      <c r="DO83" s="691"/>
      <c r="DP83" s="691"/>
      <c r="DQ83" s="691"/>
      <c r="DR83" s="691"/>
      <c r="DS83" s="691"/>
      <c r="DT83" s="691"/>
      <c r="DU83" s="691"/>
      <c r="DV83" s="691"/>
      <c r="DW83" s="691"/>
      <c r="DX83" s="691"/>
      <c r="DY83" s="691"/>
      <c r="DZ83" s="691"/>
      <c r="EA83" s="691"/>
      <c r="EB83" s="691"/>
      <c r="EC83" s="691"/>
      <c r="ED83" s="691"/>
      <c r="EE83" s="691"/>
      <c r="EF83" s="691"/>
      <c r="EG83" s="691"/>
      <c r="EH83" s="691"/>
      <c r="EI83" s="691"/>
      <c r="EJ83" s="691"/>
      <c r="EK83" s="691"/>
      <c r="EL83" s="691"/>
      <c r="EM83" s="691"/>
      <c r="EN83" s="691"/>
      <c r="EO83" s="691"/>
      <c r="EP83" s="691"/>
      <c r="EQ83" s="691"/>
      <c r="ER83" s="691"/>
      <c r="ES83" s="691"/>
      <c r="ET83" s="691"/>
      <c r="EU83" s="691"/>
      <c r="EV83" s="691"/>
      <c r="EW83" s="691"/>
      <c r="EX83" s="691"/>
      <c r="EY83" s="691"/>
      <c r="EZ83" s="691"/>
      <c r="FA83" s="691"/>
      <c r="FB83" s="691"/>
      <c r="FC83" s="691"/>
      <c r="FD83" s="691"/>
      <c r="FE83" s="691"/>
      <c r="FF83" s="691"/>
      <c r="FG83" s="691"/>
      <c r="FH83" s="691"/>
      <c r="FI83" s="691"/>
      <c r="FJ83" s="691"/>
      <c r="FK83" s="691"/>
      <c r="FL83" s="691"/>
      <c r="FM83" s="691"/>
      <c r="FN83" s="691"/>
      <c r="FO83" s="691"/>
      <c r="FP83" s="691"/>
      <c r="FQ83" s="691"/>
      <c r="FR83" s="691"/>
      <c r="FS83" s="691"/>
      <c r="FT83" s="691"/>
      <c r="FU83" s="691"/>
      <c r="FV83" s="691"/>
      <c r="FW83" s="691"/>
      <c r="FX83" s="691"/>
      <c r="FY83" s="691"/>
      <c r="FZ83" s="691"/>
      <c r="GA83" s="691"/>
      <c r="GB83" s="691"/>
      <c r="GC83" s="691"/>
      <c r="GD83" s="691"/>
      <c r="GE83" s="691"/>
      <c r="GF83" s="691"/>
      <c r="GG83" s="691"/>
      <c r="GH83" s="691"/>
      <c r="GI83" s="691"/>
      <c r="GJ83" s="691"/>
      <c r="GK83" s="691"/>
      <c r="GL83" s="691"/>
      <c r="GM83" s="691"/>
      <c r="GN83" s="691"/>
      <c r="GO83" s="691"/>
      <c r="GP83" s="691"/>
      <c r="GQ83" s="691"/>
      <c r="GR83" s="691"/>
      <c r="GS83" s="691"/>
      <c r="GT83" s="691"/>
      <c r="GU83" s="691"/>
      <c r="GV83" s="691"/>
      <c r="GW83" s="691"/>
      <c r="GX83" s="691"/>
      <c r="GY83" s="691"/>
      <c r="GZ83" s="691"/>
      <c r="HA83" s="691"/>
      <c r="HB83" s="691"/>
      <c r="HC83" s="691"/>
      <c r="HD83" s="691"/>
      <c r="HE83" s="691"/>
      <c r="HF83" s="691"/>
      <c r="HG83" s="691"/>
      <c r="HH83" s="691"/>
    </row>
    <row r="84" spans="1:216" s="787" customFormat="1" x14ac:dyDescent="0.25">
      <c r="A84" s="691"/>
      <c r="B84" s="814"/>
      <c r="C84" s="814"/>
      <c r="D84" s="814"/>
      <c r="E84" s="814"/>
      <c r="F84" s="814"/>
      <c r="G84" s="814"/>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691"/>
      <c r="CC84" s="691"/>
      <c r="CD84" s="691"/>
      <c r="CE84" s="691"/>
      <c r="CF84" s="691"/>
      <c r="CG84" s="691"/>
      <c r="CH84" s="691"/>
      <c r="CI84" s="691"/>
      <c r="CJ84" s="691"/>
      <c r="CK84" s="691"/>
      <c r="CL84" s="691"/>
      <c r="CM84" s="691"/>
      <c r="CN84" s="691"/>
      <c r="CO84" s="691"/>
      <c r="CP84" s="691"/>
      <c r="CQ84" s="691"/>
      <c r="CR84" s="691"/>
      <c r="CS84" s="691"/>
      <c r="CT84" s="691"/>
      <c r="CU84" s="691"/>
      <c r="CV84" s="691"/>
      <c r="CW84" s="691"/>
      <c r="CX84" s="691"/>
      <c r="CY84" s="691"/>
      <c r="CZ84" s="691"/>
      <c r="DA84" s="691"/>
      <c r="DB84" s="691"/>
      <c r="DC84" s="691"/>
      <c r="DD84" s="691"/>
      <c r="DE84" s="691"/>
      <c r="DF84" s="691"/>
      <c r="DG84" s="691"/>
      <c r="DH84" s="691"/>
      <c r="DI84" s="691"/>
      <c r="DJ84" s="691"/>
      <c r="DK84" s="691"/>
      <c r="DL84" s="691"/>
      <c r="DM84" s="691"/>
      <c r="DN84" s="691"/>
      <c r="DO84" s="691"/>
      <c r="DP84" s="691"/>
      <c r="DQ84" s="691"/>
      <c r="DR84" s="691"/>
      <c r="DS84" s="691"/>
      <c r="DT84" s="691"/>
      <c r="DU84" s="691"/>
      <c r="DV84" s="691"/>
      <c r="DW84" s="691"/>
      <c r="DX84" s="691"/>
      <c r="DY84" s="691"/>
      <c r="DZ84" s="691"/>
      <c r="EA84" s="691"/>
      <c r="EB84" s="691"/>
      <c r="EC84" s="691"/>
      <c r="ED84" s="691"/>
      <c r="EE84" s="691"/>
      <c r="EF84" s="691"/>
      <c r="EG84" s="691"/>
      <c r="EH84" s="691"/>
      <c r="EI84" s="691"/>
      <c r="EJ84" s="691"/>
      <c r="EK84" s="691"/>
      <c r="EL84" s="691"/>
      <c r="EM84" s="691"/>
      <c r="EN84" s="691"/>
      <c r="EO84" s="691"/>
      <c r="EP84" s="691"/>
      <c r="EQ84" s="691"/>
      <c r="ER84" s="691"/>
      <c r="ES84" s="691"/>
      <c r="ET84" s="691"/>
      <c r="EU84" s="691"/>
      <c r="EV84" s="691"/>
      <c r="EW84" s="691"/>
      <c r="EX84" s="691"/>
      <c r="EY84" s="691"/>
      <c r="EZ84" s="691"/>
      <c r="FA84" s="691"/>
      <c r="FB84" s="691"/>
      <c r="FC84" s="691"/>
      <c r="FD84" s="691"/>
      <c r="FE84" s="691"/>
      <c r="FF84" s="691"/>
      <c r="FG84" s="691"/>
      <c r="FH84" s="691"/>
      <c r="FI84" s="691"/>
      <c r="FJ84" s="691"/>
      <c r="FK84" s="691"/>
      <c r="FL84" s="691"/>
      <c r="FM84" s="691"/>
      <c r="FN84" s="691"/>
      <c r="FO84" s="691"/>
      <c r="FP84" s="691"/>
      <c r="FQ84" s="691"/>
      <c r="FR84" s="691"/>
      <c r="FS84" s="691"/>
      <c r="FT84" s="691"/>
      <c r="FU84" s="691"/>
      <c r="FV84" s="691"/>
      <c r="FW84" s="691"/>
      <c r="FX84" s="691"/>
      <c r="FY84" s="691"/>
      <c r="FZ84" s="691"/>
      <c r="GA84" s="691"/>
      <c r="GB84" s="691"/>
      <c r="GC84" s="691"/>
      <c r="GD84" s="691"/>
      <c r="GE84" s="691"/>
      <c r="GF84" s="691"/>
      <c r="GG84" s="691"/>
      <c r="GH84" s="691"/>
      <c r="GI84" s="691"/>
      <c r="GJ84" s="691"/>
      <c r="GK84" s="691"/>
      <c r="GL84" s="691"/>
      <c r="GM84" s="691"/>
      <c r="GN84" s="691"/>
      <c r="GO84" s="691"/>
      <c r="GP84" s="691"/>
      <c r="GQ84" s="691"/>
      <c r="GR84" s="691"/>
      <c r="GS84" s="691"/>
      <c r="GT84" s="691"/>
      <c r="GU84" s="691"/>
      <c r="GV84" s="691"/>
      <c r="GW84" s="691"/>
      <c r="GX84" s="691"/>
      <c r="GY84" s="691"/>
      <c r="GZ84" s="691"/>
      <c r="HA84" s="691"/>
      <c r="HB84" s="691"/>
      <c r="HC84" s="691"/>
      <c r="HD84" s="691"/>
      <c r="HE84" s="691"/>
      <c r="HF84" s="691"/>
      <c r="HG84" s="691"/>
      <c r="HH84" s="691"/>
    </row>
    <row r="85" spans="1:216" s="787" customFormat="1" x14ac:dyDescent="0.25">
      <c r="A85" s="691"/>
      <c r="B85" s="814"/>
      <c r="C85" s="814"/>
      <c r="D85" s="814"/>
      <c r="E85" s="814"/>
      <c r="F85" s="814"/>
      <c r="G85" s="814"/>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1"/>
      <c r="BU85" s="691"/>
      <c r="BV85" s="691"/>
      <c r="BW85" s="691"/>
      <c r="BX85" s="691"/>
      <c r="BY85" s="691"/>
      <c r="BZ85" s="691"/>
      <c r="CA85" s="691"/>
      <c r="CB85" s="691"/>
      <c r="CC85" s="691"/>
      <c r="CD85" s="691"/>
      <c r="CE85" s="691"/>
      <c r="CF85" s="691"/>
      <c r="CG85" s="691"/>
      <c r="CH85" s="691"/>
      <c r="CI85" s="691"/>
      <c r="CJ85" s="691"/>
      <c r="CK85" s="691"/>
      <c r="CL85" s="691"/>
      <c r="CM85" s="691"/>
      <c r="CN85" s="691"/>
      <c r="CO85" s="691"/>
      <c r="CP85" s="691"/>
      <c r="CQ85" s="691"/>
      <c r="CR85" s="691"/>
      <c r="CS85" s="691"/>
      <c r="CT85" s="691"/>
      <c r="CU85" s="691"/>
      <c r="CV85" s="691"/>
      <c r="CW85" s="691"/>
      <c r="CX85" s="691"/>
      <c r="CY85" s="691"/>
      <c r="CZ85" s="691"/>
      <c r="DA85" s="691"/>
      <c r="DB85" s="691"/>
      <c r="DC85" s="691"/>
      <c r="DD85" s="691"/>
      <c r="DE85" s="691"/>
      <c r="DF85" s="691"/>
      <c r="DG85" s="691"/>
      <c r="DH85" s="691"/>
      <c r="DI85" s="691"/>
      <c r="DJ85" s="691"/>
      <c r="DK85" s="691"/>
      <c r="DL85" s="691"/>
      <c r="DM85" s="691"/>
      <c r="DN85" s="691"/>
      <c r="DO85" s="691"/>
      <c r="DP85" s="691"/>
      <c r="DQ85" s="691"/>
      <c r="DR85" s="691"/>
      <c r="DS85" s="691"/>
      <c r="DT85" s="691"/>
      <c r="DU85" s="691"/>
      <c r="DV85" s="691"/>
      <c r="DW85" s="691"/>
      <c r="DX85" s="691"/>
      <c r="DY85" s="691"/>
      <c r="DZ85" s="691"/>
      <c r="EA85" s="691"/>
      <c r="EB85" s="691"/>
      <c r="EC85" s="691"/>
      <c r="ED85" s="691"/>
      <c r="EE85" s="691"/>
      <c r="EF85" s="691"/>
      <c r="EG85" s="691"/>
      <c r="EH85" s="691"/>
      <c r="EI85" s="691"/>
      <c r="EJ85" s="691"/>
      <c r="EK85" s="691"/>
      <c r="EL85" s="691"/>
      <c r="EM85" s="691"/>
      <c r="EN85" s="691"/>
      <c r="EO85" s="691"/>
      <c r="EP85" s="691"/>
      <c r="EQ85" s="691"/>
      <c r="ER85" s="691"/>
      <c r="ES85" s="691"/>
      <c r="ET85" s="691"/>
      <c r="EU85" s="691"/>
      <c r="EV85" s="691"/>
      <c r="EW85" s="691"/>
      <c r="EX85" s="691"/>
      <c r="EY85" s="691"/>
      <c r="EZ85" s="691"/>
      <c r="FA85" s="691"/>
      <c r="FB85" s="691"/>
      <c r="FC85" s="691"/>
      <c r="FD85" s="691"/>
      <c r="FE85" s="691"/>
      <c r="FF85" s="691"/>
      <c r="FG85" s="691"/>
      <c r="FH85" s="691"/>
      <c r="FI85" s="691"/>
      <c r="FJ85" s="691"/>
      <c r="FK85" s="691"/>
      <c r="FL85" s="691"/>
      <c r="FM85" s="691"/>
      <c r="FN85" s="691"/>
      <c r="FO85" s="691"/>
      <c r="FP85" s="691"/>
      <c r="FQ85" s="691"/>
      <c r="FR85" s="691"/>
      <c r="FS85" s="691"/>
      <c r="FT85" s="691"/>
      <c r="FU85" s="691"/>
      <c r="FV85" s="691"/>
      <c r="FW85" s="691"/>
      <c r="FX85" s="691"/>
      <c r="FY85" s="691"/>
      <c r="FZ85" s="691"/>
      <c r="GA85" s="691"/>
      <c r="GB85" s="691"/>
      <c r="GC85" s="691"/>
      <c r="GD85" s="691"/>
      <c r="GE85" s="691"/>
      <c r="GF85" s="691"/>
      <c r="GG85" s="691"/>
      <c r="GH85" s="691"/>
      <c r="GI85" s="691"/>
      <c r="GJ85" s="691"/>
      <c r="GK85" s="691"/>
      <c r="GL85" s="691"/>
      <c r="GM85" s="691"/>
      <c r="GN85" s="691"/>
      <c r="GO85" s="691"/>
      <c r="GP85" s="691"/>
      <c r="GQ85" s="691"/>
      <c r="GR85" s="691"/>
      <c r="GS85" s="691"/>
      <c r="GT85" s="691"/>
      <c r="GU85" s="691"/>
      <c r="GV85" s="691"/>
      <c r="GW85" s="691"/>
      <c r="GX85" s="691"/>
      <c r="GY85" s="691"/>
      <c r="GZ85" s="691"/>
      <c r="HA85" s="691"/>
      <c r="HB85" s="691"/>
      <c r="HC85" s="691"/>
      <c r="HD85" s="691"/>
      <c r="HE85" s="691"/>
      <c r="HF85" s="691"/>
      <c r="HG85" s="691"/>
      <c r="HH85" s="691"/>
    </row>
    <row r="86" spans="1:216" s="787" customFormat="1" x14ac:dyDescent="0.25">
      <c r="A86" s="691"/>
      <c r="B86" s="814"/>
      <c r="C86" s="814"/>
      <c r="D86" s="814"/>
      <c r="E86" s="814"/>
      <c r="F86" s="814"/>
      <c r="G86" s="814"/>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1"/>
      <c r="AP86" s="691"/>
      <c r="AQ86" s="691"/>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1"/>
      <c r="BU86" s="691"/>
      <c r="BV86" s="691"/>
      <c r="BW86" s="691"/>
      <c r="BX86" s="691"/>
      <c r="BY86" s="691"/>
      <c r="BZ86" s="691"/>
      <c r="CA86" s="691"/>
      <c r="CB86" s="691"/>
      <c r="CC86" s="691"/>
      <c r="CD86" s="691"/>
      <c r="CE86" s="691"/>
      <c r="CF86" s="691"/>
      <c r="CG86" s="691"/>
      <c r="CH86" s="691"/>
      <c r="CI86" s="691"/>
      <c r="CJ86" s="691"/>
      <c r="CK86" s="691"/>
      <c r="CL86" s="691"/>
      <c r="CM86" s="691"/>
      <c r="CN86" s="691"/>
      <c r="CO86" s="691"/>
      <c r="CP86" s="691"/>
      <c r="CQ86" s="691"/>
      <c r="CR86" s="691"/>
      <c r="CS86" s="691"/>
      <c r="CT86" s="691"/>
      <c r="CU86" s="691"/>
      <c r="CV86" s="691"/>
      <c r="CW86" s="691"/>
      <c r="CX86" s="691"/>
      <c r="CY86" s="691"/>
      <c r="CZ86" s="691"/>
      <c r="DA86" s="691"/>
      <c r="DB86" s="691"/>
      <c r="DC86" s="691"/>
      <c r="DD86" s="691"/>
      <c r="DE86" s="691"/>
      <c r="DF86" s="691"/>
      <c r="DG86" s="691"/>
      <c r="DH86" s="691"/>
      <c r="DI86" s="691"/>
      <c r="DJ86" s="691"/>
      <c r="DK86" s="691"/>
      <c r="DL86" s="691"/>
      <c r="DM86" s="691"/>
      <c r="DN86" s="691"/>
      <c r="DO86" s="691"/>
      <c r="DP86" s="691"/>
      <c r="DQ86" s="691"/>
      <c r="DR86" s="691"/>
      <c r="DS86" s="691"/>
      <c r="DT86" s="691"/>
      <c r="DU86" s="691"/>
      <c r="DV86" s="691"/>
      <c r="DW86" s="691"/>
      <c r="DX86" s="691"/>
      <c r="DY86" s="691"/>
      <c r="DZ86" s="691"/>
      <c r="EA86" s="691"/>
      <c r="EB86" s="691"/>
      <c r="EC86" s="691"/>
      <c r="ED86" s="691"/>
      <c r="EE86" s="691"/>
      <c r="EF86" s="691"/>
      <c r="EG86" s="691"/>
      <c r="EH86" s="691"/>
      <c r="EI86" s="691"/>
      <c r="EJ86" s="691"/>
      <c r="EK86" s="691"/>
      <c r="EL86" s="691"/>
      <c r="EM86" s="691"/>
      <c r="EN86" s="691"/>
      <c r="EO86" s="691"/>
      <c r="EP86" s="691"/>
      <c r="EQ86" s="691"/>
      <c r="ER86" s="691"/>
      <c r="ES86" s="691"/>
      <c r="ET86" s="691"/>
      <c r="EU86" s="691"/>
      <c r="EV86" s="691"/>
      <c r="EW86" s="691"/>
      <c r="EX86" s="691"/>
      <c r="EY86" s="691"/>
      <c r="EZ86" s="691"/>
      <c r="FA86" s="691"/>
      <c r="FB86" s="691"/>
      <c r="FC86" s="691"/>
      <c r="FD86" s="691"/>
      <c r="FE86" s="691"/>
      <c r="FF86" s="691"/>
      <c r="FG86" s="691"/>
      <c r="FH86" s="691"/>
      <c r="FI86" s="691"/>
      <c r="FJ86" s="691"/>
      <c r="FK86" s="691"/>
      <c r="FL86" s="691"/>
      <c r="FM86" s="691"/>
      <c r="FN86" s="691"/>
      <c r="FO86" s="691"/>
      <c r="FP86" s="691"/>
      <c r="FQ86" s="691"/>
      <c r="FR86" s="691"/>
      <c r="FS86" s="691"/>
      <c r="FT86" s="691"/>
      <c r="FU86" s="691"/>
      <c r="FV86" s="691"/>
      <c r="FW86" s="691"/>
      <c r="FX86" s="691"/>
      <c r="FY86" s="691"/>
      <c r="FZ86" s="691"/>
      <c r="GA86" s="691"/>
      <c r="GB86" s="691"/>
      <c r="GC86" s="691"/>
      <c r="GD86" s="691"/>
      <c r="GE86" s="691"/>
      <c r="GF86" s="691"/>
      <c r="GG86" s="691"/>
      <c r="GH86" s="691"/>
      <c r="GI86" s="691"/>
      <c r="GJ86" s="691"/>
      <c r="GK86" s="691"/>
      <c r="GL86" s="691"/>
      <c r="GM86" s="691"/>
      <c r="GN86" s="691"/>
      <c r="GO86" s="691"/>
      <c r="GP86" s="691"/>
      <c r="GQ86" s="691"/>
      <c r="GR86" s="691"/>
      <c r="GS86" s="691"/>
      <c r="GT86" s="691"/>
      <c r="GU86" s="691"/>
      <c r="GV86" s="691"/>
      <c r="GW86" s="691"/>
      <c r="GX86" s="691"/>
      <c r="GY86" s="691"/>
      <c r="GZ86" s="691"/>
      <c r="HA86" s="691"/>
      <c r="HB86" s="691"/>
      <c r="HC86" s="691"/>
      <c r="HD86" s="691"/>
      <c r="HE86" s="691"/>
      <c r="HF86" s="691"/>
      <c r="HG86" s="691"/>
      <c r="HH86" s="691"/>
    </row>
    <row r="87" spans="1:216" s="787" customFormat="1" x14ac:dyDescent="0.25">
      <c r="A87" s="691"/>
      <c r="B87" s="814"/>
      <c r="C87" s="814"/>
      <c r="D87" s="814"/>
      <c r="E87" s="814"/>
      <c r="F87" s="814"/>
      <c r="G87" s="814"/>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691"/>
      <c r="AX87" s="691"/>
      <c r="AY87" s="691"/>
      <c r="AZ87" s="691"/>
      <c r="BA87" s="691"/>
      <c r="BB87" s="691"/>
      <c r="BC87" s="691"/>
      <c r="BD87" s="691"/>
      <c r="BE87" s="691"/>
      <c r="BF87" s="691"/>
      <c r="BG87" s="691"/>
      <c r="BH87" s="691"/>
      <c r="BI87" s="691"/>
      <c r="BJ87" s="691"/>
      <c r="BK87" s="691"/>
      <c r="BL87" s="691"/>
      <c r="BM87" s="691"/>
      <c r="BN87" s="691"/>
      <c r="BO87" s="691"/>
      <c r="BP87" s="691"/>
      <c r="BQ87" s="691"/>
      <c r="BR87" s="691"/>
      <c r="BS87" s="691"/>
      <c r="BT87" s="691"/>
      <c r="BU87" s="691"/>
      <c r="BV87" s="691"/>
      <c r="BW87" s="691"/>
      <c r="BX87" s="691"/>
      <c r="BY87" s="691"/>
      <c r="BZ87" s="691"/>
      <c r="CA87" s="691"/>
      <c r="CB87" s="691"/>
      <c r="CC87" s="691"/>
      <c r="CD87" s="691"/>
      <c r="CE87" s="691"/>
      <c r="CF87" s="691"/>
      <c r="CG87" s="691"/>
      <c r="CH87" s="691"/>
      <c r="CI87" s="691"/>
      <c r="CJ87" s="691"/>
      <c r="CK87" s="691"/>
      <c r="CL87" s="691"/>
      <c r="CM87" s="691"/>
      <c r="CN87" s="691"/>
      <c r="CO87" s="691"/>
      <c r="CP87" s="691"/>
      <c r="CQ87" s="691"/>
      <c r="CR87" s="691"/>
      <c r="CS87" s="691"/>
      <c r="CT87" s="691"/>
      <c r="CU87" s="691"/>
      <c r="CV87" s="691"/>
      <c r="CW87" s="691"/>
      <c r="CX87" s="691"/>
      <c r="CY87" s="691"/>
      <c r="CZ87" s="691"/>
      <c r="DA87" s="691"/>
      <c r="DB87" s="691"/>
      <c r="DC87" s="691"/>
      <c r="DD87" s="691"/>
      <c r="DE87" s="691"/>
      <c r="DF87" s="691"/>
      <c r="DG87" s="691"/>
      <c r="DH87" s="691"/>
      <c r="DI87" s="691"/>
      <c r="DJ87" s="691"/>
      <c r="DK87" s="691"/>
      <c r="DL87" s="691"/>
      <c r="DM87" s="691"/>
      <c r="DN87" s="691"/>
      <c r="DO87" s="691"/>
      <c r="DP87" s="691"/>
      <c r="DQ87" s="691"/>
      <c r="DR87" s="691"/>
      <c r="DS87" s="691"/>
      <c r="DT87" s="691"/>
      <c r="DU87" s="691"/>
      <c r="DV87" s="691"/>
      <c r="DW87" s="691"/>
      <c r="DX87" s="691"/>
      <c r="DY87" s="691"/>
      <c r="DZ87" s="691"/>
      <c r="EA87" s="691"/>
      <c r="EB87" s="691"/>
      <c r="EC87" s="691"/>
      <c r="ED87" s="691"/>
      <c r="EE87" s="691"/>
      <c r="EF87" s="691"/>
      <c r="EG87" s="691"/>
      <c r="EH87" s="691"/>
      <c r="EI87" s="691"/>
      <c r="EJ87" s="691"/>
      <c r="EK87" s="691"/>
      <c r="EL87" s="691"/>
      <c r="EM87" s="691"/>
      <c r="EN87" s="691"/>
      <c r="EO87" s="691"/>
      <c r="EP87" s="691"/>
      <c r="EQ87" s="691"/>
      <c r="ER87" s="691"/>
      <c r="ES87" s="691"/>
      <c r="ET87" s="691"/>
      <c r="EU87" s="691"/>
      <c r="EV87" s="691"/>
      <c r="EW87" s="691"/>
      <c r="EX87" s="691"/>
      <c r="EY87" s="691"/>
      <c r="EZ87" s="691"/>
      <c r="FA87" s="691"/>
      <c r="FB87" s="691"/>
      <c r="FC87" s="691"/>
      <c r="FD87" s="691"/>
      <c r="FE87" s="691"/>
      <c r="FF87" s="691"/>
      <c r="FG87" s="691"/>
      <c r="FH87" s="691"/>
      <c r="FI87" s="691"/>
      <c r="FJ87" s="691"/>
      <c r="FK87" s="691"/>
      <c r="FL87" s="691"/>
      <c r="FM87" s="691"/>
      <c r="FN87" s="691"/>
      <c r="FO87" s="691"/>
      <c r="FP87" s="691"/>
      <c r="FQ87" s="691"/>
      <c r="FR87" s="691"/>
      <c r="FS87" s="691"/>
      <c r="FT87" s="691"/>
      <c r="FU87" s="691"/>
      <c r="FV87" s="691"/>
      <c r="FW87" s="691"/>
      <c r="FX87" s="691"/>
      <c r="FY87" s="691"/>
      <c r="FZ87" s="691"/>
      <c r="GA87" s="691"/>
      <c r="GB87" s="691"/>
      <c r="GC87" s="691"/>
      <c r="GD87" s="691"/>
      <c r="GE87" s="691"/>
      <c r="GF87" s="691"/>
      <c r="GG87" s="691"/>
      <c r="GH87" s="691"/>
      <c r="GI87" s="691"/>
      <c r="GJ87" s="691"/>
      <c r="GK87" s="691"/>
      <c r="GL87" s="691"/>
      <c r="GM87" s="691"/>
      <c r="GN87" s="691"/>
      <c r="GO87" s="691"/>
      <c r="GP87" s="691"/>
      <c r="GQ87" s="691"/>
      <c r="GR87" s="691"/>
      <c r="GS87" s="691"/>
      <c r="GT87" s="691"/>
      <c r="GU87" s="691"/>
      <c r="GV87" s="691"/>
      <c r="GW87" s="691"/>
      <c r="GX87" s="691"/>
      <c r="GY87" s="691"/>
      <c r="GZ87" s="691"/>
      <c r="HA87" s="691"/>
      <c r="HB87" s="691"/>
      <c r="HC87" s="691"/>
      <c r="HD87" s="691"/>
      <c r="HE87" s="691"/>
      <c r="HF87" s="691"/>
      <c r="HG87" s="691"/>
      <c r="HH87" s="691"/>
    </row>
    <row r="88" spans="1:216" s="787" customFormat="1" x14ac:dyDescent="0.25">
      <c r="A88" s="691"/>
      <c r="B88" s="814"/>
      <c r="C88" s="814"/>
      <c r="D88" s="814"/>
      <c r="E88" s="814"/>
      <c r="F88" s="814"/>
      <c r="G88" s="814"/>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1"/>
      <c r="BU88" s="691"/>
      <c r="BV88" s="691"/>
      <c r="BW88" s="691"/>
      <c r="BX88" s="691"/>
      <c r="BY88" s="691"/>
      <c r="BZ88" s="691"/>
      <c r="CA88" s="691"/>
      <c r="CB88" s="691"/>
      <c r="CC88" s="691"/>
      <c r="CD88" s="691"/>
      <c r="CE88" s="691"/>
      <c r="CF88" s="691"/>
      <c r="CG88" s="691"/>
      <c r="CH88" s="691"/>
      <c r="CI88" s="691"/>
      <c r="CJ88" s="691"/>
      <c r="CK88" s="691"/>
      <c r="CL88" s="691"/>
      <c r="CM88" s="691"/>
      <c r="CN88" s="691"/>
      <c r="CO88" s="691"/>
      <c r="CP88" s="691"/>
      <c r="CQ88" s="691"/>
      <c r="CR88" s="691"/>
      <c r="CS88" s="691"/>
      <c r="CT88" s="691"/>
      <c r="CU88" s="691"/>
      <c r="CV88" s="691"/>
      <c r="CW88" s="691"/>
      <c r="CX88" s="691"/>
      <c r="CY88" s="691"/>
      <c r="CZ88" s="691"/>
      <c r="DA88" s="691"/>
      <c r="DB88" s="691"/>
      <c r="DC88" s="691"/>
      <c r="DD88" s="691"/>
      <c r="DE88" s="691"/>
      <c r="DF88" s="691"/>
      <c r="DG88" s="691"/>
      <c r="DH88" s="691"/>
      <c r="DI88" s="691"/>
      <c r="DJ88" s="691"/>
      <c r="DK88" s="691"/>
      <c r="DL88" s="691"/>
      <c r="DM88" s="691"/>
      <c r="DN88" s="691"/>
      <c r="DO88" s="691"/>
      <c r="DP88" s="691"/>
      <c r="DQ88" s="691"/>
      <c r="DR88" s="691"/>
      <c r="DS88" s="691"/>
      <c r="DT88" s="691"/>
      <c r="DU88" s="691"/>
      <c r="DV88" s="691"/>
      <c r="DW88" s="691"/>
      <c r="DX88" s="691"/>
      <c r="DY88" s="691"/>
      <c r="DZ88" s="691"/>
      <c r="EA88" s="691"/>
      <c r="EB88" s="691"/>
      <c r="EC88" s="691"/>
      <c r="ED88" s="691"/>
      <c r="EE88" s="691"/>
      <c r="EF88" s="691"/>
      <c r="EG88" s="691"/>
      <c r="EH88" s="691"/>
      <c r="EI88" s="691"/>
      <c r="EJ88" s="691"/>
      <c r="EK88" s="691"/>
      <c r="EL88" s="691"/>
      <c r="EM88" s="691"/>
      <c r="EN88" s="691"/>
      <c r="EO88" s="691"/>
      <c r="EP88" s="691"/>
      <c r="EQ88" s="691"/>
      <c r="ER88" s="691"/>
      <c r="ES88" s="691"/>
      <c r="ET88" s="691"/>
      <c r="EU88" s="691"/>
      <c r="EV88" s="691"/>
      <c r="EW88" s="691"/>
      <c r="EX88" s="691"/>
      <c r="EY88" s="691"/>
      <c r="EZ88" s="691"/>
      <c r="FA88" s="691"/>
      <c r="FB88" s="691"/>
      <c r="FC88" s="691"/>
      <c r="FD88" s="691"/>
      <c r="FE88" s="691"/>
      <c r="FF88" s="691"/>
      <c r="FG88" s="691"/>
      <c r="FH88" s="691"/>
      <c r="FI88" s="691"/>
      <c r="FJ88" s="691"/>
      <c r="FK88" s="691"/>
      <c r="FL88" s="691"/>
      <c r="FM88" s="691"/>
      <c r="FN88" s="691"/>
      <c r="FO88" s="691"/>
      <c r="FP88" s="691"/>
      <c r="FQ88" s="691"/>
      <c r="FR88" s="691"/>
      <c r="FS88" s="691"/>
      <c r="FT88" s="691"/>
      <c r="FU88" s="691"/>
      <c r="FV88" s="691"/>
      <c r="FW88" s="691"/>
      <c r="FX88" s="691"/>
      <c r="FY88" s="691"/>
      <c r="FZ88" s="691"/>
      <c r="GA88" s="691"/>
      <c r="GB88" s="691"/>
      <c r="GC88" s="691"/>
      <c r="GD88" s="691"/>
      <c r="GE88" s="691"/>
      <c r="GF88" s="691"/>
      <c r="GG88" s="691"/>
      <c r="GH88" s="691"/>
      <c r="GI88" s="691"/>
      <c r="GJ88" s="691"/>
      <c r="GK88" s="691"/>
      <c r="GL88" s="691"/>
      <c r="GM88" s="691"/>
      <c r="GN88" s="691"/>
      <c r="GO88" s="691"/>
      <c r="GP88" s="691"/>
      <c r="GQ88" s="691"/>
      <c r="GR88" s="691"/>
      <c r="GS88" s="691"/>
      <c r="GT88" s="691"/>
      <c r="GU88" s="691"/>
      <c r="GV88" s="691"/>
      <c r="GW88" s="691"/>
      <c r="GX88" s="691"/>
      <c r="GY88" s="691"/>
      <c r="GZ88" s="691"/>
      <c r="HA88" s="691"/>
      <c r="HB88" s="691"/>
      <c r="HC88" s="691"/>
      <c r="HD88" s="691"/>
      <c r="HE88" s="691"/>
      <c r="HF88" s="691"/>
      <c r="HG88" s="691"/>
      <c r="HH88" s="691"/>
    </row>
    <row r="89" spans="1:216" s="787" customFormat="1" x14ac:dyDescent="0.25">
      <c r="A89" s="691"/>
      <c r="B89" s="814"/>
      <c r="C89" s="814"/>
      <c r="D89" s="814"/>
      <c r="E89" s="814"/>
      <c r="F89" s="814"/>
      <c r="G89" s="814"/>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1"/>
      <c r="AP89" s="691"/>
      <c r="AQ89" s="691"/>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1"/>
      <c r="BU89" s="691"/>
      <c r="BV89" s="691"/>
      <c r="BW89" s="691"/>
      <c r="BX89" s="691"/>
      <c r="BY89" s="691"/>
      <c r="BZ89" s="691"/>
      <c r="CA89" s="691"/>
      <c r="CB89" s="691"/>
      <c r="CC89" s="691"/>
      <c r="CD89" s="691"/>
      <c r="CE89" s="691"/>
      <c r="CF89" s="691"/>
      <c r="CG89" s="691"/>
      <c r="CH89" s="691"/>
      <c r="CI89" s="691"/>
      <c r="CJ89" s="691"/>
      <c r="CK89" s="691"/>
      <c r="CL89" s="691"/>
      <c r="CM89" s="691"/>
      <c r="CN89" s="691"/>
      <c r="CO89" s="691"/>
      <c r="CP89" s="691"/>
      <c r="CQ89" s="691"/>
      <c r="CR89" s="691"/>
      <c r="CS89" s="691"/>
      <c r="CT89" s="691"/>
      <c r="CU89" s="691"/>
      <c r="CV89" s="691"/>
      <c r="CW89" s="691"/>
      <c r="CX89" s="691"/>
      <c r="CY89" s="691"/>
      <c r="CZ89" s="691"/>
      <c r="DA89" s="691"/>
      <c r="DB89" s="691"/>
      <c r="DC89" s="691"/>
      <c r="DD89" s="691"/>
      <c r="DE89" s="691"/>
      <c r="DF89" s="691"/>
      <c r="DG89" s="691"/>
      <c r="DH89" s="691"/>
      <c r="DI89" s="691"/>
      <c r="DJ89" s="691"/>
      <c r="DK89" s="691"/>
      <c r="DL89" s="691"/>
      <c r="DM89" s="691"/>
      <c r="DN89" s="691"/>
      <c r="DO89" s="691"/>
      <c r="DP89" s="691"/>
      <c r="DQ89" s="691"/>
      <c r="DR89" s="691"/>
      <c r="DS89" s="691"/>
      <c r="DT89" s="691"/>
      <c r="DU89" s="691"/>
      <c r="DV89" s="691"/>
      <c r="DW89" s="691"/>
      <c r="DX89" s="691"/>
      <c r="DY89" s="691"/>
      <c r="DZ89" s="691"/>
      <c r="EA89" s="691"/>
      <c r="EB89" s="691"/>
      <c r="EC89" s="691"/>
      <c r="ED89" s="691"/>
      <c r="EE89" s="691"/>
      <c r="EF89" s="691"/>
      <c r="EG89" s="691"/>
      <c r="EH89" s="691"/>
      <c r="EI89" s="691"/>
      <c r="EJ89" s="691"/>
      <c r="EK89" s="691"/>
      <c r="EL89" s="691"/>
      <c r="EM89" s="691"/>
      <c r="EN89" s="691"/>
      <c r="EO89" s="691"/>
      <c r="EP89" s="691"/>
      <c r="EQ89" s="691"/>
      <c r="ER89" s="691"/>
      <c r="ES89" s="691"/>
      <c r="ET89" s="691"/>
      <c r="EU89" s="691"/>
      <c r="EV89" s="691"/>
      <c r="EW89" s="691"/>
      <c r="EX89" s="691"/>
      <c r="EY89" s="691"/>
      <c r="EZ89" s="691"/>
      <c r="FA89" s="691"/>
      <c r="FB89" s="691"/>
      <c r="FC89" s="691"/>
      <c r="FD89" s="691"/>
      <c r="FE89" s="691"/>
      <c r="FF89" s="691"/>
      <c r="FG89" s="691"/>
      <c r="FH89" s="691"/>
      <c r="FI89" s="691"/>
      <c r="FJ89" s="691"/>
      <c r="FK89" s="691"/>
      <c r="FL89" s="691"/>
      <c r="FM89" s="691"/>
      <c r="FN89" s="691"/>
      <c r="FO89" s="691"/>
      <c r="FP89" s="691"/>
      <c r="FQ89" s="691"/>
      <c r="FR89" s="691"/>
      <c r="FS89" s="691"/>
      <c r="FT89" s="691"/>
      <c r="FU89" s="691"/>
      <c r="FV89" s="691"/>
      <c r="FW89" s="691"/>
      <c r="FX89" s="691"/>
      <c r="FY89" s="691"/>
      <c r="FZ89" s="691"/>
      <c r="GA89" s="691"/>
      <c r="GB89" s="691"/>
      <c r="GC89" s="691"/>
      <c r="GD89" s="691"/>
      <c r="GE89" s="691"/>
      <c r="GF89" s="691"/>
      <c r="GG89" s="691"/>
      <c r="GH89" s="691"/>
      <c r="GI89" s="691"/>
      <c r="GJ89" s="691"/>
      <c r="GK89" s="691"/>
      <c r="GL89" s="691"/>
      <c r="GM89" s="691"/>
      <c r="GN89" s="691"/>
      <c r="GO89" s="691"/>
      <c r="GP89" s="691"/>
      <c r="GQ89" s="691"/>
      <c r="GR89" s="691"/>
      <c r="GS89" s="691"/>
      <c r="GT89" s="691"/>
      <c r="GU89" s="691"/>
      <c r="GV89" s="691"/>
      <c r="GW89" s="691"/>
      <c r="GX89" s="691"/>
      <c r="GY89" s="691"/>
      <c r="GZ89" s="691"/>
      <c r="HA89" s="691"/>
      <c r="HB89" s="691"/>
      <c r="HC89" s="691"/>
      <c r="HD89" s="691"/>
      <c r="HE89" s="691"/>
      <c r="HF89" s="691"/>
      <c r="HG89" s="691"/>
      <c r="HH89" s="691"/>
    </row>
    <row r="90" spans="1:216" s="787" customFormat="1" x14ac:dyDescent="0.25">
      <c r="A90" s="691"/>
      <c r="B90" s="814"/>
      <c r="C90" s="814"/>
      <c r="D90" s="814"/>
      <c r="E90" s="814"/>
      <c r="F90" s="814"/>
      <c r="G90" s="814"/>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1"/>
      <c r="AP90" s="691"/>
      <c r="AQ90" s="691"/>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1"/>
      <c r="BU90" s="691"/>
      <c r="BV90" s="691"/>
      <c r="BW90" s="691"/>
      <c r="BX90" s="691"/>
      <c r="BY90" s="691"/>
      <c r="BZ90" s="691"/>
      <c r="CA90" s="691"/>
      <c r="CB90" s="691"/>
      <c r="CC90" s="691"/>
      <c r="CD90" s="691"/>
      <c r="CE90" s="691"/>
      <c r="CF90" s="691"/>
      <c r="CG90" s="691"/>
      <c r="CH90" s="691"/>
      <c r="CI90" s="691"/>
      <c r="CJ90" s="691"/>
      <c r="CK90" s="691"/>
      <c r="CL90" s="691"/>
      <c r="CM90" s="691"/>
      <c r="CN90" s="691"/>
      <c r="CO90" s="691"/>
      <c r="CP90" s="691"/>
      <c r="CQ90" s="691"/>
      <c r="CR90" s="691"/>
      <c r="CS90" s="691"/>
      <c r="CT90" s="691"/>
      <c r="CU90" s="691"/>
      <c r="CV90" s="691"/>
      <c r="CW90" s="691"/>
      <c r="CX90" s="691"/>
      <c r="CY90" s="691"/>
      <c r="CZ90" s="691"/>
      <c r="DA90" s="691"/>
      <c r="DB90" s="691"/>
      <c r="DC90" s="691"/>
      <c r="DD90" s="691"/>
      <c r="DE90" s="691"/>
      <c r="DF90" s="691"/>
      <c r="DG90" s="691"/>
      <c r="DH90" s="691"/>
      <c r="DI90" s="691"/>
      <c r="DJ90" s="691"/>
      <c r="DK90" s="691"/>
      <c r="DL90" s="691"/>
      <c r="DM90" s="691"/>
      <c r="DN90" s="691"/>
      <c r="DO90" s="691"/>
      <c r="DP90" s="691"/>
      <c r="DQ90" s="691"/>
      <c r="DR90" s="691"/>
      <c r="DS90" s="691"/>
      <c r="DT90" s="691"/>
      <c r="DU90" s="691"/>
      <c r="DV90" s="691"/>
      <c r="DW90" s="691"/>
      <c r="DX90" s="691"/>
      <c r="DY90" s="691"/>
      <c r="DZ90" s="691"/>
      <c r="EA90" s="691"/>
      <c r="EB90" s="691"/>
      <c r="EC90" s="691"/>
      <c r="ED90" s="691"/>
      <c r="EE90" s="691"/>
      <c r="EF90" s="691"/>
      <c r="EG90" s="691"/>
      <c r="EH90" s="691"/>
      <c r="EI90" s="691"/>
      <c r="EJ90" s="691"/>
      <c r="EK90" s="691"/>
      <c r="EL90" s="691"/>
      <c r="EM90" s="691"/>
      <c r="EN90" s="691"/>
      <c r="EO90" s="691"/>
      <c r="EP90" s="691"/>
      <c r="EQ90" s="691"/>
      <c r="ER90" s="691"/>
      <c r="ES90" s="691"/>
      <c r="ET90" s="691"/>
      <c r="EU90" s="691"/>
      <c r="EV90" s="691"/>
      <c r="EW90" s="691"/>
      <c r="EX90" s="691"/>
      <c r="EY90" s="691"/>
      <c r="EZ90" s="691"/>
      <c r="FA90" s="691"/>
      <c r="FB90" s="691"/>
      <c r="FC90" s="691"/>
      <c r="FD90" s="691"/>
      <c r="FE90" s="691"/>
      <c r="FF90" s="691"/>
      <c r="FG90" s="691"/>
      <c r="FH90" s="691"/>
      <c r="FI90" s="691"/>
      <c r="FJ90" s="691"/>
      <c r="FK90" s="691"/>
      <c r="FL90" s="691"/>
      <c r="FM90" s="691"/>
      <c r="FN90" s="691"/>
      <c r="FO90" s="691"/>
      <c r="FP90" s="691"/>
      <c r="FQ90" s="691"/>
      <c r="FR90" s="691"/>
      <c r="FS90" s="691"/>
      <c r="FT90" s="691"/>
      <c r="FU90" s="691"/>
      <c r="FV90" s="691"/>
      <c r="FW90" s="691"/>
      <c r="FX90" s="691"/>
      <c r="FY90" s="691"/>
      <c r="FZ90" s="691"/>
      <c r="GA90" s="691"/>
      <c r="GB90" s="691"/>
      <c r="GC90" s="691"/>
      <c r="GD90" s="691"/>
      <c r="GE90" s="691"/>
      <c r="GF90" s="691"/>
      <c r="GG90" s="691"/>
      <c r="GH90" s="691"/>
      <c r="GI90" s="691"/>
      <c r="GJ90" s="691"/>
      <c r="GK90" s="691"/>
      <c r="GL90" s="691"/>
      <c r="GM90" s="691"/>
      <c r="GN90" s="691"/>
      <c r="GO90" s="691"/>
      <c r="GP90" s="691"/>
      <c r="GQ90" s="691"/>
      <c r="GR90" s="691"/>
      <c r="GS90" s="691"/>
      <c r="GT90" s="691"/>
      <c r="GU90" s="691"/>
      <c r="GV90" s="691"/>
      <c r="GW90" s="691"/>
      <c r="GX90" s="691"/>
      <c r="GY90" s="691"/>
      <c r="GZ90" s="691"/>
      <c r="HA90" s="691"/>
      <c r="HB90" s="691"/>
      <c r="HC90" s="691"/>
      <c r="HD90" s="691"/>
      <c r="HE90" s="691"/>
      <c r="HF90" s="691"/>
      <c r="HG90" s="691"/>
      <c r="HH90" s="691"/>
    </row>
    <row r="91" spans="1:216" s="787" customFormat="1" x14ac:dyDescent="0.25">
      <c r="A91" s="691"/>
      <c r="B91" s="814"/>
      <c r="C91" s="814"/>
      <c r="D91" s="814"/>
      <c r="E91" s="814"/>
      <c r="F91" s="814"/>
      <c r="G91" s="814"/>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1"/>
      <c r="AP91" s="691"/>
      <c r="AQ91" s="691"/>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1"/>
      <c r="BU91" s="691"/>
      <c r="BV91" s="691"/>
      <c r="BW91" s="691"/>
      <c r="BX91" s="691"/>
      <c r="BY91" s="691"/>
      <c r="BZ91" s="691"/>
      <c r="CA91" s="691"/>
      <c r="CB91" s="691"/>
      <c r="CC91" s="691"/>
      <c r="CD91" s="691"/>
      <c r="CE91" s="691"/>
      <c r="CF91" s="691"/>
      <c r="CG91" s="691"/>
      <c r="CH91" s="691"/>
      <c r="CI91" s="691"/>
      <c r="CJ91" s="691"/>
      <c r="CK91" s="691"/>
      <c r="CL91" s="691"/>
      <c r="CM91" s="691"/>
      <c r="CN91" s="691"/>
      <c r="CO91" s="691"/>
      <c r="CP91" s="691"/>
      <c r="CQ91" s="691"/>
      <c r="CR91" s="691"/>
      <c r="CS91" s="691"/>
      <c r="CT91" s="691"/>
      <c r="CU91" s="691"/>
      <c r="CV91" s="691"/>
      <c r="CW91" s="691"/>
      <c r="CX91" s="691"/>
      <c r="CY91" s="691"/>
      <c r="CZ91" s="691"/>
      <c r="DA91" s="691"/>
      <c r="DB91" s="691"/>
      <c r="DC91" s="691"/>
      <c r="DD91" s="691"/>
      <c r="DE91" s="691"/>
      <c r="DF91" s="691"/>
      <c r="DG91" s="691"/>
      <c r="DH91" s="691"/>
      <c r="DI91" s="691"/>
      <c r="DJ91" s="691"/>
      <c r="DK91" s="691"/>
      <c r="DL91" s="691"/>
      <c r="DM91" s="691"/>
      <c r="DN91" s="691"/>
      <c r="DO91" s="691"/>
      <c r="DP91" s="691"/>
      <c r="DQ91" s="691"/>
      <c r="DR91" s="691"/>
      <c r="DS91" s="691"/>
      <c r="DT91" s="691"/>
      <c r="DU91" s="691"/>
      <c r="DV91" s="691"/>
      <c r="DW91" s="691"/>
      <c r="DX91" s="691"/>
      <c r="DY91" s="691"/>
      <c r="DZ91" s="691"/>
      <c r="EA91" s="691"/>
      <c r="EB91" s="691"/>
      <c r="EC91" s="691"/>
      <c r="ED91" s="691"/>
      <c r="EE91" s="691"/>
      <c r="EF91" s="691"/>
      <c r="EG91" s="691"/>
      <c r="EH91" s="691"/>
      <c r="EI91" s="691"/>
      <c r="EJ91" s="691"/>
      <c r="EK91" s="691"/>
      <c r="EL91" s="691"/>
      <c r="EM91" s="691"/>
      <c r="EN91" s="691"/>
      <c r="EO91" s="691"/>
      <c r="EP91" s="691"/>
      <c r="EQ91" s="691"/>
      <c r="ER91" s="691"/>
      <c r="ES91" s="691"/>
      <c r="ET91" s="691"/>
      <c r="EU91" s="691"/>
      <c r="EV91" s="691"/>
      <c r="EW91" s="691"/>
      <c r="EX91" s="691"/>
      <c r="EY91" s="691"/>
      <c r="EZ91" s="691"/>
      <c r="FA91" s="691"/>
      <c r="FB91" s="691"/>
      <c r="FC91" s="691"/>
      <c r="FD91" s="691"/>
      <c r="FE91" s="691"/>
      <c r="FF91" s="691"/>
      <c r="FG91" s="691"/>
      <c r="FH91" s="691"/>
      <c r="FI91" s="691"/>
      <c r="FJ91" s="691"/>
      <c r="FK91" s="691"/>
      <c r="FL91" s="691"/>
      <c r="FM91" s="691"/>
      <c r="FN91" s="691"/>
      <c r="FO91" s="691"/>
      <c r="FP91" s="691"/>
      <c r="FQ91" s="691"/>
      <c r="FR91" s="691"/>
      <c r="FS91" s="691"/>
      <c r="FT91" s="691"/>
      <c r="FU91" s="691"/>
      <c r="FV91" s="691"/>
      <c r="FW91" s="691"/>
      <c r="FX91" s="691"/>
      <c r="FY91" s="691"/>
      <c r="FZ91" s="691"/>
      <c r="GA91" s="691"/>
      <c r="GB91" s="691"/>
      <c r="GC91" s="691"/>
      <c r="GD91" s="691"/>
      <c r="GE91" s="691"/>
      <c r="GF91" s="691"/>
      <c r="GG91" s="691"/>
      <c r="GH91" s="691"/>
      <c r="GI91" s="691"/>
      <c r="GJ91" s="691"/>
      <c r="GK91" s="691"/>
      <c r="GL91" s="691"/>
      <c r="GM91" s="691"/>
      <c r="GN91" s="691"/>
      <c r="GO91" s="691"/>
      <c r="GP91" s="691"/>
      <c r="GQ91" s="691"/>
      <c r="GR91" s="691"/>
      <c r="GS91" s="691"/>
      <c r="GT91" s="691"/>
      <c r="GU91" s="691"/>
      <c r="GV91" s="691"/>
      <c r="GW91" s="691"/>
      <c r="GX91" s="691"/>
      <c r="GY91" s="691"/>
      <c r="GZ91" s="691"/>
      <c r="HA91" s="691"/>
      <c r="HB91" s="691"/>
      <c r="HC91" s="691"/>
      <c r="HD91" s="691"/>
      <c r="HE91" s="691"/>
      <c r="HF91" s="691"/>
      <c r="HG91" s="691"/>
      <c r="HH91" s="691"/>
    </row>
    <row r="92" spans="1:216" s="787" customFormat="1" x14ac:dyDescent="0.25">
      <c r="A92" s="691"/>
      <c r="B92" s="814"/>
      <c r="C92" s="814"/>
      <c r="D92" s="814"/>
      <c r="E92" s="814"/>
      <c r="F92" s="814"/>
      <c r="G92" s="814"/>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1"/>
      <c r="BU92" s="691"/>
      <c r="BV92" s="691"/>
      <c r="BW92" s="691"/>
      <c r="BX92" s="691"/>
      <c r="BY92" s="691"/>
      <c r="BZ92" s="691"/>
      <c r="CA92" s="691"/>
      <c r="CB92" s="691"/>
      <c r="CC92" s="691"/>
      <c r="CD92" s="691"/>
      <c r="CE92" s="691"/>
      <c r="CF92" s="691"/>
      <c r="CG92" s="691"/>
      <c r="CH92" s="691"/>
      <c r="CI92" s="691"/>
      <c r="CJ92" s="691"/>
      <c r="CK92" s="691"/>
      <c r="CL92" s="691"/>
      <c r="CM92" s="691"/>
      <c r="CN92" s="691"/>
      <c r="CO92" s="691"/>
      <c r="CP92" s="691"/>
      <c r="CQ92" s="691"/>
      <c r="CR92" s="691"/>
      <c r="CS92" s="691"/>
      <c r="CT92" s="691"/>
      <c r="CU92" s="691"/>
      <c r="CV92" s="691"/>
      <c r="CW92" s="691"/>
      <c r="CX92" s="691"/>
      <c r="CY92" s="691"/>
      <c r="CZ92" s="691"/>
      <c r="DA92" s="691"/>
      <c r="DB92" s="691"/>
      <c r="DC92" s="691"/>
      <c r="DD92" s="691"/>
      <c r="DE92" s="691"/>
      <c r="DF92" s="691"/>
      <c r="DG92" s="691"/>
      <c r="DH92" s="691"/>
      <c r="DI92" s="691"/>
      <c r="DJ92" s="691"/>
      <c r="DK92" s="691"/>
      <c r="DL92" s="691"/>
      <c r="DM92" s="691"/>
      <c r="DN92" s="691"/>
      <c r="DO92" s="691"/>
      <c r="DP92" s="691"/>
      <c r="DQ92" s="691"/>
      <c r="DR92" s="691"/>
      <c r="DS92" s="691"/>
      <c r="DT92" s="691"/>
      <c r="DU92" s="691"/>
      <c r="DV92" s="691"/>
      <c r="DW92" s="691"/>
      <c r="DX92" s="691"/>
      <c r="DY92" s="691"/>
      <c r="DZ92" s="691"/>
      <c r="EA92" s="691"/>
      <c r="EB92" s="691"/>
      <c r="EC92" s="691"/>
      <c r="ED92" s="691"/>
      <c r="EE92" s="691"/>
      <c r="EF92" s="691"/>
      <c r="EG92" s="691"/>
      <c r="EH92" s="691"/>
      <c r="EI92" s="691"/>
      <c r="EJ92" s="691"/>
      <c r="EK92" s="691"/>
      <c r="EL92" s="691"/>
      <c r="EM92" s="691"/>
      <c r="EN92" s="691"/>
      <c r="EO92" s="691"/>
      <c r="EP92" s="691"/>
      <c r="EQ92" s="691"/>
      <c r="ER92" s="691"/>
      <c r="ES92" s="691"/>
      <c r="ET92" s="691"/>
      <c r="EU92" s="691"/>
      <c r="EV92" s="691"/>
      <c r="EW92" s="691"/>
      <c r="EX92" s="691"/>
      <c r="EY92" s="691"/>
      <c r="EZ92" s="691"/>
      <c r="FA92" s="691"/>
      <c r="FB92" s="691"/>
      <c r="FC92" s="691"/>
      <c r="FD92" s="691"/>
      <c r="FE92" s="691"/>
      <c r="FF92" s="691"/>
      <c r="FG92" s="691"/>
      <c r="FH92" s="691"/>
      <c r="FI92" s="691"/>
      <c r="FJ92" s="691"/>
      <c r="FK92" s="691"/>
      <c r="FL92" s="691"/>
      <c r="FM92" s="691"/>
      <c r="FN92" s="691"/>
      <c r="FO92" s="691"/>
      <c r="FP92" s="691"/>
      <c r="FQ92" s="691"/>
      <c r="FR92" s="691"/>
      <c r="FS92" s="691"/>
      <c r="FT92" s="691"/>
      <c r="FU92" s="691"/>
      <c r="FV92" s="691"/>
      <c r="FW92" s="691"/>
      <c r="FX92" s="691"/>
      <c r="FY92" s="691"/>
      <c r="FZ92" s="691"/>
      <c r="GA92" s="691"/>
      <c r="GB92" s="691"/>
      <c r="GC92" s="691"/>
      <c r="GD92" s="691"/>
      <c r="GE92" s="691"/>
      <c r="GF92" s="691"/>
      <c r="GG92" s="691"/>
      <c r="GH92" s="691"/>
      <c r="GI92" s="691"/>
      <c r="GJ92" s="691"/>
      <c r="GK92" s="691"/>
      <c r="GL92" s="691"/>
      <c r="GM92" s="691"/>
      <c r="GN92" s="691"/>
      <c r="GO92" s="691"/>
      <c r="GP92" s="691"/>
      <c r="GQ92" s="691"/>
      <c r="GR92" s="691"/>
      <c r="GS92" s="691"/>
      <c r="GT92" s="691"/>
      <c r="GU92" s="691"/>
      <c r="GV92" s="691"/>
      <c r="GW92" s="691"/>
      <c r="GX92" s="691"/>
      <c r="GY92" s="691"/>
      <c r="GZ92" s="691"/>
      <c r="HA92" s="691"/>
      <c r="HB92" s="691"/>
      <c r="HC92" s="691"/>
      <c r="HD92" s="691"/>
      <c r="HE92" s="691"/>
      <c r="HF92" s="691"/>
      <c r="HG92" s="691"/>
      <c r="HH92" s="691"/>
    </row>
    <row r="93" spans="1:216" s="787" customFormat="1" x14ac:dyDescent="0.25">
      <c r="A93" s="691"/>
      <c r="B93" s="814"/>
      <c r="C93" s="814"/>
      <c r="D93" s="814"/>
      <c r="E93" s="814"/>
      <c r="F93" s="814"/>
      <c r="G93" s="814"/>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1"/>
      <c r="AP93" s="691"/>
      <c r="AQ93" s="691"/>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1"/>
      <c r="BU93" s="691"/>
      <c r="BV93" s="691"/>
      <c r="BW93" s="691"/>
      <c r="BX93" s="691"/>
      <c r="BY93" s="691"/>
      <c r="BZ93" s="691"/>
      <c r="CA93" s="691"/>
      <c r="CB93" s="691"/>
      <c r="CC93" s="691"/>
      <c r="CD93" s="691"/>
      <c r="CE93" s="691"/>
      <c r="CF93" s="691"/>
      <c r="CG93" s="691"/>
      <c r="CH93" s="691"/>
      <c r="CI93" s="691"/>
      <c r="CJ93" s="691"/>
      <c r="CK93" s="691"/>
      <c r="CL93" s="691"/>
      <c r="CM93" s="691"/>
      <c r="CN93" s="691"/>
      <c r="CO93" s="691"/>
      <c r="CP93" s="691"/>
      <c r="CQ93" s="691"/>
      <c r="CR93" s="691"/>
      <c r="CS93" s="691"/>
      <c r="CT93" s="691"/>
      <c r="CU93" s="691"/>
      <c r="CV93" s="691"/>
      <c r="CW93" s="691"/>
      <c r="CX93" s="691"/>
      <c r="CY93" s="691"/>
      <c r="CZ93" s="691"/>
      <c r="DA93" s="691"/>
      <c r="DB93" s="691"/>
      <c r="DC93" s="691"/>
      <c r="DD93" s="691"/>
      <c r="DE93" s="691"/>
      <c r="DF93" s="691"/>
      <c r="DG93" s="691"/>
      <c r="DH93" s="691"/>
      <c r="DI93" s="691"/>
      <c r="DJ93" s="691"/>
      <c r="DK93" s="691"/>
      <c r="DL93" s="691"/>
      <c r="DM93" s="691"/>
      <c r="DN93" s="691"/>
      <c r="DO93" s="691"/>
      <c r="DP93" s="691"/>
      <c r="DQ93" s="691"/>
      <c r="DR93" s="691"/>
      <c r="DS93" s="691"/>
      <c r="DT93" s="691"/>
      <c r="DU93" s="691"/>
      <c r="DV93" s="691"/>
      <c r="DW93" s="691"/>
      <c r="DX93" s="691"/>
      <c r="DY93" s="691"/>
      <c r="DZ93" s="691"/>
      <c r="EA93" s="691"/>
      <c r="EB93" s="691"/>
      <c r="EC93" s="691"/>
      <c r="ED93" s="691"/>
      <c r="EE93" s="691"/>
      <c r="EF93" s="691"/>
      <c r="EG93" s="691"/>
      <c r="EH93" s="691"/>
      <c r="EI93" s="691"/>
      <c r="EJ93" s="691"/>
      <c r="EK93" s="691"/>
      <c r="EL93" s="691"/>
      <c r="EM93" s="691"/>
      <c r="EN93" s="691"/>
      <c r="EO93" s="691"/>
      <c r="EP93" s="691"/>
      <c r="EQ93" s="691"/>
      <c r="ER93" s="691"/>
      <c r="ES93" s="691"/>
      <c r="ET93" s="691"/>
      <c r="EU93" s="691"/>
      <c r="EV93" s="691"/>
      <c r="EW93" s="691"/>
      <c r="EX93" s="691"/>
      <c r="EY93" s="691"/>
      <c r="EZ93" s="691"/>
      <c r="FA93" s="691"/>
      <c r="FB93" s="691"/>
      <c r="FC93" s="691"/>
      <c r="FD93" s="691"/>
      <c r="FE93" s="691"/>
      <c r="FF93" s="691"/>
      <c r="FG93" s="691"/>
      <c r="FH93" s="691"/>
      <c r="FI93" s="691"/>
      <c r="FJ93" s="691"/>
      <c r="FK93" s="691"/>
      <c r="FL93" s="691"/>
      <c r="FM93" s="691"/>
      <c r="FN93" s="691"/>
      <c r="FO93" s="691"/>
      <c r="FP93" s="691"/>
      <c r="FQ93" s="691"/>
      <c r="FR93" s="691"/>
      <c r="FS93" s="691"/>
      <c r="FT93" s="691"/>
      <c r="FU93" s="691"/>
      <c r="FV93" s="691"/>
      <c r="FW93" s="691"/>
      <c r="FX93" s="691"/>
      <c r="FY93" s="691"/>
      <c r="FZ93" s="691"/>
      <c r="GA93" s="691"/>
      <c r="GB93" s="691"/>
      <c r="GC93" s="691"/>
      <c r="GD93" s="691"/>
      <c r="GE93" s="691"/>
      <c r="GF93" s="691"/>
      <c r="GG93" s="691"/>
      <c r="GH93" s="691"/>
      <c r="GI93" s="691"/>
      <c r="GJ93" s="691"/>
      <c r="GK93" s="691"/>
      <c r="GL93" s="691"/>
      <c r="GM93" s="691"/>
      <c r="GN93" s="691"/>
      <c r="GO93" s="691"/>
      <c r="GP93" s="691"/>
      <c r="GQ93" s="691"/>
      <c r="GR93" s="691"/>
      <c r="GS93" s="691"/>
      <c r="GT93" s="691"/>
      <c r="GU93" s="691"/>
      <c r="GV93" s="691"/>
      <c r="GW93" s="691"/>
      <c r="GX93" s="691"/>
      <c r="GY93" s="691"/>
      <c r="GZ93" s="691"/>
      <c r="HA93" s="691"/>
      <c r="HB93" s="691"/>
      <c r="HC93" s="691"/>
      <c r="HD93" s="691"/>
      <c r="HE93" s="691"/>
      <c r="HF93" s="691"/>
      <c r="HG93" s="691"/>
      <c r="HH93" s="691"/>
    </row>
    <row r="94" spans="1:216" s="787" customFormat="1" x14ac:dyDescent="0.25">
      <c r="A94" s="691"/>
      <c r="B94" s="814"/>
      <c r="C94" s="814"/>
      <c r="D94" s="814"/>
      <c r="E94" s="814"/>
      <c r="F94" s="814"/>
      <c r="G94" s="814"/>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1"/>
      <c r="AP94" s="691"/>
      <c r="AQ94" s="691"/>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1"/>
      <c r="BU94" s="691"/>
      <c r="BV94" s="691"/>
      <c r="BW94" s="691"/>
      <c r="BX94" s="691"/>
      <c r="BY94" s="691"/>
      <c r="BZ94" s="691"/>
      <c r="CA94" s="691"/>
      <c r="CB94" s="691"/>
      <c r="CC94" s="691"/>
      <c r="CD94" s="691"/>
      <c r="CE94" s="691"/>
      <c r="CF94" s="691"/>
      <c r="CG94" s="691"/>
      <c r="CH94" s="691"/>
      <c r="CI94" s="691"/>
      <c r="CJ94" s="691"/>
      <c r="CK94" s="691"/>
      <c r="CL94" s="691"/>
      <c r="CM94" s="691"/>
      <c r="CN94" s="691"/>
      <c r="CO94" s="691"/>
      <c r="CP94" s="691"/>
      <c r="CQ94" s="691"/>
      <c r="CR94" s="691"/>
      <c r="CS94" s="691"/>
      <c r="CT94" s="691"/>
      <c r="CU94" s="691"/>
      <c r="CV94" s="691"/>
      <c r="CW94" s="691"/>
      <c r="CX94" s="691"/>
      <c r="CY94" s="691"/>
      <c r="CZ94" s="691"/>
      <c r="DA94" s="691"/>
      <c r="DB94" s="691"/>
      <c r="DC94" s="691"/>
      <c r="DD94" s="691"/>
      <c r="DE94" s="691"/>
      <c r="DF94" s="691"/>
      <c r="DG94" s="691"/>
      <c r="DH94" s="691"/>
      <c r="DI94" s="691"/>
      <c r="DJ94" s="691"/>
      <c r="DK94" s="691"/>
      <c r="DL94" s="691"/>
      <c r="DM94" s="691"/>
      <c r="DN94" s="691"/>
      <c r="DO94" s="691"/>
      <c r="DP94" s="691"/>
      <c r="DQ94" s="691"/>
      <c r="DR94" s="691"/>
      <c r="DS94" s="691"/>
      <c r="DT94" s="691"/>
      <c r="DU94" s="691"/>
      <c r="DV94" s="691"/>
      <c r="DW94" s="691"/>
      <c r="DX94" s="691"/>
      <c r="DY94" s="691"/>
      <c r="DZ94" s="691"/>
      <c r="EA94" s="691"/>
      <c r="EB94" s="691"/>
      <c r="EC94" s="691"/>
      <c r="ED94" s="691"/>
      <c r="EE94" s="691"/>
      <c r="EF94" s="691"/>
      <c r="EG94" s="691"/>
      <c r="EH94" s="691"/>
      <c r="EI94" s="691"/>
      <c r="EJ94" s="691"/>
      <c r="EK94" s="691"/>
      <c r="EL94" s="691"/>
      <c r="EM94" s="691"/>
      <c r="EN94" s="691"/>
      <c r="EO94" s="691"/>
      <c r="EP94" s="691"/>
      <c r="EQ94" s="691"/>
      <c r="ER94" s="691"/>
      <c r="ES94" s="691"/>
      <c r="ET94" s="691"/>
      <c r="EU94" s="691"/>
      <c r="EV94" s="691"/>
      <c r="EW94" s="691"/>
      <c r="EX94" s="691"/>
      <c r="EY94" s="691"/>
      <c r="EZ94" s="691"/>
      <c r="FA94" s="691"/>
      <c r="FB94" s="691"/>
      <c r="FC94" s="691"/>
      <c r="FD94" s="691"/>
      <c r="FE94" s="691"/>
      <c r="FF94" s="691"/>
      <c r="FG94" s="691"/>
      <c r="FH94" s="691"/>
      <c r="FI94" s="691"/>
      <c r="FJ94" s="691"/>
      <c r="FK94" s="691"/>
      <c r="FL94" s="691"/>
      <c r="FM94" s="691"/>
      <c r="FN94" s="691"/>
      <c r="FO94" s="691"/>
      <c r="FP94" s="691"/>
      <c r="FQ94" s="691"/>
      <c r="FR94" s="691"/>
      <c r="FS94" s="691"/>
      <c r="FT94" s="691"/>
      <c r="FU94" s="691"/>
      <c r="FV94" s="691"/>
      <c r="FW94" s="691"/>
      <c r="FX94" s="691"/>
      <c r="FY94" s="691"/>
      <c r="FZ94" s="691"/>
      <c r="GA94" s="691"/>
      <c r="GB94" s="691"/>
      <c r="GC94" s="691"/>
      <c r="GD94" s="691"/>
      <c r="GE94" s="691"/>
      <c r="GF94" s="691"/>
      <c r="GG94" s="691"/>
      <c r="GH94" s="691"/>
      <c r="GI94" s="691"/>
      <c r="GJ94" s="691"/>
      <c r="GK94" s="691"/>
      <c r="GL94" s="691"/>
      <c r="GM94" s="691"/>
      <c r="GN94" s="691"/>
      <c r="GO94" s="691"/>
      <c r="GP94" s="691"/>
      <c r="GQ94" s="691"/>
      <c r="GR94" s="691"/>
      <c r="GS94" s="691"/>
      <c r="GT94" s="691"/>
      <c r="GU94" s="691"/>
      <c r="GV94" s="691"/>
      <c r="GW94" s="691"/>
      <c r="GX94" s="691"/>
      <c r="GY94" s="691"/>
      <c r="GZ94" s="691"/>
      <c r="HA94" s="691"/>
      <c r="HB94" s="691"/>
      <c r="HC94" s="691"/>
      <c r="HD94" s="691"/>
      <c r="HE94" s="691"/>
      <c r="HF94" s="691"/>
      <c r="HG94" s="691"/>
      <c r="HH94" s="691"/>
    </row>
    <row r="95" spans="1:216" s="787" customFormat="1" x14ac:dyDescent="0.25">
      <c r="A95" s="691"/>
      <c r="B95" s="814"/>
      <c r="C95" s="814"/>
      <c r="D95" s="814"/>
      <c r="E95" s="814"/>
      <c r="F95" s="814"/>
      <c r="G95" s="814"/>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1"/>
      <c r="AP95" s="691"/>
      <c r="AQ95" s="691"/>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1"/>
      <c r="BU95" s="691"/>
      <c r="BV95" s="691"/>
      <c r="BW95" s="691"/>
      <c r="BX95" s="691"/>
      <c r="BY95" s="691"/>
      <c r="BZ95" s="691"/>
      <c r="CA95" s="691"/>
      <c r="CB95" s="691"/>
      <c r="CC95" s="691"/>
      <c r="CD95" s="691"/>
      <c r="CE95" s="691"/>
      <c r="CF95" s="691"/>
      <c r="CG95" s="691"/>
      <c r="CH95" s="691"/>
      <c r="CI95" s="691"/>
      <c r="CJ95" s="691"/>
      <c r="CK95" s="691"/>
      <c r="CL95" s="691"/>
      <c r="CM95" s="691"/>
      <c r="CN95" s="691"/>
      <c r="CO95" s="691"/>
      <c r="CP95" s="691"/>
      <c r="CQ95" s="691"/>
      <c r="CR95" s="691"/>
      <c r="CS95" s="691"/>
      <c r="CT95" s="691"/>
      <c r="CU95" s="691"/>
      <c r="CV95" s="691"/>
      <c r="CW95" s="691"/>
      <c r="CX95" s="691"/>
      <c r="CY95" s="691"/>
      <c r="CZ95" s="691"/>
      <c r="DA95" s="691"/>
      <c r="DB95" s="691"/>
      <c r="DC95" s="691"/>
      <c r="DD95" s="691"/>
      <c r="DE95" s="691"/>
      <c r="DF95" s="691"/>
      <c r="DG95" s="691"/>
      <c r="DH95" s="691"/>
      <c r="DI95" s="691"/>
      <c r="DJ95" s="691"/>
      <c r="DK95" s="691"/>
      <c r="DL95" s="691"/>
      <c r="DM95" s="691"/>
      <c r="DN95" s="691"/>
      <c r="DO95" s="691"/>
      <c r="DP95" s="691"/>
      <c r="DQ95" s="691"/>
      <c r="DR95" s="691"/>
      <c r="DS95" s="691"/>
      <c r="DT95" s="691"/>
      <c r="DU95" s="691"/>
      <c r="DV95" s="691"/>
      <c r="DW95" s="691"/>
      <c r="DX95" s="691"/>
      <c r="DY95" s="691"/>
      <c r="DZ95" s="691"/>
      <c r="EA95" s="691"/>
      <c r="EB95" s="691"/>
      <c r="EC95" s="691"/>
      <c r="ED95" s="691"/>
      <c r="EE95" s="691"/>
      <c r="EF95" s="691"/>
      <c r="EG95" s="691"/>
      <c r="EH95" s="691"/>
      <c r="EI95" s="691"/>
      <c r="EJ95" s="691"/>
      <c r="EK95" s="691"/>
      <c r="EL95" s="691"/>
      <c r="EM95" s="691"/>
      <c r="EN95" s="691"/>
      <c r="EO95" s="691"/>
      <c r="EP95" s="691"/>
      <c r="EQ95" s="691"/>
      <c r="ER95" s="691"/>
      <c r="ES95" s="691"/>
      <c r="ET95" s="691"/>
      <c r="EU95" s="691"/>
      <c r="EV95" s="691"/>
      <c r="EW95" s="691"/>
      <c r="EX95" s="691"/>
      <c r="EY95" s="691"/>
      <c r="EZ95" s="691"/>
      <c r="FA95" s="691"/>
      <c r="FB95" s="691"/>
      <c r="FC95" s="691"/>
      <c r="FD95" s="691"/>
      <c r="FE95" s="691"/>
      <c r="FF95" s="691"/>
      <c r="FG95" s="691"/>
      <c r="FH95" s="691"/>
      <c r="FI95" s="691"/>
      <c r="FJ95" s="691"/>
      <c r="FK95" s="691"/>
      <c r="FL95" s="691"/>
      <c r="FM95" s="691"/>
      <c r="FN95" s="691"/>
      <c r="FO95" s="691"/>
      <c r="FP95" s="691"/>
      <c r="FQ95" s="691"/>
      <c r="FR95" s="691"/>
      <c r="FS95" s="691"/>
      <c r="FT95" s="691"/>
      <c r="FU95" s="691"/>
      <c r="FV95" s="691"/>
      <c r="FW95" s="691"/>
      <c r="FX95" s="691"/>
      <c r="FY95" s="691"/>
      <c r="FZ95" s="691"/>
      <c r="GA95" s="691"/>
      <c r="GB95" s="691"/>
      <c r="GC95" s="691"/>
      <c r="GD95" s="691"/>
      <c r="GE95" s="691"/>
      <c r="GF95" s="691"/>
      <c r="GG95" s="691"/>
      <c r="GH95" s="691"/>
      <c r="GI95" s="691"/>
      <c r="GJ95" s="691"/>
      <c r="GK95" s="691"/>
      <c r="GL95" s="691"/>
      <c r="GM95" s="691"/>
      <c r="GN95" s="691"/>
      <c r="GO95" s="691"/>
      <c r="GP95" s="691"/>
      <c r="GQ95" s="691"/>
      <c r="GR95" s="691"/>
      <c r="GS95" s="691"/>
      <c r="GT95" s="691"/>
      <c r="GU95" s="691"/>
      <c r="GV95" s="691"/>
      <c r="GW95" s="691"/>
      <c r="GX95" s="691"/>
      <c r="GY95" s="691"/>
      <c r="GZ95" s="691"/>
      <c r="HA95" s="691"/>
      <c r="HB95" s="691"/>
      <c r="HC95" s="691"/>
      <c r="HD95" s="691"/>
      <c r="HE95" s="691"/>
      <c r="HF95" s="691"/>
      <c r="HG95" s="691"/>
      <c r="HH95" s="691"/>
    </row>
    <row r="96" spans="1:216" s="787" customFormat="1" x14ac:dyDescent="0.25">
      <c r="A96" s="691"/>
      <c r="B96" s="814"/>
      <c r="C96" s="814"/>
      <c r="D96" s="814"/>
      <c r="E96" s="814"/>
      <c r="F96" s="814"/>
      <c r="G96" s="814"/>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691"/>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1"/>
      <c r="BU96" s="691"/>
      <c r="BV96" s="691"/>
      <c r="BW96" s="691"/>
      <c r="BX96" s="691"/>
      <c r="BY96" s="691"/>
      <c r="BZ96" s="691"/>
      <c r="CA96" s="691"/>
      <c r="CB96" s="691"/>
      <c r="CC96" s="691"/>
      <c r="CD96" s="691"/>
      <c r="CE96" s="691"/>
      <c r="CF96" s="691"/>
      <c r="CG96" s="691"/>
      <c r="CH96" s="691"/>
      <c r="CI96" s="691"/>
      <c r="CJ96" s="691"/>
      <c r="CK96" s="691"/>
      <c r="CL96" s="691"/>
      <c r="CM96" s="691"/>
      <c r="CN96" s="691"/>
      <c r="CO96" s="691"/>
      <c r="CP96" s="691"/>
      <c r="CQ96" s="691"/>
      <c r="CR96" s="691"/>
      <c r="CS96" s="691"/>
      <c r="CT96" s="691"/>
      <c r="CU96" s="691"/>
      <c r="CV96" s="691"/>
      <c r="CW96" s="691"/>
      <c r="CX96" s="691"/>
      <c r="CY96" s="691"/>
      <c r="CZ96" s="691"/>
      <c r="DA96" s="691"/>
      <c r="DB96" s="691"/>
      <c r="DC96" s="691"/>
      <c r="DD96" s="691"/>
      <c r="DE96" s="691"/>
      <c r="DF96" s="691"/>
      <c r="DG96" s="691"/>
      <c r="DH96" s="691"/>
      <c r="DI96" s="691"/>
      <c r="DJ96" s="691"/>
      <c r="DK96" s="691"/>
      <c r="DL96" s="691"/>
      <c r="DM96" s="691"/>
      <c r="DN96" s="691"/>
      <c r="DO96" s="691"/>
      <c r="DP96" s="691"/>
      <c r="DQ96" s="691"/>
      <c r="DR96" s="691"/>
      <c r="DS96" s="691"/>
      <c r="DT96" s="691"/>
      <c r="DU96" s="691"/>
      <c r="DV96" s="691"/>
      <c r="DW96" s="691"/>
      <c r="DX96" s="691"/>
      <c r="DY96" s="691"/>
      <c r="DZ96" s="691"/>
      <c r="EA96" s="691"/>
      <c r="EB96" s="691"/>
      <c r="EC96" s="691"/>
      <c r="ED96" s="691"/>
      <c r="EE96" s="691"/>
      <c r="EF96" s="691"/>
      <c r="EG96" s="691"/>
      <c r="EH96" s="691"/>
      <c r="EI96" s="691"/>
      <c r="EJ96" s="691"/>
      <c r="EK96" s="691"/>
      <c r="EL96" s="691"/>
      <c r="EM96" s="691"/>
      <c r="EN96" s="691"/>
      <c r="EO96" s="691"/>
      <c r="EP96" s="691"/>
      <c r="EQ96" s="691"/>
      <c r="ER96" s="691"/>
      <c r="ES96" s="691"/>
      <c r="ET96" s="691"/>
      <c r="EU96" s="691"/>
      <c r="EV96" s="691"/>
      <c r="EW96" s="691"/>
      <c r="EX96" s="691"/>
      <c r="EY96" s="691"/>
      <c r="EZ96" s="691"/>
      <c r="FA96" s="691"/>
      <c r="FB96" s="691"/>
      <c r="FC96" s="691"/>
      <c r="FD96" s="691"/>
      <c r="FE96" s="691"/>
      <c r="FF96" s="691"/>
      <c r="FG96" s="691"/>
      <c r="FH96" s="691"/>
      <c r="FI96" s="691"/>
      <c r="FJ96" s="691"/>
      <c r="FK96" s="691"/>
      <c r="FL96" s="691"/>
      <c r="FM96" s="691"/>
      <c r="FN96" s="691"/>
      <c r="FO96" s="691"/>
      <c r="FP96" s="691"/>
      <c r="FQ96" s="691"/>
      <c r="FR96" s="691"/>
      <c r="FS96" s="691"/>
      <c r="FT96" s="691"/>
      <c r="FU96" s="691"/>
      <c r="FV96" s="691"/>
      <c r="FW96" s="691"/>
      <c r="FX96" s="691"/>
      <c r="FY96" s="691"/>
      <c r="FZ96" s="691"/>
      <c r="GA96" s="691"/>
      <c r="GB96" s="691"/>
      <c r="GC96" s="691"/>
      <c r="GD96" s="691"/>
      <c r="GE96" s="691"/>
      <c r="GF96" s="691"/>
      <c r="GG96" s="691"/>
      <c r="GH96" s="691"/>
      <c r="GI96" s="691"/>
      <c r="GJ96" s="691"/>
      <c r="GK96" s="691"/>
      <c r="GL96" s="691"/>
      <c r="GM96" s="691"/>
      <c r="GN96" s="691"/>
      <c r="GO96" s="691"/>
      <c r="GP96" s="691"/>
      <c r="GQ96" s="691"/>
      <c r="GR96" s="691"/>
      <c r="GS96" s="691"/>
      <c r="GT96" s="691"/>
      <c r="GU96" s="691"/>
      <c r="GV96" s="691"/>
      <c r="GW96" s="691"/>
      <c r="GX96" s="691"/>
      <c r="GY96" s="691"/>
      <c r="GZ96" s="691"/>
      <c r="HA96" s="691"/>
      <c r="HB96" s="691"/>
      <c r="HC96" s="691"/>
      <c r="HD96" s="691"/>
      <c r="HE96" s="691"/>
      <c r="HF96" s="691"/>
      <c r="HG96" s="691"/>
      <c r="HH96" s="691"/>
    </row>
    <row r="97" spans="1:216" s="787" customFormat="1" x14ac:dyDescent="0.25">
      <c r="A97" s="691"/>
      <c r="B97" s="814"/>
      <c r="C97" s="814"/>
      <c r="D97" s="814"/>
      <c r="E97" s="814"/>
      <c r="F97" s="814"/>
      <c r="G97" s="814"/>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1"/>
      <c r="BU97" s="691"/>
      <c r="BV97" s="691"/>
      <c r="BW97" s="691"/>
      <c r="BX97" s="691"/>
      <c r="BY97" s="691"/>
      <c r="BZ97" s="691"/>
      <c r="CA97" s="691"/>
      <c r="CB97" s="691"/>
      <c r="CC97" s="691"/>
      <c r="CD97" s="691"/>
      <c r="CE97" s="691"/>
      <c r="CF97" s="691"/>
      <c r="CG97" s="691"/>
      <c r="CH97" s="691"/>
      <c r="CI97" s="691"/>
      <c r="CJ97" s="691"/>
      <c r="CK97" s="691"/>
      <c r="CL97" s="691"/>
      <c r="CM97" s="691"/>
      <c r="CN97" s="691"/>
      <c r="CO97" s="691"/>
      <c r="CP97" s="691"/>
      <c r="CQ97" s="691"/>
      <c r="CR97" s="691"/>
      <c r="CS97" s="691"/>
      <c r="CT97" s="691"/>
      <c r="CU97" s="691"/>
      <c r="CV97" s="691"/>
      <c r="CW97" s="691"/>
      <c r="CX97" s="691"/>
      <c r="CY97" s="691"/>
      <c r="CZ97" s="691"/>
      <c r="DA97" s="691"/>
      <c r="DB97" s="691"/>
      <c r="DC97" s="691"/>
      <c r="DD97" s="691"/>
      <c r="DE97" s="691"/>
      <c r="DF97" s="691"/>
      <c r="DG97" s="691"/>
      <c r="DH97" s="691"/>
      <c r="DI97" s="691"/>
      <c r="DJ97" s="691"/>
      <c r="DK97" s="691"/>
      <c r="DL97" s="691"/>
      <c r="DM97" s="691"/>
      <c r="DN97" s="691"/>
      <c r="DO97" s="691"/>
      <c r="DP97" s="691"/>
      <c r="DQ97" s="691"/>
      <c r="DR97" s="691"/>
      <c r="DS97" s="691"/>
      <c r="DT97" s="691"/>
      <c r="DU97" s="691"/>
      <c r="DV97" s="691"/>
      <c r="DW97" s="691"/>
      <c r="DX97" s="691"/>
      <c r="DY97" s="691"/>
      <c r="DZ97" s="691"/>
      <c r="EA97" s="691"/>
      <c r="EB97" s="691"/>
      <c r="EC97" s="691"/>
      <c r="ED97" s="691"/>
      <c r="EE97" s="691"/>
      <c r="EF97" s="691"/>
      <c r="EG97" s="691"/>
      <c r="EH97" s="691"/>
      <c r="EI97" s="691"/>
      <c r="EJ97" s="691"/>
      <c r="EK97" s="691"/>
      <c r="EL97" s="691"/>
      <c r="EM97" s="691"/>
      <c r="EN97" s="691"/>
      <c r="EO97" s="691"/>
      <c r="EP97" s="691"/>
      <c r="EQ97" s="691"/>
      <c r="ER97" s="691"/>
      <c r="ES97" s="691"/>
      <c r="ET97" s="691"/>
      <c r="EU97" s="691"/>
      <c r="EV97" s="691"/>
      <c r="EW97" s="691"/>
      <c r="EX97" s="691"/>
      <c r="EY97" s="691"/>
      <c r="EZ97" s="691"/>
      <c r="FA97" s="691"/>
      <c r="FB97" s="691"/>
      <c r="FC97" s="691"/>
      <c r="FD97" s="691"/>
      <c r="FE97" s="691"/>
      <c r="FF97" s="691"/>
      <c r="FG97" s="691"/>
      <c r="FH97" s="691"/>
      <c r="FI97" s="691"/>
      <c r="FJ97" s="691"/>
      <c r="FK97" s="691"/>
      <c r="FL97" s="691"/>
      <c r="FM97" s="691"/>
      <c r="FN97" s="691"/>
      <c r="FO97" s="691"/>
      <c r="FP97" s="691"/>
      <c r="FQ97" s="691"/>
      <c r="FR97" s="691"/>
      <c r="FS97" s="691"/>
      <c r="FT97" s="691"/>
      <c r="FU97" s="691"/>
      <c r="FV97" s="691"/>
      <c r="FW97" s="691"/>
      <c r="FX97" s="691"/>
      <c r="FY97" s="691"/>
      <c r="FZ97" s="691"/>
      <c r="GA97" s="691"/>
      <c r="GB97" s="691"/>
      <c r="GC97" s="691"/>
      <c r="GD97" s="691"/>
      <c r="GE97" s="691"/>
      <c r="GF97" s="691"/>
      <c r="GG97" s="691"/>
      <c r="GH97" s="691"/>
      <c r="GI97" s="691"/>
      <c r="GJ97" s="691"/>
      <c r="GK97" s="691"/>
      <c r="GL97" s="691"/>
      <c r="GM97" s="691"/>
      <c r="GN97" s="691"/>
      <c r="GO97" s="691"/>
      <c r="GP97" s="691"/>
      <c r="GQ97" s="691"/>
      <c r="GR97" s="691"/>
      <c r="GS97" s="691"/>
      <c r="GT97" s="691"/>
      <c r="GU97" s="691"/>
      <c r="GV97" s="691"/>
      <c r="GW97" s="691"/>
      <c r="GX97" s="691"/>
      <c r="GY97" s="691"/>
      <c r="GZ97" s="691"/>
      <c r="HA97" s="691"/>
      <c r="HB97" s="691"/>
      <c r="HC97" s="691"/>
      <c r="HD97" s="691"/>
      <c r="HE97" s="691"/>
      <c r="HF97" s="691"/>
      <c r="HG97" s="691"/>
      <c r="HH97" s="691"/>
    </row>
    <row r="98" spans="1:216" s="787" customFormat="1" x14ac:dyDescent="0.25">
      <c r="A98" s="691"/>
      <c r="B98" s="814"/>
      <c r="C98" s="814"/>
      <c r="D98" s="814"/>
      <c r="E98" s="814"/>
      <c r="F98" s="814"/>
      <c r="G98" s="814"/>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1"/>
      <c r="AY98" s="691"/>
      <c r="AZ98" s="691"/>
      <c r="BA98" s="691"/>
      <c r="BB98" s="691"/>
      <c r="BC98" s="691"/>
      <c r="BD98" s="691"/>
      <c r="BE98" s="691"/>
      <c r="BF98" s="691"/>
      <c r="BG98" s="691"/>
      <c r="BH98" s="691"/>
      <c r="BI98" s="691"/>
      <c r="BJ98" s="691"/>
      <c r="BK98" s="691"/>
      <c r="BL98" s="691"/>
      <c r="BM98" s="691"/>
      <c r="BN98" s="691"/>
      <c r="BO98" s="691"/>
      <c r="BP98" s="691"/>
      <c r="BQ98" s="691"/>
      <c r="BR98" s="691"/>
      <c r="BS98" s="691"/>
      <c r="BT98" s="691"/>
      <c r="BU98" s="691"/>
      <c r="BV98" s="691"/>
      <c r="BW98" s="691"/>
      <c r="BX98" s="691"/>
      <c r="BY98" s="691"/>
      <c r="BZ98" s="691"/>
      <c r="CA98" s="691"/>
      <c r="CB98" s="691"/>
      <c r="CC98" s="691"/>
      <c r="CD98" s="691"/>
      <c r="CE98" s="691"/>
      <c r="CF98" s="691"/>
      <c r="CG98" s="691"/>
      <c r="CH98" s="691"/>
      <c r="CI98" s="691"/>
      <c r="CJ98" s="691"/>
      <c r="CK98" s="691"/>
      <c r="CL98" s="691"/>
      <c r="CM98" s="691"/>
      <c r="CN98" s="691"/>
      <c r="CO98" s="691"/>
      <c r="CP98" s="691"/>
      <c r="CQ98" s="691"/>
      <c r="CR98" s="691"/>
      <c r="CS98" s="691"/>
      <c r="CT98" s="691"/>
      <c r="CU98" s="691"/>
      <c r="CV98" s="691"/>
      <c r="CW98" s="691"/>
      <c r="CX98" s="691"/>
      <c r="CY98" s="691"/>
      <c r="CZ98" s="691"/>
      <c r="DA98" s="691"/>
      <c r="DB98" s="691"/>
      <c r="DC98" s="691"/>
      <c r="DD98" s="691"/>
      <c r="DE98" s="691"/>
      <c r="DF98" s="691"/>
      <c r="DG98" s="691"/>
      <c r="DH98" s="691"/>
      <c r="DI98" s="691"/>
      <c r="DJ98" s="691"/>
      <c r="DK98" s="691"/>
      <c r="DL98" s="691"/>
      <c r="DM98" s="691"/>
      <c r="DN98" s="691"/>
      <c r="DO98" s="691"/>
      <c r="DP98" s="691"/>
      <c r="DQ98" s="691"/>
      <c r="DR98" s="691"/>
      <c r="DS98" s="691"/>
      <c r="DT98" s="691"/>
      <c r="DU98" s="691"/>
      <c r="DV98" s="691"/>
      <c r="DW98" s="691"/>
      <c r="DX98" s="691"/>
      <c r="DY98" s="691"/>
      <c r="DZ98" s="691"/>
      <c r="EA98" s="691"/>
      <c r="EB98" s="691"/>
      <c r="EC98" s="691"/>
      <c r="ED98" s="691"/>
      <c r="EE98" s="691"/>
      <c r="EF98" s="691"/>
      <c r="EG98" s="691"/>
      <c r="EH98" s="691"/>
      <c r="EI98" s="691"/>
      <c r="EJ98" s="691"/>
      <c r="EK98" s="691"/>
      <c r="EL98" s="691"/>
      <c r="EM98" s="691"/>
      <c r="EN98" s="691"/>
      <c r="EO98" s="691"/>
      <c r="EP98" s="691"/>
      <c r="EQ98" s="691"/>
      <c r="ER98" s="691"/>
      <c r="ES98" s="691"/>
      <c r="ET98" s="691"/>
      <c r="EU98" s="691"/>
      <c r="EV98" s="691"/>
      <c r="EW98" s="691"/>
      <c r="EX98" s="691"/>
      <c r="EY98" s="691"/>
      <c r="EZ98" s="691"/>
      <c r="FA98" s="691"/>
      <c r="FB98" s="691"/>
      <c r="FC98" s="691"/>
      <c r="FD98" s="691"/>
      <c r="FE98" s="691"/>
      <c r="FF98" s="691"/>
      <c r="FG98" s="691"/>
      <c r="FH98" s="691"/>
      <c r="FI98" s="691"/>
      <c r="FJ98" s="691"/>
      <c r="FK98" s="691"/>
      <c r="FL98" s="691"/>
      <c r="FM98" s="691"/>
      <c r="FN98" s="691"/>
      <c r="FO98" s="691"/>
      <c r="FP98" s="691"/>
      <c r="FQ98" s="691"/>
      <c r="FR98" s="691"/>
      <c r="FS98" s="691"/>
      <c r="FT98" s="691"/>
      <c r="FU98" s="691"/>
      <c r="FV98" s="691"/>
      <c r="FW98" s="691"/>
      <c r="FX98" s="691"/>
      <c r="FY98" s="691"/>
      <c r="FZ98" s="691"/>
      <c r="GA98" s="691"/>
      <c r="GB98" s="691"/>
      <c r="GC98" s="691"/>
      <c r="GD98" s="691"/>
      <c r="GE98" s="691"/>
      <c r="GF98" s="691"/>
      <c r="GG98" s="691"/>
      <c r="GH98" s="691"/>
      <c r="GI98" s="691"/>
      <c r="GJ98" s="691"/>
      <c r="GK98" s="691"/>
      <c r="GL98" s="691"/>
      <c r="GM98" s="691"/>
      <c r="GN98" s="691"/>
      <c r="GO98" s="691"/>
      <c r="GP98" s="691"/>
      <c r="GQ98" s="691"/>
      <c r="GR98" s="691"/>
      <c r="GS98" s="691"/>
      <c r="GT98" s="691"/>
      <c r="GU98" s="691"/>
      <c r="GV98" s="691"/>
      <c r="GW98" s="691"/>
      <c r="GX98" s="691"/>
      <c r="GY98" s="691"/>
      <c r="GZ98" s="691"/>
      <c r="HA98" s="691"/>
      <c r="HB98" s="691"/>
      <c r="HC98" s="691"/>
      <c r="HD98" s="691"/>
      <c r="HE98" s="691"/>
      <c r="HF98" s="691"/>
      <c r="HG98" s="691"/>
      <c r="HH98" s="691"/>
    </row>
    <row r="99" spans="1:216" s="787" customFormat="1" x14ac:dyDescent="0.25">
      <c r="A99" s="691"/>
      <c r="B99" s="814"/>
      <c r="C99" s="814"/>
      <c r="D99" s="814"/>
      <c r="E99" s="814"/>
      <c r="F99" s="814"/>
      <c r="G99" s="814"/>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1"/>
      <c r="AY99" s="691"/>
      <c r="AZ99" s="691"/>
      <c r="BA99" s="691"/>
      <c r="BB99" s="691"/>
      <c r="BC99" s="691"/>
      <c r="BD99" s="691"/>
      <c r="BE99" s="691"/>
      <c r="BF99" s="691"/>
      <c r="BG99" s="691"/>
      <c r="BH99" s="691"/>
      <c r="BI99" s="691"/>
      <c r="BJ99" s="691"/>
      <c r="BK99" s="691"/>
      <c r="BL99" s="691"/>
      <c r="BM99" s="691"/>
      <c r="BN99" s="691"/>
      <c r="BO99" s="691"/>
      <c r="BP99" s="691"/>
      <c r="BQ99" s="691"/>
      <c r="BR99" s="691"/>
      <c r="BS99" s="691"/>
      <c r="BT99" s="691"/>
      <c r="BU99" s="691"/>
      <c r="BV99" s="691"/>
      <c r="BW99" s="691"/>
      <c r="BX99" s="691"/>
      <c r="BY99" s="691"/>
      <c r="BZ99" s="691"/>
      <c r="CA99" s="691"/>
      <c r="CB99" s="691"/>
      <c r="CC99" s="691"/>
      <c r="CD99" s="691"/>
      <c r="CE99" s="691"/>
      <c r="CF99" s="691"/>
      <c r="CG99" s="691"/>
      <c r="CH99" s="691"/>
      <c r="CI99" s="691"/>
      <c r="CJ99" s="691"/>
      <c r="CK99" s="691"/>
      <c r="CL99" s="691"/>
      <c r="CM99" s="691"/>
      <c r="CN99" s="691"/>
      <c r="CO99" s="691"/>
      <c r="CP99" s="691"/>
      <c r="CQ99" s="691"/>
      <c r="CR99" s="691"/>
      <c r="CS99" s="691"/>
      <c r="CT99" s="691"/>
      <c r="CU99" s="691"/>
      <c r="CV99" s="691"/>
      <c r="CW99" s="691"/>
      <c r="CX99" s="691"/>
      <c r="CY99" s="691"/>
      <c r="CZ99" s="691"/>
      <c r="DA99" s="691"/>
      <c r="DB99" s="691"/>
      <c r="DC99" s="691"/>
      <c r="DD99" s="691"/>
      <c r="DE99" s="691"/>
      <c r="DF99" s="691"/>
      <c r="DG99" s="691"/>
      <c r="DH99" s="691"/>
      <c r="DI99" s="691"/>
      <c r="DJ99" s="691"/>
      <c r="DK99" s="691"/>
      <c r="DL99" s="691"/>
      <c r="DM99" s="691"/>
      <c r="DN99" s="691"/>
      <c r="DO99" s="691"/>
      <c r="DP99" s="691"/>
      <c r="DQ99" s="691"/>
      <c r="DR99" s="691"/>
      <c r="DS99" s="691"/>
      <c r="DT99" s="691"/>
      <c r="DU99" s="691"/>
      <c r="DV99" s="691"/>
      <c r="DW99" s="691"/>
      <c r="DX99" s="691"/>
      <c r="DY99" s="691"/>
      <c r="DZ99" s="691"/>
      <c r="EA99" s="691"/>
      <c r="EB99" s="691"/>
      <c r="EC99" s="691"/>
      <c r="ED99" s="691"/>
      <c r="EE99" s="691"/>
      <c r="EF99" s="691"/>
      <c r="EG99" s="691"/>
      <c r="EH99" s="691"/>
      <c r="EI99" s="691"/>
      <c r="EJ99" s="691"/>
      <c r="EK99" s="691"/>
      <c r="EL99" s="691"/>
      <c r="EM99" s="691"/>
      <c r="EN99" s="691"/>
      <c r="EO99" s="691"/>
      <c r="EP99" s="691"/>
      <c r="EQ99" s="691"/>
      <c r="ER99" s="691"/>
      <c r="ES99" s="691"/>
      <c r="ET99" s="691"/>
      <c r="EU99" s="691"/>
      <c r="EV99" s="691"/>
      <c r="EW99" s="691"/>
      <c r="EX99" s="691"/>
      <c r="EY99" s="691"/>
      <c r="EZ99" s="691"/>
      <c r="FA99" s="691"/>
      <c r="FB99" s="691"/>
      <c r="FC99" s="691"/>
      <c r="FD99" s="691"/>
      <c r="FE99" s="691"/>
      <c r="FF99" s="691"/>
      <c r="FG99" s="691"/>
      <c r="FH99" s="691"/>
      <c r="FI99" s="691"/>
      <c r="FJ99" s="691"/>
      <c r="FK99" s="691"/>
      <c r="FL99" s="691"/>
      <c r="FM99" s="691"/>
      <c r="FN99" s="691"/>
      <c r="FO99" s="691"/>
      <c r="FP99" s="691"/>
      <c r="FQ99" s="691"/>
      <c r="FR99" s="691"/>
      <c r="FS99" s="691"/>
      <c r="FT99" s="691"/>
      <c r="FU99" s="691"/>
      <c r="FV99" s="691"/>
      <c r="FW99" s="691"/>
      <c r="FX99" s="691"/>
      <c r="FY99" s="691"/>
      <c r="FZ99" s="691"/>
      <c r="GA99" s="691"/>
      <c r="GB99" s="691"/>
      <c r="GC99" s="691"/>
      <c r="GD99" s="691"/>
      <c r="GE99" s="691"/>
      <c r="GF99" s="691"/>
      <c r="GG99" s="691"/>
      <c r="GH99" s="691"/>
      <c r="GI99" s="691"/>
      <c r="GJ99" s="691"/>
      <c r="GK99" s="691"/>
      <c r="GL99" s="691"/>
      <c r="GM99" s="691"/>
      <c r="GN99" s="691"/>
      <c r="GO99" s="691"/>
      <c r="GP99" s="691"/>
      <c r="GQ99" s="691"/>
      <c r="GR99" s="691"/>
      <c r="GS99" s="691"/>
      <c r="GT99" s="691"/>
      <c r="GU99" s="691"/>
      <c r="GV99" s="691"/>
      <c r="GW99" s="691"/>
      <c r="GX99" s="691"/>
      <c r="GY99" s="691"/>
      <c r="GZ99" s="691"/>
      <c r="HA99" s="691"/>
      <c r="HB99" s="691"/>
      <c r="HC99" s="691"/>
      <c r="HD99" s="691"/>
      <c r="HE99" s="691"/>
      <c r="HF99" s="691"/>
      <c r="HG99" s="691"/>
      <c r="HH99" s="691"/>
    </row>
    <row r="100" spans="1:216" s="787" customFormat="1" x14ac:dyDescent="0.25">
      <c r="A100" s="691"/>
      <c r="B100" s="814"/>
      <c r="C100" s="814"/>
      <c r="D100" s="814"/>
      <c r="E100" s="814"/>
      <c r="F100" s="814"/>
      <c r="G100" s="814"/>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1"/>
      <c r="BU100" s="691"/>
      <c r="BV100" s="691"/>
      <c r="BW100" s="691"/>
      <c r="BX100" s="691"/>
      <c r="BY100" s="691"/>
      <c r="BZ100" s="691"/>
      <c r="CA100" s="691"/>
      <c r="CB100" s="691"/>
      <c r="CC100" s="691"/>
      <c r="CD100" s="691"/>
      <c r="CE100" s="691"/>
      <c r="CF100" s="691"/>
      <c r="CG100" s="691"/>
      <c r="CH100" s="691"/>
      <c r="CI100" s="691"/>
      <c r="CJ100" s="691"/>
      <c r="CK100" s="691"/>
      <c r="CL100" s="691"/>
      <c r="CM100" s="691"/>
      <c r="CN100" s="691"/>
      <c r="CO100" s="691"/>
      <c r="CP100" s="691"/>
      <c r="CQ100" s="691"/>
      <c r="CR100" s="691"/>
      <c r="CS100" s="691"/>
      <c r="CT100" s="691"/>
      <c r="CU100" s="691"/>
      <c r="CV100" s="691"/>
      <c r="CW100" s="691"/>
      <c r="CX100" s="691"/>
      <c r="CY100" s="691"/>
      <c r="CZ100" s="691"/>
      <c r="DA100" s="691"/>
      <c r="DB100" s="691"/>
      <c r="DC100" s="691"/>
      <c r="DD100" s="691"/>
      <c r="DE100" s="691"/>
      <c r="DF100" s="691"/>
      <c r="DG100" s="691"/>
      <c r="DH100" s="691"/>
      <c r="DI100" s="691"/>
      <c r="DJ100" s="691"/>
      <c r="DK100" s="691"/>
      <c r="DL100" s="691"/>
      <c r="DM100" s="691"/>
      <c r="DN100" s="691"/>
      <c r="DO100" s="691"/>
      <c r="DP100" s="691"/>
      <c r="DQ100" s="691"/>
      <c r="DR100" s="691"/>
      <c r="DS100" s="691"/>
      <c r="DT100" s="691"/>
      <c r="DU100" s="691"/>
      <c r="DV100" s="691"/>
      <c r="DW100" s="691"/>
      <c r="DX100" s="691"/>
      <c r="DY100" s="691"/>
      <c r="DZ100" s="691"/>
      <c r="EA100" s="691"/>
      <c r="EB100" s="691"/>
      <c r="EC100" s="691"/>
      <c r="ED100" s="691"/>
      <c r="EE100" s="691"/>
      <c r="EF100" s="691"/>
      <c r="EG100" s="691"/>
      <c r="EH100" s="691"/>
      <c r="EI100" s="691"/>
      <c r="EJ100" s="691"/>
      <c r="EK100" s="691"/>
      <c r="EL100" s="691"/>
      <c r="EM100" s="691"/>
      <c r="EN100" s="691"/>
      <c r="EO100" s="691"/>
      <c r="EP100" s="691"/>
      <c r="EQ100" s="691"/>
      <c r="ER100" s="691"/>
      <c r="ES100" s="691"/>
      <c r="ET100" s="691"/>
      <c r="EU100" s="691"/>
      <c r="EV100" s="691"/>
      <c r="EW100" s="691"/>
      <c r="EX100" s="691"/>
      <c r="EY100" s="691"/>
      <c r="EZ100" s="691"/>
      <c r="FA100" s="691"/>
      <c r="FB100" s="691"/>
      <c r="FC100" s="691"/>
      <c r="FD100" s="691"/>
      <c r="FE100" s="691"/>
      <c r="FF100" s="691"/>
      <c r="FG100" s="691"/>
      <c r="FH100" s="691"/>
      <c r="FI100" s="691"/>
      <c r="FJ100" s="691"/>
      <c r="FK100" s="691"/>
      <c r="FL100" s="691"/>
      <c r="FM100" s="691"/>
      <c r="FN100" s="691"/>
      <c r="FO100" s="691"/>
      <c r="FP100" s="691"/>
      <c r="FQ100" s="691"/>
      <c r="FR100" s="691"/>
      <c r="FS100" s="691"/>
      <c r="FT100" s="691"/>
      <c r="FU100" s="691"/>
      <c r="FV100" s="691"/>
      <c r="FW100" s="691"/>
      <c r="FX100" s="691"/>
      <c r="FY100" s="691"/>
      <c r="FZ100" s="691"/>
      <c r="GA100" s="691"/>
      <c r="GB100" s="691"/>
      <c r="GC100" s="691"/>
      <c r="GD100" s="691"/>
      <c r="GE100" s="691"/>
      <c r="GF100" s="691"/>
      <c r="GG100" s="691"/>
      <c r="GH100" s="691"/>
      <c r="GI100" s="691"/>
      <c r="GJ100" s="691"/>
      <c r="GK100" s="691"/>
      <c r="GL100" s="691"/>
      <c r="GM100" s="691"/>
      <c r="GN100" s="691"/>
      <c r="GO100" s="691"/>
      <c r="GP100" s="691"/>
      <c r="GQ100" s="691"/>
      <c r="GR100" s="691"/>
      <c r="GS100" s="691"/>
      <c r="GT100" s="691"/>
      <c r="GU100" s="691"/>
      <c r="GV100" s="691"/>
      <c r="GW100" s="691"/>
      <c r="GX100" s="691"/>
      <c r="GY100" s="691"/>
      <c r="GZ100" s="691"/>
      <c r="HA100" s="691"/>
      <c r="HB100" s="691"/>
      <c r="HC100" s="691"/>
      <c r="HD100" s="691"/>
      <c r="HE100" s="691"/>
      <c r="HF100" s="691"/>
      <c r="HG100" s="691"/>
      <c r="HH100" s="691"/>
    </row>
    <row r="101" spans="1:216" s="787" customFormat="1" x14ac:dyDescent="0.25">
      <c r="A101" s="691"/>
      <c r="B101" s="814"/>
      <c r="C101" s="814"/>
      <c r="D101" s="814"/>
      <c r="E101" s="814"/>
      <c r="F101" s="814"/>
      <c r="G101" s="814"/>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1"/>
      <c r="BU101" s="691"/>
      <c r="BV101" s="691"/>
      <c r="BW101" s="691"/>
      <c r="BX101" s="691"/>
      <c r="BY101" s="691"/>
      <c r="BZ101" s="691"/>
      <c r="CA101" s="691"/>
      <c r="CB101" s="691"/>
      <c r="CC101" s="691"/>
      <c r="CD101" s="691"/>
      <c r="CE101" s="691"/>
      <c r="CF101" s="691"/>
      <c r="CG101" s="691"/>
      <c r="CH101" s="691"/>
      <c r="CI101" s="691"/>
      <c r="CJ101" s="691"/>
      <c r="CK101" s="691"/>
      <c r="CL101" s="691"/>
      <c r="CM101" s="691"/>
      <c r="CN101" s="691"/>
      <c r="CO101" s="691"/>
      <c r="CP101" s="691"/>
      <c r="CQ101" s="691"/>
      <c r="CR101" s="691"/>
      <c r="CS101" s="691"/>
      <c r="CT101" s="691"/>
      <c r="CU101" s="691"/>
      <c r="CV101" s="691"/>
      <c r="CW101" s="691"/>
      <c r="CX101" s="691"/>
      <c r="CY101" s="691"/>
      <c r="CZ101" s="691"/>
      <c r="DA101" s="691"/>
      <c r="DB101" s="691"/>
      <c r="DC101" s="691"/>
      <c r="DD101" s="691"/>
      <c r="DE101" s="691"/>
      <c r="DF101" s="691"/>
      <c r="DG101" s="691"/>
      <c r="DH101" s="691"/>
      <c r="DI101" s="691"/>
      <c r="DJ101" s="691"/>
      <c r="DK101" s="691"/>
      <c r="DL101" s="691"/>
      <c r="DM101" s="691"/>
      <c r="DN101" s="691"/>
      <c r="DO101" s="691"/>
      <c r="DP101" s="691"/>
      <c r="DQ101" s="691"/>
      <c r="DR101" s="691"/>
      <c r="DS101" s="691"/>
      <c r="DT101" s="691"/>
      <c r="DU101" s="691"/>
      <c r="DV101" s="691"/>
      <c r="DW101" s="691"/>
      <c r="DX101" s="691"/>
      <c r="DY101" s="691"/>
      <c r="DZ101" s="691"/>
      <c r="EA101" s="691"/>
      <c r="EB101" s="691"/>
      <c r="EC101" s="691"/>
      <c r="ED101" s="691"/>
      <c r="EE101" s="691"/>
      <c r="EF101" s="691"/>
      <c r="EG101" s="691"/>
      <c r="EH101" s="691"/>
      <c r="EI101" s="691"/>
      <c r="EJ101" s="691"/>
      <c r="EK101" s="691"/>
      <c r="EL101" s="691"/>
      <c r="EM101" s="691"/>
      <c r="EN101" s="691"/>
      <c r="EO101" s="691"/>
      <c r="EP101" s="691"/>
      <c r="EQ101" s="691"/>
      <c r="ER101" s="691"/>
      <c r="ES101" s="691"/>
      <c r="ET101" s="691"/>
      <c r="EU101" s="691"/>
      <c r="EV101" s="691"/>
      <c r="EW101" s="691"/>
      <c r="EX101" s="691"/>
      <c r="EY101" s="691"/>
      <c r="EZ101" s="691"/>
      <c r="FA101" s="691"/>
      <c r="FB101" s="691"/>
      <c r="FC101" s="691"/>
      <c r="FD101" s="691"/>
      <c r="FE101" s="691"/>
      <c r="FF101" s="691"/>
      <c r="FG101" s="691"/>
      <c r="FH101" s="691"/>
      <c r="FI101" s="691"/>
      <c r="FJ101" s="691"/>
      <c r="FK101" s="691"/>
      <c r="FL101" s="691"/>
      <c r="FM101" s="691"/>
      <c r="FN101" s="691"/>
      <c r="FO101" s="691"/>
      <c r="FP101" s="691"/>
      <c r="FQ101" s="691"/>
      <c r="FR101" s="691"/>
      <c r="FS101" s="691"/>
      <c r="FT101" s="691"/>
      <c r="FU101" s="691"/>
      <c r="FV101" s="691"/>
      <c r="FW101" s="691"/>
      <c r="FX101" s="691"/>
      <c r="FY101" s="691"/>
      <c r="FZ101" s="691"/>
      <c r="GA101" s="691"/>
      <c r="GB101" s="691"/>
      <c r="GC101" s="691"/>
      <c r="GD101" s="691"/>
      <c r="GE101" s="691"/>
      <c r="GF101" s="691"/>
      <c r="GG101" s="691"/>
      <c r="GH101" s="691"/>
      <c r="GI101" s="691"/>
      <c r="GJ101" s="691"/>
      <c r="GK101" s="691"/>
      <c r="GL101" s="691"/>
      <c r="GM101" s="691"/>
      <c r="GN101" s="691"/>
      <c r="GO101" s="691"/>
      <c r="GP101" s="691"/>
      <c r="GQ101" s="691"/>
      <c r="GR101" s="691"/>
      <c r="GS101" s="691"/>
      <c r="GT101" s="691"/>
      <c r="GU101" s="691"/>
      <c r="GV101" s="691"/>
      <c r="GW101" s="691"/>
      <c r="GX101" s="691"/>
      <c r="GY101" s="691"/>
      <c r="GZ101" s="691"/>
      <c r="HA101" s="691"/>
      <c r="HB101" s="691"/>
      <c r="HC101" s="691"/>
      <c r="HD101" s="691"/>
      <c r="HE101" s="691"/>
      <c r="HF101" s="691"/>
      <c r="HG101" s="691"/>
      <c r="HH101" s="691"/>
    </row>
    <row r="102" spans="1:216" s="787" customFormat="1" x14ac:dyDescent="0.25">
      <c r="A102" s="691"/>
      <c r="B102" s="814"/>
      <c r="C102" s="814"/>
      <c r="D102" s="814"/>
      <c r="E102" s="814"/>
      <c r="F102" s="814"/>
      <c r="G102" s="814"/>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1"/>
      <c r="BU102" s="691"/>
      <c r="BV102" s="691"/>
      <c r="BW102" s="691"/>
      <c r="BX102" s="691"/>
      <c r="BY102" s="691"/>
      <c r="BZ102" s="691"/>
      <c r="CA102" s="691"/>
      <c r="CB102" s="691"/>
      <c r="CC102" s="691"/>
      <c r="CD102" s="691"/>
      <c r="CE102" s="691"/>
      <c r="CF102" s="691"/>
      <c r="CG102" s="691"/>
      <c r="CH102" s="691"/>
      <c r="CI102" s="691"/>
      <c r="CJ102" s="691"/>
      <c r="CK102" s="691"/>
      <c r="CL102" s="691"/>
      <c r="CM102" s="691"/>
      <c r="CN102" s="691"/>
      <c r="CO102" s="691"/>
      <c r="CP102" s="691"/>
      <c r="CQ102" s="691"/>
      <c r="CR102" s="691"/>
      <c r="CS102" s="691"/>
      <c r="CT102" s="691"/>
      <c r="CU102" s="691"/>
      <c r="CV102" s="691"/>
      <c r="CW102" s="691"/>
      <c r="CX102" s="691"/>
      <c r="CY102" s="691"/>
      <c r="CZ102" s="691"/>
      <c r="DA102" s="691"/>
      <c r="DB102" s="691"/>
      <c r="DC102" s="691"/>
      <c r="DD102" s="691"/>
      <c r="DE102" s="691"/>
      <c r="DF102" s="691"/>
      <c r="DG102" s="691"/>
      <c r="DH102" s="691"/>
      <c r="DI102" s="691"/>
      <c r="DJ102" s="691"/>
      <c r="DK102" s="691"/>
      <c r="DL102" s="691"/>
      <c r="DM102" s="691"/>
      <c r="DN102" s="691"/>
      <c r="DO102" s="691"/>
      <c r="DP102" s="691"/>
      <c r="DQ102" s="691"/>
      <c r="DR102" s="691"/>
      <c r="DS102" s="691"/>
      <c r="DT102" s="691"/>
      <c r="DU102" s="691"/>
      <c r="DV102" s="691"/>
      <c r="DW102" s="691"/>
      <c r="DX102" s="691"/>
      <c r="DY102" s="691"/>
      <c r="DZ102" s="691"/>
      <c r="EA102" s="691"/>
      <c r="EB102" s="691"/>
      <c r="EC102" s="691"/>
      <c r="ED102" s="691"/>
      <c r="EE102" s="691"/>
      <c r="EF102" s="691"/>
      <c r="EG102" s="691"/>
      <c r="EH102" s="691"/>
      <c r="EI102" s="691"/>
      <c r="EJ102" s="691"/>
      <c r="EK102" s="691"/>
      <c r="EL102" s="691"/>
      <c r="EM102" s="691"/>
      <c r="EN102" s="691"/>
      <c r="EO102" s="691"/>
      <c r="EP102" s="691"/>
      <c r="EQ102" s="691"/>
      <c r="ER102" s="691"/>
      <c r="ES102" s="691"/>
      <c r="ET102" s="691"/>
      <c r="EU102" s="691"/>
      <c r="EV102" s="691"/>
      <c r="EW102" s="691"/>
      <c r="EX102" s="691"/>
      <c r="EY102" s="691"/>
      <c r="EZ102" s="691"/>
      <c r="FA102" s="691"/>
      <c r="FB102" s="691"/>
      <c r="FC102" s="691"/>
      <c r="FD102" s="691"/>
      <c r="FE102" s="691"/>
      <c r="FF102" s="691"/>
      <c r="FG102" s="691"/>
      <c r="FH102" s="691"/>
      <c r="FI102" s="691"/>
      <c r="FJ102" s="691"/>
      <c r="FK102" s="691"/>
      <c r="FL102" s="691"/>
      <c r="FM102" s="691"/>
      <c r="FN102" s="691"/>
      <c r="FO102" s="691"/>
      <c r="FP102" s="691"/>
      <c r="FQ102" s="691"/>
      <c r="FR102" s="691"/>
      <c r="FS102" s="691"/>
      <c r="FT102" s="691"/>
      <c r="FU102" s="691"/>
      <c r="FV102" s="691"/>
      <c r="FW102" s="691"/>
      <c r="FX102" s="691"/>
      <c r="FY102" s="691"/>
      <c r="FZ102" s="691"/>
      <c r="GA102" s="691"/>
      <c r="GB102" s="691"/>
      <c r="GC102" s="691"/>
      <c r="GD102" s="691"/>
      <c r="GE102" s="691"/>
      <c r="GF102" s="691"/>
      <c r="GG102" s="691"/>
      <c r="GH102" s="691"/>
      <c r="GI102" s="691"/>
      <c r="GJ102" s="691"/>
      <c r="GK102" s="691"/>
      <c r="GL102" s="691"/>
      <c r="GM102" s="691"/>
      <c r="GN102" s="691"/>
      <c r="GO102" s="691"/>
      <c r="GP102" s="691"/>
      <c r="GQ102" s="691"/>
      <c r="GR102" s="691"/>
      <c r="GS102" s="691"/>
      <c r="GT102" s="691"/>
      <c r="GU102" s="691"/>
      <c r="GV102" s="691"/>
      <c r="GW102" s="691"/>
      <c r="GX102" s="691"/>
      <c r="GY102" s="691"/>
      <c r="GZ102" s="691"/>
      <c r="HA102" s="691"/>
      <c r="HB102" s="691"/>
      <c r="HC102" s="691"/>
      <c r="HD102" s="691"/>
      <c r="HE102" s="691"/>
      <c r="HF102" s="691"/>
      <c r="HG102" s="691"/>
      <c r="HH102" s="691"/>
    </row>
    <row r="103" spans="1:216" s="787" customFormat="1" x14ac:dyDescent="0.25">
      <c r="A103" s="691"/>
      <c r="B103" s="814"/>
      <c r="C103" s="814"/>
      <c r="D103" s="814"/>
      <c r="E103" s="814"/>
      <c r="F103" s="814"/>
      <c r="G103" s="814"/>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691"/>
      <c r="EB103" s="691"/>
      <c r="EC103" s="691"/>
      <c r="ED103" s="691"/>
      <c r="EE103" s="691"/>
      <c r="EF103" s="691"/>
      <c r="EG103" s="691"/>
      <c r="EH103" s="691"/>
      <c r="EI103" s="691"/>
      <c r="EJ103" s="691"/>
      <c r="EK103" s="691"/>
      <c r="EL103" s="691"/>
      <c r="EM103" s="691"/>
      <c r="EN103" s="691"/>
      <c r="EO103" s="691"/>
      <c r="EP103" s="691"/>
      <c r="EQ103" s="691"/>
      <c r="ER103" s="691"/>
      <c r="ES103" s="691"/>
      <c r="ET103" s="691"/>
      <c r="EU103" s="691"/>
      <c r="EV103" s="691"/>
      <c r="EW103" s="691"/>
      <c r="EX103" s="691"/>
      <c r="EY103" s="691"/>
      <c r="EZ103" s="691"/>
      <c r="FA103" s="691"/>
      <c r="FB103" s="691"/>
      <c r="FC103" s="691"/>
      <c r="FD103" s="691"/>
      <c r="FE103" s="691"/>
      <c r="FF103" s="691"/>
      <c r="FG103" s="691"/>
      <c r="FH103" s="691"/>
      <c r="FI103" s="691"/>
      <c r="FJ103" s="691"/>
      <c r="FK103" s="691"/>
      <c r="FL103" s="691"/>
      <c r="FM103" s="691"/>
      <c r="FN103" s="691"/>
      <c r="FO103" s="691"/>
      <c r="FP103" s="691"/>
      <c r="FQ103" s="691"/>
      <c r="FR103" s="691"/>
      <c r="FS103" s="691"/>
      <c r="FT103" s="691"/>
      <c r="FU103" s="691"/>
      <c r="FV103" s="691"/>
      <c r="FW103" s="691"/>
      <c r="FX103" s="691"/>
      <c r="FY103" s="691"/>
      <c r="FZ103" s="691"/>
      <c r="GA103" s="691"/>
      <c r="GB103" s="691"/>
      <c r="GC103" s="691"/>
      <c r="GD103" s="691"/>
      <c r="GE103" s="691"/>
      <c r="GF103" s="691"/>
      <c r="GG103" s="691"/>
      <c r="GH103" s="691"/>
      <c r="GI103" s="691"/>
      <c r="GJ103" s="691"/>
      <c r="GK103" s="691"/>
      <c r="GL103" s="691"/>
      <c r="GM103" s="691"/>
      <c r="GN103" s="691"/>
      <c r="GO103" s="691"/>
      <c r="GP103" s="691"/>
      <c r="GQ103" s="691"/>
      <c r="GR103" s="691"/>
      <c r="GS103" s="691"/>
      <c r="GT103" s="691"/>
      <c r="GU103" s="691"/>
      <c r="GV103" s="691"/>
      <c r="GW103" s="691"/>
      <c r="GX103" s="691"/>
      <c r="GY103" s="691"/>
      <c r="GZ103" s="691"/>
      <c r="HA103" s="691"/>
      <c r="HB103" s="691"/>
      <c r="HC103" s="691"/>
      <c r="HD103" s="691"/>
      <c r="HE103" s="691"/>
      <c r="HF103" s="691"/>
      <c r="HG103" s="691"/>
      <c r="HH103" s="691"/>
    </row>
    <row r="104" spans="1:216" s="787" customFormat="1" x14ac:dyDescent="0.25">
      <c r="A104" s="691"/>
      <c r="B104" s="814"/>
      <c r="C104" s="814"/>
      <c r="D104" s="814"/>
      <c r="E104" s="814"/>
      <c r="F104" s="814"/>
      <c r="G104" s="814"/>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691"/>
      <c r="EB104" s="691"/>
      <c r="EC104" s="691"/>
      <c r="ED104" s="691"/>
      <c r="EE104" s="691"/>
      <c r="EF104" s="691"/>
      <c r="EG104" s="691"/>
      <c r="EH104" s="691"/>
      <c r="EI104" s="691"/>
      <c r="EJ104" s="691"/>
      <c r="EK104" s="691"/>
      <c r="EL104" s="691"/>
      <c r="EM104" s="691"/>
      <c r="EN104" s="691"/>
      <c r="EO104" s="691"/>
      <c r="EP104" s="691"/>
      <c r="EQ104" s="691"/>
      <c r="ER104" s="691"/>
      <c r="ES104" s="691"/>
      <c r="ET104" s="691"/>
      <c r="EU104" s="691"/>
      <c r="EV104" s="691"/>
      <c r="EW104" s="691"/>
      <c r="EX104" s="691"/>
      <c r="EY104" s="691"/>
      <c r="EZ104" s="691"/>
      <c r="FA104" s="691"/>
      <c r="FB104" s="691"/>
      <c r="FC104" s="691"/>
      <c r="FD104" s="691"/>
      <c r="FE104" s="691"/>
      <c r="FF104" s="691"/>
      <c r="FG104" s="691"/>
      <c r="FH104" s="691"/>
      <c r="FI104" s="691"/>
      <c r="FJ104" s="691"/>
      <c r="FK104" s="691"/>
      <c r="FL104" s="691"/>
      <c r="FM104" s="691"/>
      <c r="FN104" s="691"/>
      <c r="FO104" s="691"/>
      <c r="FP104" s="691"/>
      <c r="FQ104" s="691"/>
      <c r="FR104" s="691"/>
      <c r="FS104" s="691"/>
      <c r="FT104" s="691"/>
      <c r="FU104" s="691"/>
      <c r="FV104" s="691"/>
      <c r="FW104" s="691"/>
      <c r="FX104" s="691"/>
      <c r="FY104" s="691"/>
      <c r="FZ104" s="691"/>
      <c r="GA104" s="691"/>
      <c r="GB104" s="691"/>
      <c r="GC104" s="691"/>
      <c r="GD104" s="691"/>
      <c r="GE104" s="691"/>
      <c r="GF104" s="691"/>
      <c r="GG104" s="691"/>
      <c r="GH104" s="691"/>
      <c r="GI104" s="691"/>
      <c r="GJ104" s="691"/>
      <c r="GK104" s="691"/>
      <c r="GL104" s="691"/>
      <c r="GM104" s="691"/>
      <c r="GN104" s="691"/>
      <c r="GO104" s="691"/>
      <c r="GP104" s="691"/>
      <c r="GQ104" s="691"/>
      <c r="GR104" s="691"/>
      <c r="GS104" s="691"/>
      <c r="GT104" s="691"/>
      <c r="GU104" s="691"/>
      <c r="GV104" s="691"/>
      <c r="GW104" s="691"/>
      <c r="GX104" s="691"/>
      <c r="GY104" s="691"/>
      <c r="GZ104" s="691"/>
      <c r="HA104" s="691"/>
      <c r="HB104" s="691"/>
      <c r="HC104" s="691"/>
      <c r="HD104" s="691"/>
      <c r="HE104" s="691"/>
      <c r="HF104" s="691"/>
      <c r="HG104" s="691"/>
      <c r="HH104" s="691"/>
    </row>
    <row r="105" spans="1:216" s="787" customFormat="1" x14ac:dyDescent="0.25">
      <c r="A105" s="691"/>
      <c r="B105" s="814"/>
      <c r="C105" s="814"/>
      <c r="D105" s="814"/>
      <c r="E105" s="814"/>
      <c r="F105" s="814"/>
      <c r="G105" s="814"/>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691"/>
      <c r="EB105" s="691"/>
      <c r="EC105" s="691"/>
      <c r="ED105" s="691"/>
      <c r="EE105" s="691"/>
      <c r="EF105" s="691"/>
      <c r="EG105" s="691"/>
      <c r="EH105" s="691"/>
      <c r="EI105" s="691"/>
      <c r="EJ105" s="691"/>
      <c r="EK105" s="691"/>
      <c r="EL105" s="691"/>
      <c r="EM105" s="691"/>
      <c r="EN105" s="691"/>
      <c r="EO105" s="691"/>
      <c r="EP105" s="691"/>
      <c r="EQ105" s="691"/>
      <c r="ER105" s="691"/>
      <c r="ES105" s="691"/>
      <c r="ET105" s="691"/>
      <c r="EU105" s="691"/>
      <c r="EV105" s="691"/>
      <c r="EW105" s="691"/>
      <c r="EX105" s="691"/>
      <c r="EY105" s="691"/>
      <c r="EZ105" s="691"/>
      <c r="FA105" s="691"/>
      <c r="FB105" s="691"/>
      <c r="FC105" s="691"/>
      <c r="FD105" s="691"/>
      <c r="FE105" s="691"/>
      <c r="FF105" s="691"/>
      <c r="FG105" s="691"/>
      <c r="FH105" s="691"/>
      <c r="FI105" s="691"/>
      <c r="FJ105" s="691"/>
      <c r="FK105" s="691"/>
      <c r="FL105" s="691"/>
      <c r="FM105" s="691"/>
      <c r="FN105" s="691"/>
      <c r="FO105" s="691"/>
      <c r="FP105" s="691"/>
      <c r="FQ105" s="691"/>
      <c r="FR105" s="691"/>
      <c r="FS105" s="691"/>
      <c r="FT105" s="691"/>
      <c r="FU105" s="691"/>
      <c r="FV105" s="691"/>
      <c r="FW105" s="691"/>
      <c r="FX105" s="691"/>
      <c r="FY105" s="691"/>
      <c r="FZ105" s="691"/>
      <c r="GA105" s="691"/>
      <c r="GB105" s="691"/>
      <c r="GC105" s="691"/>
      <c r="GD105" s="691"/>
      <c r="GE105" s="691"/>
      <c r="GF105" s="691"/>
      <c r="GG105" s="691"/>
      <c r="GH105" s="691"/>
      <c r="GI105" s="691"/>
      <c r="GJ105" s="691"/>
      <c r="GK105" s="691"/>
      <c r="GL105" s="691"/>
      <c r="GM105" s="691"/>
      <c r="GN105" s="691"/>
      <c r="GO105" s="691"/>
      <c r="GP105" s="691"/>
      <c r="GQ105" s="691"/>
      <c r="GR105" s="691"/>
      <c r="GS105" s="691"/>
      <c r="GT105" s="691"/>
      <c r="GU105" s="691"/>
      <c r="GV105" s="691"/>
      <c r="GW105" s="691"/>
      <c r="GX105" s="691"/>
      <c r="GY105" s="691"/>
      <c r="GZ105" s="691"/>
      <c r="HA105" s="691"/>
      <c r="HB105" s="691"/>
      <c r="HC105" s="691"/>
      <c r="HD105" s="691"/>
      <c r="HE105" s="691"/>
      <c r="HF105" s="691"/>
      <c r="HG105" s="691"/>
      <c r="HH105" s="691"/>
    </row>
    <row r="106" spans="1:216" s="787" customFormat="1" x14ac:dyDescent="0.25">
      <c r="A106" s="691"/>
      <c r="B106" s="814"/>
      <c r="C106" s="814"/>
      <c r="D106" s="814"/>
      <c r="E106" s="814"/>
      <c r="F106" s="814"/>
      <c r="G106" s="814"/>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691"/>
      <c r="EB106" s="691"/>
      <c r="EC106" s="691"/>
      <c r="ED106" s="691"/>
      <c r="EE106" s="691"/>
      <c r="EF106" s="691"/>
      <c r="EG106" s="691"/>
      <c r="EH106" s="691"/>
      <c r="EI106" s="691"/>
      <c r="EJ106" s="691"/>
      <c r="EK106" s="691"/>
      <c r="EL106" s="691"/>
      <c r="EM106" s="691"/>
      <c r="EN106" s="691"/>
      <c r="EO106" s="691"/>
      <c r="EP106" s="691"/>
      <c r="EQ106" s="691"/>
      <c r="ER106" s="691"/>
      <c r="ES106" s="691"/>
      <c r="ET106" s="691"/>
      <c r="EU106" s="691"/>
      <c r="EV106" s="691"/>
      <c r="EW106" s="691"/>
      <c r="EX106" s="691"/>
      <c r="EY106" s="691"/>
      <c r="EZ106" s="691"/>
      <c r="FA106" s="691"/>
      <c r="FB106" s="691"/>
      <c r="FC106" s="691"/>
      <c r="FD106" s="691"/>
      <c r="FE106" s="691"/>
      <c r="FF106" s="691"/>
      <c r="FG106" s="691"/>
      <c r="FH106" s="691"/>
      <c r="FI106" s="691"/>
      <c r="FJ106" s="691"/>
      <c r="FK106" s="691"/>
      <c r="FL106" s="691"/>
      <c r="FM106" s="691"/>
      <c r="FN106" s="691"/>
      <c r="FO106" s="691"/>
      <c r="FP106" s="691"/>
      <c r="FQ106" s="691"/>
      <c r="FR106" s="691"/>
      <c r="FS106" s="691"/>
      <c r="FT106" s="691"/>
      <c r="FU106" s="691"/>
      <c r="FV106" s="691"/>
      <c r="FW106" s="691"/>
      <c r="FX106" s="691"/>
      <c r="FY106" s="691"/>
      <c r="FZ106" s="691"/>
      <c r="GA106" s="691"/>
      <c r="GB106" s="691"/>
      <c r="GC106" s="691"/>
      <c r="GD106" s="691"/>
      <c r="GE106" s="691"/>
      <c r="GF106" s="691"/>
      <c r="GG106" s="691"/>
      <c r="GH106" s="691"/>
      <c r="GI106" s="691"/>
      <c r="GJ106" s="691"/>
      <c r="GK106" s="691"/>
      <c r="GL106" s="691"/>
      <c r="GM106" s="691"/>
      <c r="GN106" s="691"/>
      <c r="GO106" s="691"/>
      <c r="GP106" s="691"/>
      <c r="GQ106" s="691"/>
      <c r="GR106" s="691"/>
      <c r="GS106" s="691"/>
      <c r="GT106" s="691"/>
      <c r="GU106" s="691"/>
      <c r="GV106" s="691"/>
      <c r="GW106" s="691"/>
      <c r="GX106" s="691"/>
      <c r="GY106" s="691"/>
      <c r="GZ106" s="691"/>
      <c r="HA106" s="691"/>
      <c r="HB106" s="691"/>
      <c r="HC106" s="691"/>
      <c r="HD106" s="691"/>
      <c r="HE106" s="691"/>
      <c r="HF106" s="691"/>
      <c r="HG106" s="691"/>
      <c r="HH106" s="691"/>
    </row>
    <row r="107" spans="1:216" s="787" customFormat="1" x14ac:dyDescent="0.25">
      <c r="A107" s="691"/>
      <c r="B107" s="814"/>
      <c r="C107" s="814"/>
      <c r="D107" s="814"/>
      <c r="E107" s="814"/>
      <c r="F107" s="814"/>
      <c r="G107" s="814"/>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A107" s="691"/>
      <c r="EB107" s="691"/>
      <c r="EC107" s="691"/>
      <c r="ED107" s="691"/>
      <c r="EE107" s="691"/>
      <c r="EF107" s="691"/>
      <c r="EG107" s="691"/>
      <c r="EH107" s="691"/>
      <c r="EI107" s="691"/>
      <c r="EJ107" s="691"/>
      <c r="EK107" s="691"/>
      <c r="EL107" s="691"/>
      <c r="EM107" s="691"/>
      <c r="EN107" s="691"/>
      <c r="EO107" s="691"/>
      <c r="EP107" s="691"/>
      <c r="EQ107" s="691"/>
      <c r="ER107" s="691"/>
      <c r="ES107" s="691"/>
      <c r="ET107" s="691"/>
      <c r="EU107" s="691"/>
      <c r="EV107" s="691"/>
      <c r="EW107" s="691"/>
      <c r="EX107" s="691"/>
      <c r="EY107" s="691"/>
      <c r="EZ107" s="691"/>
      <c r="FA107" s="691"/>
      <c r="FB107" s="691"/>
      <c r="FC107" s="691"/>
      <c r="FD107" s="691"/>
      <c r="FE107" s="691"/>
      <c r="FF107" s="691"/>
      <c r="FG107" s="691"/>
      <c r="FH107" s="691"/>
      <c r="FI107" s="691"/>
      <c r="FJ107" s="691"/>
      <c r="FK107" s="691"/>
      <c r="FL107" s="691"/>
      <c r="FM107" s="691"/>
      <c r="FN107" s="691"/>
      <c r="FO107" s="691"/>
      <c r="FP107" s="691"/>
      <c r="FQ107" s="691"/>
      <c r="FR107" s="691"/>
      <c r="FS107" s="691"/>
      <c r="FT107" s="691"/>
      <c r="FU107" s="691"/>
      <c r="FV107" s="691"/>
      <c r="FW107" s="691"/>
      <c r="FX107" s="691"/>
      <c r="FY107" s="691"/>
      <c r="FZ107" s="691"/>
      <c r="GA107" s="691"/>
      <c r="GB107" s="691"/>
      <c r="GC107" s="691"/>
      <c r="GD107" s="691"/>
      <c r="GE107" s="691"/>
      <c r="GF107" s="691"/>
      <c r="GG107" s="691"/>
      <c r="GH107" s="691"/>
      <c r="GI107" s="691"/>
      <c r="GJ107" s="691"/>
      <c r="GK107" s="691"/>
      <c r="GL107" s="691"/>
      <c r="GM107" s="691"/>
      <c r="GN107" s="691"/>
      <c r="GO107" s="691"/>
      <c r="GP107" s="691"/>
      <c r="GQ107" s="691"/>
      <c r="GR107" s="691"/>
      <c r="GS107" s="691"/>
      <c r="GT107" s="691"/>
      <c r="GU107" s="691"/>
      <c r="GV107" s="691"/>
      <c r="GW107" s="691"/>
      <c r="GX107" s="691"/>
      <c r="GY107" s="691"/>
      <c r="GZ107" s="691"/>
      <c r="HA107" s="691"/>
      <c r="HB107" s="691"/>
      <c r="HC107" s="691"/>
      <c r="HD107" s="691"/>
      <c r="HE107" s="691"/>
      <c r="HF107" s="691"/>
      <c r="HG107" s="691"/>
      <c r="HH107" s="691"/>
    </row>
    <row r="108" spans="1:216" s="787" customFormat="1" x14ac:dyDescent="0.25">
      <c r="A108" s="691"/>
      <c r="B108" s="814"/>
      <c r="C108" s="814"/>
      <c r="D108" s="814"/>
      <c r="E108" s="814"/>
      <c r="F108" s="814"/>
      <c r="G108" s="814"/>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A108" s="691"/>
      <c r="EB108" s="691"/>
      <c r="EC108" s="691"/>
      <c r="ED108" s="691"/>
      <c r="EE108" s="691"/>
      <c r="EF108" s="691"/>
      <c r="EG108" s="691"/>
      <c r="EH108" s="691"/>
      <c r="EI108" s="691"/>
      <c r="EJ108" s="691"/>
      <c r="EK108" s="691"/>
      <c r="EL108" s="691"/>
      <c r="EM108" s="691"/>
      <c r="EN108" s="691"/>
      <c r="EO108" s="691"/>
      <c r="EP108" s="691"/>
      <c r="EQ108" s="691"/>
      <c r="ER108" s="691"/>
      <c r="ES108" s="691"/>
      <c r="ET108" s="691"/>
      <c r="EU108" s="691"/>
      <c r="EV108" s="691"/>
      <c r="EW108" s="691"/>
      <c r="EX108" s="691"/>
      <c r="EY108" s="691"/>
      <c r="EZ108" s="691"/>
      <c r="FA108" s="691"/>
      <c r="FB108" s="691"/>
      <c r="FC108" s="691"/>
      <c r="FD108" s="691"/>
      <c r="FE108" s="691"/>
      <c r="FF108" s="691"/>
      <c r="FG108" s="691"/>
      <c r="FH108" s="691"/>
      <c r="FI108" s="691"/>
      <c r="FJ108" s="691"/>
      <c r="FK108" s="691"/>
      <c r="FL108" s="691"/>
      <c r="FM108" s="691"/>
      <c r="FN108" s="691"/>
      <c r="FO108" s="691"/>
      <c r="FP108" s="691"/>
      <c r="FQ108" s="691"/>
      <c r="FR108" s="691"/>
      <c r="FS108" s="691"/>
      <c r="FT108" s="691"/>
      <c r="FU108" s="691"/>
      <c r="FV108" s="691"/>
      <c r="FW108" s="691"/>
      <c r="FX108" s="691"/>
      <c r="FY108" s="691"/>
      <c r="FZ108" s="691"/>
      <c r="GA108" s="691"/>
      <c r="GB108" s="691"/>
      <c r="GC108" s="691"/>
      <c r="GD108" s="691"/>
      <c r="GE108" s="691"/>
      <c r="GF108" s="691"/>
      <c r="GG108" s="691"/>
      <c r="GH108" s="691"/>
      <c r="GI108" s="691"/>
      <c r="GJ108" s="691"/>
      <c r="GK108" s="691"/>
      <c r="GL108" s="691"/>
      <c r="GM108" s="691"/>
      <c r="GN108" s="691"/>
      <c r="GO108" s="691"/>
      <c r="GP108" s="691"/>
      <c r="GQ108" s="691"/>
      <c r="GR108" s="691"/>
      <c r="GS108" s="691"/>
      <c r="GT108" s="691"/>
      <c r="GU108" s="691"/>
      <c r="GV108" s="691"/>
      <c r="GW108" s="691"/>
      <c r="GX108" s="691"/>
      <c r="GY108" s="691"/>
      <c r="GZ108" s="691"/>
      <c r="HA108" s="691"/>
      <c r="HB108" s="691"/>
      <c r="HC108" s="691"/>
      <c r="HD108" s="691"/>
      <c r="HE108" s="691"/>
      <c r="HF108" s="691"/>
      <c r="HG108" s="691"/>
      <c r="HH108" s="691"/>
    </row>
    <row r="109" spans="1:216" s="787" customFormat="1" x14ac:dyDescent="0.25">
      <c r="A109" s="691"/>
      <c r="B109" s="814"/>
      <c r="C109" s="814"/>
      <c r="D109" s="814"/>
      <c r="E109" s="814"/>
      <c r="F109" s="814"/>
      <c r="G109" s="814"/>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A109" s="691"/>
      <c r="EB109" s="691"/>
      <c r="EC109" s="691"/>
      <c r="ED109" s="691"/>
      <c r="EE109" s="691"/>
      <c r="EF109" s="691"/>
      <c r="EG109" s="691"/>
      <c r="EH109" s="691"/>
      <c r="EI109" s="691"/>
      <c r="EJ109" s="691"/>
      <c r="EK109" s="691"/>
      <c r="EL109" s="691"/>
      <c r="EM109" s="691"/>
      <c r="EN109" s="691"/>
      <c r="EO109" s="691"/>
      <c r="EP109" s="691"/>
      <c r="EQ109" s="691"/>
      <c r="ER109" s="691"/>
      <c r="ES109" s="691"/>
      <c r="ET109" s="691"/>
      <c r="EU109" s="691"/>
      <c r="EV109" s="691"/>
      <c r="EW109" s="691"/>
      <c r="EX109" s="691"/>
      <c r="EY109" s="691"/>
      <c r="EZ109" s="691"/>
      <c r="FA109" s="691"/>
      <c r="FB109" s="691"/>
      <c r="FC109" s="691"/>
      <c r="FD109" s="691"/>
      <c r="FE109" s="691"/>
      <c r="FF109" s="691"/>
      <c r="FG109" s="691"/>
      <c r="FH109" s="691"/>
      <c r="FI109" s="691"/>
      <c r="FJ109" s="691"/>
      <c r="FK109" s="691"/>
      <c r="FL109" s="691"/>
      <c r="FM109" s="691"/>
      <c r="FN109" s="691"/>
      <c r="FO109" s="691"/>
      <c r="FP109" s="691"/>
      <c r="FQ109" s="691"/>
      <c r="FR109" s="691"/>
      <c r="FS109" s="691"/>
      <c r="FT109" s="691"/>
      <c r="FU109" s="691"/>
      <c r="FV109" s="691"/>
      <c r="FW109" s="691"/>
      <c r="FX109" s="691"/>
      <c r="FY109" s="691"/>
      <c r="FZ109" s="691"/>
      <c r="GA109" s="691"/>
      <c r="GB109" s="691"/>
      <c r="GC109" s="691"/>
      <c r="GD109" s="691"/>
      <c r="GE109" s="691"/>
      <c r="GF109" s="691"/>
      <c r="GG109" s="691"/>
      <c r="GH109" s="691"/>
      <c r="GI109" s="691"/>
      <c r="GJ109" s="691"/>
      <c r="GK109" s="691"/>
      <c r="GL109" s="691"/>
      <c r="GM109" s="691"/>
      <c r="GN109" s="691"/>
      <c r="GO109" s="691"/>
      <c r="GP109" s="691"/>
      <c r="GQ109" s="691"/>
      <c r="GR109" s="691"/>
      <c r="GS109" s="691"/>
      <c r="GT109" s="691"/>
      <c r="GU109" s="691"/>
      <c r="GV109" s="691"/>
      <c r="GW109" s="691"/>
      <c r="GX109" s="691"/>
      <c r="GY109" s="691"/>
      <c r="GZ109" s="691"/>
      <c r="HA109" s="691"/>
      <c r="HB109" s="691"/>
      <c r="HC109" s="691"/>
      <c r="HD109" s="691"/>
      <c r="HE109" s="691"/>
      <c r="HF109" s="691"/>
      <c r="HG109" s="691"/>
      <c r="HH109" s="691"/>
    </row>
    <row r="110" spans="1:216" s="787" customFormat="1" x14ac:dyDescent="0.25">
      <c r="A110" s="691"/>
      <c r="B110" s="814"/>
      <c r="C110" s="814"/>
      <c r="D110" s="814"/>
      <c r="E110" s="814"/>
      <c r="F110" s="814"/>
      <c r="G110" s="814"/>
      <c r="I110" s="691"/>
      <c r="J110" s="691"/>
      <c r="K110" s="691"/>
      <c r="L110" s="691"/>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1"/>
      <c r="BU110" s="691"/>
      <c r="BV110" s="691"/>
      <c r="BW110" s="691"/>
      <c r="BX110" s="691"/>
      <c r="BY110" s="691"/>
      <c r="BZ110" s="691"/>
      <c r="CA110" s="691"/>
      <c r="CB110" s="691"/>
      <c r="CC110" s="691"/>
      <c r="CD110" s="691"/>
      <c r="CE110" s="691"/>
      <c r="CF110" s="691"/>
      <c r="CG110" s="691"/>
      <c r="CH110" s="691"/>
      <c r="CI110" s="691"/>
      <c r="CJ110" s="691"/>
      <c r="CK110" s="691"/>
      <c r="CL110" s="691"/>
      <c r="CM110" s="691"/>
      <c r="CN110" s="691"/>
      <c r="CO110" s="691"/>
      <c r="CP110" s="691"/>
      <c r="CQ110" s="691"/>
      <c r="CR110" s="691"/>
      <c r="CS110" s="691"/>
      <c r="CT110" s="691"/>
      <c r="CU110" s="691"/>
      <c r="CV110" s="691"/>
      <c r="CW110" s="691"/>
      <c r="CX110" s="691"/>
      <c r="CY110" s="691"/>
      <c r="CZ110" s="691"/>
      <c r="DA110" s="691"/>
      <c r="DB110" s="691"/>
      <c r="DC110" s="691"/>
      <c r="DD110" s="691"/>
      <c r="DE110" s="691"/>
      <c r="DF110" s="691"/>
      <c r="DG110" s="691"/>
      <c r="DH110" s="691"/>
      <c r="DI110" s="691"/>
      <c r="DJ110" s="691"/>
      <c r="DK110" s="691"/>
      <c r="DL110" s="691"/>
      <c r="DM110" s="691"/>
      <c r="DN110" s="691"/>
      <c r="DO110" s="691"/>
      <c r="DP110" s="691"/>
      <c r="DQ110" s="691"/>
      <c r="DR110" s="691"/>
      <c r="DS110" s="691"/>
      <c r="DT110" s="691"/>
      <c r="DU110" s="691"/>
      <c r="DV110" s="691"/>
      <c r="DW110" s="691"/>
      <c r="DX110" s="691"/>
      <c r="DY110" s="691"/>
      <c r="DZ110" s="691"/>
      <c r="EA110" s="691"/>
      <c r="EB110" s="691"/>
      <c r="EC110" s="691"/>
      <c r="ED110" s="691"/>
      <c r="EE110" s="691"/>
      <c r="EF110" s="691"/>
      <c r="EG110" s="691"/>
      <c r="EH110" s="691"/>
      <c r="EI110" s="691"/>
      <c r="EJ110" s="691"/>
      <c r="EK110" s="691"/>
      <c r="EL110" s="691"/>
      <c r="EM110" s="691"/>
      <c r="EN110" s="691"/>
      <c r="EO110" s="691"/>
      <c r="EP110" s="691"/>
      <c r="EQ110" s="691"/>
      <c r="ER110" s="691"/>
      <c r="ES110" s="691"/>
      <c r="ET110" s="691"/>
      <c r="EU110" s="691"/>
      <c r="EV110" s="691"/>
      <c r="EW110" s="691"/>
      <c r="EX110" s="691"/>
      <c r="EY110" s="691"/>
      <c r="EZ110" s="691"/>
      <c r="FA110" s="691"/>
      <c r="FB110" s="691"/>
      <c r="FC110" s="691"/>
      <c r="FD110" s="691"/>
      <c r="FE110" s="691"/>
      <c r="FF110" s="691"/>
      <c r="FG110" s="691"/>
      <c r="FH110" s="691"/>
      <c r="FI110" s="691"/>
      <c r="FJ110" s="691"/>
      <c r="FK110" s="691"/>
      <c r="FL110" s="691"/>
      <c r="FM110" s="691"/>
      <c r="FN110" s="691"/>
      <c r="FO110" s="691"/>
      <c r="FP110" s="691"/>
      <c r="FQ110" s="691"/>
      <c r="FR110" s="691"/>
      <c r="FS110" s="691"/>
      <c r="FT110" s="691"/>
      <c r="FU110" s="691"/>
      <c r="FV110" s="691"/>
      <c r="FW110" s="691"/>
      <c r="FX110" s="691"/>
      <c r="FY110" s="691"/>
      <c r="FZ110" s="691"/>
      <c r="GA110" s="691"/>
      <c r="GB110" s="691"/>
      <c r="GC110" s="691"/>
      <c r="GD110" s="691"/>
      <c r="GE110" s="691"/>
      <c r="GF110" s="691"/>
      <c r="GG110" s="691"/>
      <c r="GH110" s="691"/>
      <c r="GI110" s="691"/>
      <c r="GJ110" s="691"/>
      <c r="GK110" s="691"/>
      <c r="GL110" s="691"/>
      <c r="GM110" s="691"/>
      <c r="GN110" s="691"/>
      <c r="GO110" s="691"/>
      <c r="GP110" s="691"/>
      <c r="GQ110" s="691"/>
      <c r="GR110" s="691"/>
      <c r="GS110" s="691"/>
      <c r="GT110" s="691"/>
      <c r="GU110" s="691"/>
      <c r="GV110" s="691"/>
      <c r="GW110" s="691"/>
      <c r="GX110" s="691"/>
      <c r="GY110" s="691"/>
      <c r="GZ110" s="691"/>
      <c r="HA110" s="691"/>
      <c r="HB110" s="691"/>
      <c r="HC110" s="691"/>
      <c r="HD110" s="691"/>
      <c r="HE110" s="691"/>
      <c r="HF110" s="691"/>
      <c r="HG110" s="691"/>
      <c r="HH110" s="691"/>
    </row>
    <row r="111" spans="1:216" s="787" customFormat="1" x14ac:dyDescent="0.25">
      <c r="A111" s="691"/>
      <c r="B111" s="814"/>
      <c r="C111" s="814"/>
      <c r="D111" s="814"/>
      <c r="E111" s="814"/>
      <c r="F111" s="814"/>
      <c r="G111" s="814"/>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1"/>
      <c r="BU111" s="691"/>
      <c r="BV111" s="691"/>
      <c r="BW111" s="691"/>
      <c r="BX111" s="691"/>
      <c r="BY111" s="691"/>
      <c r="BZ111" s="691"/>
      <c r="CA111" s="691"/>
      <c r="CB111" s="691"/>
      <c r="CC111" s="691"/>
      <c r="CD111" s="691"/>
      <c r="CE111" s="691"/>
      <c r="CF111" s="691"/>
      <c r="CG111" s="691"/>
      <c r="CH111" s="691"/>
      <c r="CI111" s="691"/>
      <c r="CJ111" s="691"/>
      <c r="CK111" s="691"/>
      <c r="CL111" s="691"/>
      <c r="CM111" s="691"/>
      <c r="CN111" s="691"/>
      <c r="CO111" s="691"/>
      <c r="CP111" s="691"/>
      <c r="CQ111" s="691"/>
      <c r="CR111" s="691"/>
      <c r="CS111" s="691"/>
      <c r="CT111" s="691"/>
      <c r="CU111" s="691"/>
      <c r="CV111" s="691"/>
      <c r="CW111" s="691"/>
      <c r="CX111" s="691"/>
      <c r="CY111" s="691"/>
      <c r="CZ111" s="691"/>
      <c r="DA111" s="691"/>
      <c r="DB111" s="691"/>
      <c r="DC111" s="691"/>
      <c r="DD111" s="691"/>
      <c r="DE111" s="691"/>
      <c r="DF111" s="691"/>
      <c r="DG111" s="691"/>
      <c r="DH111" s="691"/>
      <c r="DI111" s="691"/>
      <c r="DJ111" s="691"/>
      <c r="DK111" s="691"/>
      <c r="DL111" s="691"/>
      <c r="DM111" s="691"/>
      <c r="DN111" s="691"/>
      <c r="DO111" s="691"/>
      <c r="DP111" s="691"/>
      <c r="DQ111" s="691"/>
      <c r="DR111" s="691"/>
      <c r="DS111" s="691"/>
      <c r="DT111" s="691"/>
      <c r="DU111" s="691"/>
      <c r="DV111" s="691"/>
      <c r="DW111" s="691"/>
      <c r="DX111" s="691"/>
      <c r="DY111" s="691"/>
      <c r="DZ111" s="691"/>
      <c r="EA111" s="691"/>
      <c r="EB111" s="691"/>
      <c r="EC111" s="691"/>
      <c r="ED111" s="691"/>
      <c r="EE111" s="691"/>
      <c r="EF111" s="691"/>
      <c r="EG111" s="691"/>
      <c r="EH111" s="691"/>
      <c r="EI111" s="691"/>
      <c r="EJ111" s="691"/>
      <c r="EK111" s="691"/>
      <c r="EL111" s="691"/>
      <c r="EM111" s="691"/>
      <c r="EN111" s="691"/>
      <c r="EO111" s="691"/>
      <c r="EP111" s="691"/>
      <c r="EQ111" s="691"/>
      <c r="ER111" s="691"/>
      <c r="ES111" s="691"/>
      <c r="ET111" s="691"/>
      <c r="EU111" s="691"/>
      <c r="EV111" s="691"/>
      <c r="EW111" s="691"/>
      <c r="EX111" s="691"/>
      <c r="EY111" s="691"/>
      <c r="EZ111" s="691"/>
      <c r="FA111" s="691"/>
      <c r="FB111" s="691"/>
      <c r="FC111" s="691"/>
      <c r="FD111" s="691"/>
      <c r="FE111" s="691"/>
      <c r="FF111" s="691"/>
      <c r="FG111" s="691"/>
      <c r="FH111" s="691"/>
      <c r="FI111" s="691"/>
      <c r="FJ111" s="691"/>
      <c r="FK111" s="691"/>
      <c r="FL111" s="691"/>
      <c r="FM111" s="691"/>
      <c r="FN111" s="691"/>
      <c r="FO111" s="691"/>
      <c r="FP111" s="691"/>
      <c r="FQ111" s="691"/>
      <c r="FR111" s="691"/>
      <c r="FS111" s="691"/>
      <c r="FT111" s="691"/>
      <c r="FU111" s="691"/>
      <c r="FV111" s="691"/>
      <c r="FW111" s="691"/>
      <c r="FX111" s="691"/>
      <c r="FY111" s="691"/>
      <c r="FZ111" s="691"/>
      <c r="GA111" s="691"/>
      <c r="GB111" s="691"/>
      <c r="GC111" s="691"/>
      <c r="GD111" s="691"/>
      <c r="GE111" s="691"/>
      <c r="GF111" s="691"/>
      <c r="GG111" s="691"/>
      <c r="GH111" s="691"/>
      <c r="GI111" s="691"/>
      <c r="GJ111" s="691"/>
      <c r="GK111" s="691"/>
      <c r="GL111" s="691"/>
      <c r="GM111" s="691"/>
      <c r="GN111" s="691"/>
      <c r="GO111" s="691"/>
      <c r="GP111" s="691"/>
      <c r="GQ111" s="691"/>
      <c r="GR111" s="691"/>
      <c r="GS111" s="691"/>
      <c r="GT111" s="691"/>
      <c r="GU111" s="691"/>
      <c r="GV111" s="691"/>
      <c r="GW111" s="691"/>
      <c r="GX111" s="691"/>
      <c r="GY111" s="691"/>
      <c r="GZ111" s="691"/>
      <c r="HA111" s="691"/>
      <c r="HB111" s="691"/>
      <c r="HC111" s="691"/>
      <c r="HD111" s="691"/>
      <c r="HE111" s="691"/>
      <c r="HF111" s="691"/>
      <c r="HG111" s="691"/>
      <c r="HH111" s="691"/>
    </row>
    <row r="112" spans="1:216" s="787" customFormat="1" x14ac:dyDescent="0.25">
      <c r="A112" s="691"/>
      <c r="B112" s="814"/>
      <c r="C112" s="814"/>
      <c r="D112" s="814"/>
      <c r="E112" s="814"/>
      <c r="F112" s="814"/>
      <c r="G112" s="814"/>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1"/>
      <c r="AP112" s="691"/>
      <c r="AQ112" s="691"/>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1"/>
      <c r="BU112" s="691"/>
      <c r="BV112" s="691"/>
      <c r="BW112" s="691"/>
      <c r="BX112" s="691"/>
      <c r="BY112" s="691"/>
      <c r="BZ112" s="691"/>
      <c r="CA112" s="691"/>
      <c r="CB112" s="691"/>
      <c r="CC112" s="691"/>
      <c r="CD112" s="691"/>
      <c r="CE112" s="691"/>
      <c r="CF112" s="691"/>
      <c r="CG112" s="691"/>
      <c r="CH112" s="691"/>
      <c r="CI112" s="691"/>
      <c r="CJ112" s="691"/>
      <c r="CK112" s="691"/>
      <c r="CL112" s="691"/>
      <c r="CM112" s="691"/>
      <c r="CN112" s="691"/>
      <c r="CO112" s="691"/>
      <c r="CP112" s="691"/>
      <c r="CQ112" s="691"/>
      <c r="CR112" s="691"/>
      <c r="CS112" s="691"/>
      <c r="CT112" s="691"/>
      <c r="CU112" s="691"/>
      <c r="CV112" s="691"/>
      <c r="CW112" s="691"/>
      <c r="CX112" s="691"/>
      <c r="CY112" s="691"/>
      <c r="CZ112" s="691"/>
      <c r="DA112" s="691"/>
      <c r="DB112" s="691"/>
      <c r="DC112" s="691"/>
      <c r="DD112" s="691"/>
      <c r="DE112" s="691"/>
      <c r="DF112" s="691"/>
      <c r="DG112" s="691"/>
      <c r="DH112" s="691"/>
      <c r="DI112" s="691"/>
      <c r="DJ112" s="691"/>
      <c r="DK112" s="691"/>
      <c r="DL112" s="691"/>
      <c r="DM112" s="691"/>
      <c r="DN112" s="691"/>
      <c r="DO112" s="691"/>
      <c r="DP112" s="691"/>
      <c r="DQ112" s="691"/>
      <c r="DR112" s="691"/>
      <c r="DS112" s="691"/>
      <c r="DT112" s="691"/>
      <c r="DU112" s="691"/>
      <c r="DV112" s="691"/>
      <c r="DW112" s="691"/>
      <c r="DX112" s="691"/>
      <c r="DY112" s="691"/>
      <c r="DZ112" s="691"/>
      <c r="EA112" s="691"/>
      <c r="EB112" s="691"/>
      <c r="EC112" s="691"/>
      <c r="ED112" s="691"/>
      <c r="EE112" s="691"/>
      <c r="EF112" s="691"/>
      <c r="EG112" s="691"/>
      <c r="EH112" s="691"/>
      <c r="EI112" s="691"/>
      <c r="EJ112" s="691"/>
      <c r="EK112" s="691"/>
      <c r="EL112" s="691"/>
      <c r="EM112" s="691"/>
      <c r="EN112" s="691"/>
      <c r="EO112" s="691"/>
      <c r="EP112" s="691"/>
      <c r="EQ112" s="691"/>
      <c r="ER112" s="691"/>
      <c r="ES112" s="691"/>
      <c r="ET112" s="691"/>
      <c r="EU112" s="691"/>
      <c r="EV112" s="691"/>
      <c r="EW112" s="691"/>
      <c r="EX112" s="691"/>
      <c r="EY112" s="691"/>
      <c r="EZ112" s="691"/>
      <c r="FA112" s="691"/>
      <c r="FB112" s="691"/>
      <c r="FC112" s="691"/>
      <c r="FD112" s="691"/>
      <c r="FE112" s="691"/>
      <c r="FF112" s="691"/>
      <c r="FG112" s="691"/>
      <c r="FH112" s="691"/>
      <c r="FI112" s="691"/>
      <c r="FJ112" s="691"/>
      <c r="FK112" s="691"/>
      <c r="FL112" s="691"/>
      <c r="FM112" s="691"/>
      <c r="FN112" s="691"/>
      <c r="FO112" s="691"/>
      <c r="FP112" s="691"/>
      <c r="FQ112" s="691"/>
      <c r="FR112" s="691"/>
      <c r="FS112" s="691"/>
      <c r="FT112" s="691"/>
      <c r="FU112" s="691"/>
      <c r="FV112" s="691"/>
      <c r="FW112" s="691"/>
      <c r="FX112" s="691"/>
      <c r="FY112" s="691"/>
      <c r="FZ112" s="691"/>
      <c r="GA112" s="691"/>
      <c r="GB112" s="691"/>
      <c r="GC112" s="691"/>
      <c r="GD112" s="691"/>
      <c r="GE112" s="691"/>
      <c r="GF112" s="691"/>
      <c r="GG112" s="691"/>
      <c r="GH112" s="691"/>
      <c r="GI112" s="691"/>
      <c r="GJ112" s="691"/>
      <c r="GK112" s="691"/>
      <c r="GL112" s="691"/>
      <c r="GM112" s="691"/>
      <c r="GN112" s="691"/>
      <c r="GO112" s="691"/>
      <c r="GP112" s="691"/>
      <c r="GQ112" s="691"/>
      <c r="GR112" s="691"/>
      <c r="GS112" s="691"/>
      <c r="GT112" s="691"/>
      <c r="GU112" s="691"/>
      <c r="GV112" s="691"/>
      <c r="GW112" s="691"/>
      <c r="GX112" s="691"/>
      <c r="GY112" s="691"/>
      <c r="GZ112" s="691"/>
      <c r="HA112" s="691"/>
      <c r="HB112" s="691"/>
      <c r="HC112" s="691"/>
      <c r="HD112" s="691"/>
      <c r="HE112" s="691"/>
      <c r="HF112" s="691"/>
      <c r="HG112" s="691"/>
      <c r="HH112" s="691"/>
    </row>
    <row r="113" spans="1:216" s="787" customFormat="1" x14ac:dyDescent="0.25">
      <c r="A113" s="691"/>
      <c r="B113" s="814"/>
      <c r="C113" s="814"/>
      <c r="D113" s="814"/>
      <c r="E113" s="814"/>
      <c r="F113" s="814"/>
      <c r="G113" s="814"/>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1"/>
      <c r="BU113" s="691"/>
      <c r="BV113" s="691"/>
      <c r="BW113" s="691"/>
      <c r="BX113" s="691"/>
      <c r="BY113" s="691"/>
      <c r="BZ113" s="691"/>
      <c r="CA113" s="691"/>
      <c r="CB113" s="691"/>
      <c r="CC113" s="691"/>
      <c r="CD113" s="691"/>
      <c r="CE113" s="691"/>
      <c r="CF113" s="691"/>
      <c r="CG113" s="691"/>
      <c r="CH113" s="691"/>
      <c r="CI113" s="691"/>
      <c r="CJ113" s="691"/>
      <c r="CK113" s="691"/>
      <c r="CL113" s="691"/>
      <c r="CM113" s="691"/>
      <c r="CN113" s="691"/>
      <c r="CO113" s="691"/>
      <c r="CP113" s="691"/>
      <c r="CQ113" s="691"/>
      <c r="CR113" s="691"/>
      <c r="CS113" s="691"/>
      <c r="CT113" s="691"/>
      <c r="CU113" s="691"/>
      <c r="CV113" s="691"/>
      <c r="CW113" s="691"/>
      <c r="CX113" s="691"/>
      <c r="CY113" s="691"/>
      <c r="CZ113" s="691"/>
      <c r="DA113" s="691"/>
      <c r="DB113" s="691"/>
      <c r="DC113" s="691"/>
      <c r="DD113" s="691"/>
      <c r="DE113" s="691"/>
      <c r="DF113" s="691"/>
      <c r="DG113" s="691"/>
      <c r="DH113" s="691"/>
      <c r="DI113" s="691"/>
      <c r="DJ113" s="691"/>
      <c r="DK113" s="691"/>
      <c r="DL113" s="691"/>
      <c r="DM113" s="691"/>
      <c r="DN113" s="691"/>
      <c r="DO113" s="691"/>
      <c r="DP113" s="691"/>
      <c r="DQ113" s="691"/>
      <c r="DR113" s="691"/>
      <c r="DS113" s="691"/>
      <c r="DT113" s="691"/>
      <c r="DU113" s="691"/>
      <c r="DV113" s="691"/>
      <c r="DW113" s="691"/>
      <c r="DX113" s="691"/>
      <c r="DY113" s="691"/>
      <c r="DZ113" s="691"/>
      <c r="EA113" s="691"/>
      <c r="EB113" s="691"/>
      <c r="EC113" s="691"/>
      <c r="ED113" s="691"/>
      <c r="EE113" s="691"/>
      <c r="EF113" s="691"/>
      <c r="EG113" s="691"/>
      <c r="EH113" s="691"/>
      <c r="EI113" s="691"/>
      <c r="EJ113" s="691"/>
      <c r="EK113" s="691"/>
      <c r="EL113" s="691"/>
      <c r="EM113" s="691"/>
      <c r="EN113" s="691"/>
      <c r="EO113" s="691"/>
      <c r="EP113" s="691"/>
      <c r="EQ113" s="691"/>
      <c r="ER113" s="691"/>
      <c r="ES113" s="691"/>
      <c r="ET113" s="691"/>
      <c r="EU113" s="691"/>
      <c r="EV113" s="691"/>
      <c r="EW113" s="691"/>
      <c r="EX113" s="691"/>
      <c r="EY113" s="691"/>
      <c r="EZ113" s="691"/>
      <c r="FA113" s="691"/>
      <c r="FB113" s="691"/>
      <c r="FC113" s="691"/>
      <c r="FD113" s="691"/>
      <c r="FE113" s="691"/>
      <c r="FF113" s="691"/>
      <c r="FG113" s="691"/>
      <c r="FH113" s="691"/>
      <c r="FI113" s="691"/>
      <c r="FJ113" s="691"/>
      <c r="FK113" s="691"/>
      <c r="FL113" s="691"/>
      <c r="FM113" s="691"/>
      <c r="FN113" s="691"/>
      <c r="FO113" s="691"/>
      <c r="FP113" s="691"/>
      <c r="FQ113" s="691"/>
      <c r="FR113" s="691"/>
      <c r="FS113" s="691"/>
      <c r="FT113" s="691"/>
      <c r="FU113" s="691"/>
      <c r="FV113" s="691"/>
      <c r="FW113" s="691"/>
      <c r="FX113" s="691"/>
      <c r="FY113" s="691"/>
      <c r="FZ113" s="691"/>
      <c r="GA113" s="691"/>
      <c r="GB113" s="691"/>
      <c r="GC113" s="691"/>
      <c r="GD113" s="691"/>
      <c r="GE113" s="691"/>
      <c r="GF113" s="691"/>
      <c r="GG113" s="691"/>
      <c r="GH113" s="691"/>
      <c r="GI113" s="691"/>
      <c r="GJ113" s="691"/>
      <c r="GK113" s="691"/>
      <c r="GL113" s="691"/>
      <c r="GM113" s="691"/>
      <c r="GN113" s="691"/>
      <c r="GO113" s="691"/>
      <c r="GP113" s="691"/>
      <c r="GQ113" s="691"/>
      <c r="GR113" s="691"/>
      <c r="GS113" s="691"/>
      <c r="GT113" s="691"/>
      <c r="GU113" s="691"/>
      <c r="GV113" s="691"/>
      <c r="GW113" s="691"/>
      <c r="GX113" s="691"/>
      <c r="GY113" s="691"/>
      <c r="GZ113" s="691"/>
      <c r="HA113" s="691"/>
      <c r="HB113" s="691"/>
      <c r="HC113" s="691"/>
      <c r="HD113" s="691"/>
      <c r="HE113" s="691"/>
      <c r="HF113" s="691"/>
      <c r="HG113" s="691"/>
      <c r="HH113" s="691"/>
    </row>
    <row r="114" spans="1:216" s="787" customFormat="1" x14ac:dyDescent="0.25">
      <c r="A114" s="691"/>
      <c r="B114" s="814"/>
      <c r="C114" s="814"/>
      <c r="D114" s="814"/>
      <c r="E114" s="814"/>
      <c r="F114" s="814"/>
      <c r="G114" s="814"/>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A114" s="691"/>
      <c r="EB114" s="691"/>
      <c r="EC114" s="691"/>
      <c r="ED114" s="691"/>
      <c r="EE114" s="691"/>
      <c r="EF114" s="691"/>
      <c r="EG114" s="691"/>
      <c r="EH114" s="691"/>
      <c r="EI114" s="691"/>
      <c r="EJ114" s="691"/>
      <c r="EK114" s="691"/>
      <c r="EL114" s="691"/>
      <c r="EM114" s="691"/>
      <c r="EN114" s="691"/>
      <c r="EO114" s="691"/>
      <c r="EP114" s="691"/>
      <c r="EQ114" s="691"/>
      <c r="ER114" s="691"/>
      <c r="ES114" s="691"/>
      <c r="ET114" s="691"/>
      <c r="EU114" s="691"/>
      <c r="EV114" s="691"/>
      <c r="EW114" s="691"/>
      <c r="EX114" s="691"/>
      <c r="EY114" s="691"/>
      <c r="EZ114" s="691"/>
      <c r="FA114" s="691"/>
      <c r="FB114" s="691"/>
      <c r="FC114" s="691"/>
      <c r="FD114" s="691"/>
      <c r="FE114" s="691"/>
      <c r="FF114" s="691"/>
      <c r="FG114" s="691"/>
      <c r="FH114" s="691"/>
      <c r="FI114" s="691"/>
      <c r="FJ114" s="691"/>
      <c r="FK114" s="691"/>
      <c r="FL114" s="691"/>
      <c r="FM114" s="691"/>
      <c r="FN114" s="691"/>
      <c r="FO114" s="691"/>
      <c r="FP114" s="691"/>
      <c r="FQ114" s="691"/>
      <c r="FR114" s="691"/>
      <c r="FS114" s="691"/>
      <c r="FT114" s="691"/>
      <c r="FU114" s="691"/>
      <c r="FV114" s="691"/>
      <c r="FW114" s="691"/>
      <c r="FX114" s="691"/>
      <c r="FY114" s="691"/>
      <c r="FZ114" s="691"/>
      <c r="GA114" s="691"/>
      <c r="GB114" s="691"/>
      <c r="GC114" s="691"/>
      <c r="GD114" s="691"/>
      <c r="GE114" s="691"/>
      <c r="GF114" s="691"/>
      <c r="GG114" s="691"/>
      <c r="GH114" s="691"/>
      <c r="GI114" s="691"/>
      <c r="GJ114" s="691"/>
      <c r="GK114" s="691"/>
      <c r="GL114" s="691"/>
      <c r="GM114" s="691"/>
      <c r="GN114" s="691"/>
      <c r="GO114" s="691"/>
      <c r="GP114" s="691"/>
      <c r="GQ114" s="691"/>
      <c r="GR114" s="691"/>
      <c r="GS114" s="691"/>
      <c r="GT114" s="691"/>
      <c r="GU114" s="691"/>
      <c r="GV114" s="691"/>
      <c r="GW114" s="691"/>
      <c r="GX114" s="691"/>
      <c r="GY114" s="691"/>
      <c r="GZ114" s="691"/>
      <c r="HA114" s="691"/>
      <c r="HB114" s="691"/>
      <c r="HC114" s="691"/>
      <c r="HD114" s="691"/>
      <c r="HE114" s="691"/>
      <c r="HF114" s="691"/>
      <c r="HG114" s="691"/>
      <c r="HH114" s="691"/>
    </row>
    <row r="115" spans="1:216" s="787" customFormat="1" x14ac:dyDescent="0.25">
      <c r="A115" s="691"/>
      <c r="B115" s="814"/>
      <c r="C115" s="814"/>
      <c r="D115" s="814"/>
      <c r="E115" s="814"/>
      <c r="F115" s="814"/>
      <c r="G115" s="814"/>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A115" s="691"/>
      <c r="EB115" s="691"/>
      <c r="EC115" s="691"/>
      <c r="ED115" s="691"/>
      <c r="EE115" s="691"/>
      <c r="EF115" s="691"/>
      <c r="EG115" s="691"/>
      <c r="EH115" s="691"/>
      <c r="EI115" s="691"/>
      <c r="EJ115" s="691"/>
      <c r="EK115" s="691"/>
      <c r="EL115" s="691"/>
      <c r="EM115" s="691"/>
      <c r="EN115" s="691"/>
      <c r="EO115" s="691"/>
      <c r="EP115" s="691"/>
      <c r="EQ115" s="691"/>
      <c r="ER115" s="691"/>
      <c r="ES115" s="691"/>
      <c r="ET115" s="691"/>
      <c r="EU115" s="691"/>
      <c r="EV115" s="691"/>
      <c r="EW115" s="691"/>
      <c r="EX115" s="691"/>
      <c r="EY115" s="691"/>
      <c r="EZ115" s="691"/>
      <c r="FA115" s="691"/>
      <c r="FB115" s="691"/>
      <c r="FC115" s="691"/>
      <c r="FD115" s="691"/>
      <c r="FE115" s="691"/>
      <c r="FF115" s="691"/>
      <c r="FG115" s="691"/>
      <c r="FH115" s="691"/>
      <c r="FI115" s="691"/>
      <c r="FJ115" s="691"/>
      <c r="FK115" s="691"/>
      <c r="FL115" s="691"/>
      <c r="FM115" s="691"/>
      <c r="FN115" s="691"/>
      <c r="FO115" s="691"/>
      <c r="FP115" s="691"/>
      <c r="FQ115" s="691"/>
      <c r="FR115" s="691"/>
      <c r="FS115" s="691"/>
      <c r="FT115" s="691"/>
      <c r="FU115" s="691"/>
      <c r="FV115" s="691"/>
      <c r="FW115" s="691"/>
      <c r="FX115" s="691"/>
      <c r="FY115" s="691"/>
      <c r="FZ115" s="691"/>
      <c r="GA115" s="691"/>
      <c r="GB115" s="691"/>
      <c r="GC115" s="691"/>
      <c r="GD115" s="691"/>
      <c r="GE115" s="691"/>
      <c r="GF115" s="691"/>
      <c r="GG115" s="691"/>
      <c r="GH115" s="691"/>
      <c r="GI115" s="691"/>
      <c r="GJ115" s="691"/>
      <c r="GK115" s="691"/>
      <c r="GL115" s="691"/>
      <c r="GM115" s="691"/>
      <c r="GN115" s="691"/>
      <c r="GO115" s="691"/>
      <c r="GP115" s="691"/>
      <c r="GQ115" s="691"/>
      <c r="GR115" s="691"/>
      <c r="GS115" s="691"/>
      <c r="GT115" s="691"/>
      <c r="GU115" s="691"/>
      <c r="GV115" s="691"/>
      <c r="GW115" s="691"/>
      <c r="GX115" s="691"/>
      <c r="GY115" s="691"/>
      <c r="GZ115" s="691"/>
      <c r="HA115" s="691"/>
      <c r="HB115" s="691"/>
      <c r="HC115" s="691"/>
      <c r="HD115" s="691"/>
      <c r="HE115" s="691"/>
      <c r="HF115" s="691"/>
      <c r="HG115" s="691"/>
      <c r="HH115" s="691"/>
    </row>
    <row r="116" spans="1:216" s="787" customFormat="1" x14ac:dyDescent="0.25">
      <c r="A116" s="691"/>
      <c r="B116" s="814"/>
      <c r="C116" s="814"/>
      <c r="D116" s="814"/>
      <c r="E116" s="814"/>
      <c r="F116" s="814"/>
      <c r="G116" s="814"/>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A116" s="691"/>
      <c r="EB116" s="691"/>
      <c r="EC116" s="691"/>
      <c r="ED116" s="691"/>
      <c r="EE116" s="691"/>
      <c r="EF116" s="691"/>
      <c r="EG116" s="691"/>
      <c r="EH116" s="691"/>
      <c r="EI116" s="691"/>
      <c r="EJ116" s="691"/>
      <c r="EK116" s="691"/>
      <c r="EL116" s="691"/>
      <c r="EM116" s="691"/>
      <c r="EN116" s="691"/>
      <c r="EO116" s="691"/>
      <c r="EP116" s="691"/>
      <c r="EQ116" s="691"/>
      <c r="ER116" s="691"/>
      <c r="ES116" s="691"/>
      <c r="ET116" s="691"/>
      <c r="EU116" s="691"/>
      <c r="EV116" s="691"/>
      <c r="EW116" s="691"/>
      <c r="EX116" s="691"/>
      <c r="EY116" s="691"/>
      <c r="EZ116" s="691"/>
      <c r="FA116" s="691"/>
      <c r="FB116" s="691"/>
      <c r="FC116" s="691"/>
      <c r="FD116" s="691"/>
      <c r="FE116" s="691"/>
      <c r="FF116" s="691"/>
      <c r="FG116" s="691"/>
      <c r="FH116" s="691"/>
      <c r="FI116" s="691"/>
      <c r="FJ116" s="691"/>
      <c r="FK116" s="691"/>
      <c r="FL116" s="691"/>
      <c r="FM116" s="691"/>
      <c r="FN116" s="691"/>
      <c r="FO116" s="691"/>
      <c r="FP116" s="691"/>
      <c r="FQ116" s="691"/>
      <c r="FR116" s="691"/>
      <c r="FS116" s="691"/>
      <c r="FT116" s="691"/>
      <c r="FU116" s="691"/>
      <c r="FV116" s="691"/>
      <c r="FW116" s="691"/>
      <c r="FX116" s="691"/>
      <c r="FY116" s="691"/>
      <c r="FZ116" s="691"/>
      <c r="GA116" s="691"/>
      <c r="GB116" s="691"/>
      <c r="GC116" s="691"/>
      <c r="GD116" s="691"/>
      <c r="GE116" s="691"/>
      <c r="GF116" s="691"/>
      <c r="GG116" s="691"/>
      <c r="GH116" s="691"/>
      <c r="GI116" s="691"/>
      <c r="GJ116" s="691"/>
      <c r="GK116" s="691"/>
      <c r="GL116" s="691"/>
      <c r="GM116" s="691"/>
      <c r="GN116" s="691"/>
      <c r="GO116" s="691"/>
      <c r="GP116" s="691"/>
      <c r="GQ116" s="691"/>
      <c r="GR116" s="691"/>
      <c r="GS116" s="691"/>
      <c r="GT116" s="691"/>
      <c r="GU116" s="691"/>
      <c r="GV116" s="691"/>
      <c r="GW116" s="691"/>
      <c r="GX116" s="691"/>
      <c r="GY116" s="691"/>
      <c r="GZ116" s="691"/>
      <c r="HA116" s="691"/>
      <c r="HB116" s="691"/>
      <c r="HC116" s="691"/>
      <c r="HD116" s="691"/>
      <c r="HE116" s="691"/>
      <c r="HF116" s="691"/>
      <c r="HG116" s="691"/>
      <c r="HH116" s="691"/>
    </row>
    <row r="117" spans="1:216" s="787" customFormat="1" x14ac:dyDescent="0.25">
      <c r="A117" s="691"/>
      <c r="B117" s="814"/>
      <c r="C117" s="814"/>
      <c r="D117" s="814"/>
      <c r="E117" s="814"/>
      <c r="F117" s="814"/>
      <c r="G117" s="814"/>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1"/>
      <c r="BW117" s="691"/>
      <c r="BX117" s="691"/>
      <c r="BY117" s="691"/>
      <c r="BZ117" s="691"/>
      <c r="CA117" s="691"/>
      <c r="CB117" s="691"/>
      <c r="CC117" s="691"/>
      <c r="CD117" s="691"/>
      <c r="CE117" s="691"/>
      <c r="CF117" s="691"/>
      <c r="CG117" s="691"/>
      <c r="CH117" s="691"/>
      <c r="CI117" s="691"/>
      <c r="CJ117" s="691"/>
      <c r="CK117" s="691"/>
      <c r="CL117" s="691"/>
      <c r="CM117" s="691"/>
      <c r="CN117" s="691"/>
      <c r="CO117" s="691"/>
      <c r="CP117" s="691"/>
      <c r="CQ117" s="691"/>
      <c r="CR117" s="691"/>
      <c r="CS117" s="691"/>
      <c r="CT117" s="691"/>
      <c r="CU117" s="691"/>
      <c r="CV117" s="691"/>
      <c r="CW117" s="691"/>
      <c r="CX117" s="691"/>
      <c r="CY117" s="691"/>
      <c r="CZ117" s="691"/>
      <c r="DA117" s="691"/>
      <c r="DB117" s="691"/>
      <c r="DC117" s="691"/>
      <c r="DD117" s="691"/>
      <c r="DE117" s="691"/>
      <c r="DF117" s="691"/>
      <c r="DG117" s="691"/>
      <c r="DH117" s="691"/>
      <c r="DI117" s="691"/>
      <c r="DJ117" s="691"/>
      <c r="DK117" s="691"/>
      <c r="DL117" s="691"/>
      <c r="DM117" s="691"/>
      <c r="DN117" s="691"/>
      <c r="DO117" s="691"/>
      <c r="DP117" s="691"/>
      <c r="DQ117" s="691"/>
      <c r="DR117" s="691"/>
      <c r="DS117" s="691"/>
      <c r="DT117" s="691"/>
      <c r="DU117" s="691"/>
      <c r="DV117" s="691"/>
      <c r="DW117" s="691"/>
      <c r="DX117" s="691"/>
      <c r="DY117" s="691"/>
      <c r="DZ117" s="691"/>
      <c r="EA117" s="691"/>
      <c r="EB117" s="691"/>
      <c r="EC117" s="691"/>
      <c r="ED117" s="691"/>
      <c r="EE117" s="691"/>
      <c r="EF117" s="691"/>
      <c r="EG117" s="691"/>
      <c r="EH117" s="691"/>
      <c r="EI117" s="691"/>
      <c r="EJ117" s="691"/>
      <c r="EK117" s="691"/>
      <c r="EL117" s="691"/>
      <c r="EM117" s="691"/>
      <c r="EN117" s="691"/>
      <c r="EO117" s="691"/>
      <c r="EP117" s="691"/>
      <c r="EQ117" s="691"/>
      <c r="ER117" s="691"/>
      <c r="ES117" s="691"/>
      <c r="ET117" s="691"/>
      <c r="EU117" s="691"/>
      <c r="EV117" s="691"/>
      <c r="EW117" s="691"/>
      <c r="EX117" s="691"/>
      <c r="EY117" s="691"/>
      <c r="EZ117" s="691"/>
      <c r="FA117" s="691"/>
      <c r="FB117" s="691"/>
      <c r="FC117" s="691"/>
      <c r="FD117" s="691"/>
      <c r="FE117" s="691"/>
      <c r="FF117" s="691"/>
      <c r="FG117" s="691"/>
      <c r="FH117" s="691"/>
      <c r="FI117" s="691"/>
      <c r="FJ117" s="691"/>
      <c r="FK117" s="691"/>
      <c r="FL117" s="691"/>
      <c r="FM117" s="691"/>
      <c r="FN117" s="691"/>
      <c r="FO117" s="691"/>
      <c r="FP117" s="691"/>
      <c r="FQ117" s="691"/>
      <c r="FR117" s="691"/>
      <c r="FS117" s="691"/>
      <c r="FT117" s="691"/>
      <c r="FU117" s="691"/>
      <c r="FV117" s="691"/>
      <c r="FW117" s="691"/>
      <c r="FX117" s="691"/>
      <c r="FY117" s="691"/>
      <c r="FZ117" s="691"/>
      <c r="GA117" s="691"/>
      <c r="GB117" s="691"/>
      <c r="GC117" s="691"/>
      <c r="GD117" s="691"/>
      <c r="GE117" s="691"/>
      <c r="GF117" s="691"/>
      <c r="GG117" s="691"/>
      <c r="GH117" s="691"/>
      <c r="GI117" s="691"/>
      <c r="GJ117" s="691"/>
      <c r="GK117" s="691"/>
      <c r="GL117" s="691"/>
      <c r="GM117" s="691"/>
      <c r="GN117" s="691"/>
      <c r="GO117" s="691"/>
      <c r="GP117" s="691"/>
      <c r="GQ117" s="691"/>
      <c r="GR117" s="691"/>
      <c r="GS117" s="691"/>
      <c r="GT117" s="691"/>
      <c r="GU117" s="691"/>
      <c r="GV117" s="691"/>
      <c r="GW117" s="691"/>
      <c r="GX117" s="691"/>
      <c r="GY117" s="691"/>
      <c r="GZ117" s="691"/>
      <c r="HA117" s="691"/>
      <c r="HB117" s="691"/>
      <c r="HC117" s="691"/>
      <c r="HD117" s="691"/>
      <c r="HE117" s="691"/>
      <c r="HF117" s="691"/>
      <c r="HG117" s="691"/>
      <c r="HH117" s="691"/>
    </row>
    <row r="118" spans="1:216" s="787" customFormat="1" x14ac:dyDescent="0.25">
      <c r="A118" s="691"/>
      <c r="B118" s="814"/>
      <c r="C118" s="814"/>
      <c r="D118" s="814"/>
      <c r="E118" s="814"/>
      <c r="F118" s="814"/>
      <c r="G118" s="814"/>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1"/>
      <c r="BU118" s="691"/>
      <c r="BV118" s="691"/>
      <c r="BW118" s="691"/>
      <c r="BX118" s="691"/>
      <c r="BY118" s="691"/>
      <c r="BZ118" s="691"/>
      <c r="CA118" s="691"/>
      <c r="CB118" s="691"/>
      <c r="CC118" s="691"/>
      <c r="CD118" s="691"/>
      <c r="CE118" s="691"/>
      <c r="CF118" s="691"/>
      <c r="CG118" s="691"/>
      <c r="CH118" s="691"/>
      <c r="CI118" s="691"/>
      <c r="CJ118" s="691"/>
      <c r="CK118" s="691"/>
      <c r="CL118" s="691"/>
      <c r="CM118" s="691"/>
      <c r="CN118" s="691"/>
      <c r="CO118" s="691"/>
      <c r="CP118" s="691"/>
      <c r="CQ118" s="691"/>
      <c r="CR118" s="691"/>
      <c r="CS118" s="691"/>
      <c r="CT118" s="691"/>
      <c r="CU118" s="691"/>
      <c r="CV118" s="691"/>
      <c r="CW118" s="691"/>
      <c r="CX118" s="691"/>
      <c r="CY118" s="691"/>
      <c r="CZ118" s="691"/>
      <c r="DA118" s="691"/>
      <c r="DB118" s="691"/>
      <c r="DC118" s="691"/>
      <c r="DD118" s="691"/>
      <c r="DE118" s="691"/>
      <c r="DF118" s="691"/>
      <c r="DG118" s="691"/>
      <c r="DH118" s="691"/>
      <c r="DI118" s="691"/>
      <c r="DJ118" s="691"/>
      <c r="DK118" s="691"/>
      <c r="DL118" s="691"/>
      <c r="DM118" s="691"/>
      <c r="DN118" s="691"/>
      <c r="DO118" s="691"/>
      <c r="DP118" s="691"/>
      <c r="DQ118" s="691"/>
      <c r="DR118" s="691"/>
      <c r="DS118" s="691"/>
      <c r="DT118" s="691"/>
      <c r="DU118" s="691"/>
      <c r="DV118" s="691"/>
      <c r="DW118" s="691"/>
      <c r="DX118" s="691"/>
      <c r="DY118" s="691"/>
      <c r="DZ118" s="691"/>
      <c r="EA118" s="691"/>
      <c r="EB118" s="691"/>
      <c r="EC118" s="691"/>
      <c r="ED118" s="691"/>
      <c r="EE118" s="691"/>
      <c r="EF118" s="691"/>
      <c r="EG118" s="691"/>
      <c r="EH118" s="691"/>
      <c r="EI118" s="691"/>
      <c r="EJ118" s="691"/>
      <c r="EK118" s="691"/>
      <c r="EL118" s="691"/>
      <c r="EM118" s="691"/>
      <c r="EN118" s="691"/>
      <c r="EO118" s="691"/>
      <c r="EP118" s="691"/>
      <c r="EQ118" s="691"/>
      <c r="ER118" s="691"/>
      <c r="ES118" s="691"/>
      <c r="ET118" s="691"/>
      <c r="EU118" s="691"/>
      <c r="EV118" s="691"/>
      <c r="EW118" s="691"/>
      <c r="EX118" s="691"/>
      <c r="EY118" s="691"/>
      <c r="EZ118" s="691"/>
      <c r="FA118" s="691"/>
      <c r="FB118" s="691"/>
      <c r="FC118" s="691"/>
      <c r="FD118" s="691"/>
      <c r="FE118" s="691"/>
      <c r="FF118" s="691"/>
      <c r="FG118" s="691"/>
      <c r="FH118" s="691"/>
      <c r="FI118" s="691"/>
      <c r="FJ118" s="691"/>
      <c r="FK118" s="691"/>
      <c r="FL118" s="691"/>
      <c r="FM118" s="691"/>
      <c r="FN118" s="691"/>
      <c r="FO118" s="691"/>
      <c r="FP118" s="691"/>
      <c r="FQ118" s="691"/>
      <c r="FR118" s="691"/>
      <c r="FS118" s="691"/>
      <c r="FT118" s="691"/>
      <c r="FU118" s="691"/>
      <c r="FV118" s="691"/>
      <c r="FW118" s="691"/>
      <c r="FX118" s="691"/>
      <c r="FY118" s="691"/>
      <c r="FZ118" s="691"/>
      <c r="GA118" s="691"/>
      <c r="GB118" s="691"/>
      <c r="GC118" s="691"/>
      <c r="GD118" s="691"/>
      <c r="GE118" s="691"/>
      <c r="GF118" s="691"/>
      <c r="GG118" s="691"/>
      <c r="GH118" s="691"/>
      <c r="GI118" s="691"/>
      <c r="GJ118" s="691"/>
      <c r="GK118" s="691"/>
      <c r="GL118" s="691"/>
      <c r="GM118" s="691"/>
      <c r="GN118" s="691"/>
      <c r="GO118" s="691"/>
      <c r="GP118" s="691"/>
      <c r="GQ118" s="691"/>
      <c r="GR118" s="691"/>
      <c r="GS118" s="691"/>
      <c r="GT118" s="691"/>
      <c r="GU118" s="691"/>
      <c r="GV118" s="691"/>
      <c r="GW118" s="691"/>
      <c r="GX118" s="691"/>
      <c r="GY118" s="691"/>
      <c r="GZ118" s="691"/>
      <c r="HA118" s="691"/>
      <c r="HB118" s="691"/>
      <c r="HC118" s="691"/>
      <c r="HD118" s="691"/>
      <c r="HE118" s="691"/>
      <c r="HF118" s="691"/>
      <c r="HG118" s="691"/>
      <c r="HH118" s="691"/>
    </row>
    <row r="119" spans="1:216" s="787" customFormat="1" x14ac:dyDescent="0.25">
      <c r="A119" s="691"/>
      <c r="B119" s="814"/>
      <c r="C119" s="814"/>
      <c r="D119" s="814"/>
      <c r="E119" s="814"/>
      <c r="F119" s="814"/>
      <c r="G119" s="814"/>
      <c r="I119" s="691"/>
      <c r="J119" s="691"/>
      <c r="K119" s="691"/>
      <c r="L119" s="691"/>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1"/>
      <c r="AP119" s="691"/>
      <c r="AQ119" s="691"/>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1"/>
      <c r="BU119" s="691"/>
      <c r="BV119" s="691"/>
      <c r="BW119" s="691"/>
      <c r="BX119" s="691"/>
      <c r="BY119" s="691"/>
      <c r="BZ119" s="691"/>
      <c r="CA119" s="691"/>
      <c r="CB119" s="691"/>
      <c r="CC119" s="691"/>
      <c r="CD119" s="691"/>
      <c r="CE119" s="691"/>
      <c r="CF119" s="691"/>
      <c r="CG119" s="691"/>
      <c r="CH119" s="691"/>
      <c r="CI119" s="691"/>
      <c r="CJ119" s="691"/>
      <c r="CK119" s="691"/>
      <c r="CL119" s="691"/>
      <c r="CM119" s="691"/>
      <c r="CN119" s="691"/>
      <c r="CO119" s="691"/>
      <c r="CP119" s="691"/>
      <c r="CQ119" s="691"/>
      <c r="CR119" s="691"/>
      <c r="CS119" s="691"/>
      <c r="CT119" s="691"/>
      <c r="CU119" s="691"/>
      <c r="CV119" s="691"/>
      <c r="CW119" s="691"/>
      <c r="CX119" s="691"/>
      <c r="CY119" s="691"/>
      <c r="CZ119" s="691"/>
      <c r="DA119" s="691"/>
      <c r="DB119" s="691"/>
      <c r="DC119" s="691"/>
      <c r="DD119" s="691"/>
      <c r="DE119" s="691"/>
      <c r="DF119" s="691"/>
      <c r="DG119" s="691"/>
      <c r="DH119" s="691"/>
      <c r="DI119" s="691"/>
      <c r="DJ119" s="691"/>
      <c r="DK119" s="691"/>
      <c r="DL119" s="691"/>
      <c r="DM119" s="691"/>
      <c r="DN119" s="691"/>
      <c r="DO119" s="691"/>
      <c r="DP119" s="691"/>
      <c r="DQ119" s="691"/>
      <c r="DR119" s="691"/>
      <c r="DS119" s="691"/>
      <c r="DT119" s="691"/>
      <c r="DU119" s="691"/>
      <c r="DV119" s="691"/>
      <c r="DW119" s="691"/>
      <c r="DX119" s="691"/>
      <c r="DY119" s="691"/>
      <c r="DZ119" s="691"/>
      <c r="EA119" s="691"/>
      <c r="EB119" s="691"/>
      <c r="EC119" s="691"/>
      <c r="ED119" s="691"/>
      <c r="EE119" s="691"/>
      <c r="EF119" s="691"/>
      <c r="EG119" s="691"/>
      <c r="EH119" s="691"/>
      <c r="EI119" s="691"/>
      <c r="EJ119" s="691"/>
      <c r="EK119" s="691"/>
      <c r="EL119" s="691"/>
      <c r="EM119" s="691"/>
      <c r="EN119" s="691"/>
      <c r="EO119" s="691"/>
      <c r="EP119" s="691"/>
      <c r="EQ119" s="691"/>
      <c r="ER119" s="691"/>
      <c r="ES119" s="691"/>
      <c r="ET119" s="691"/>
      <c r="EU119" s="691"/>
      <c r="EV119" s="691"/>
      <c r="EW119" s="691"/>
      <c r="EX119" s="691"/>
      <c r="EY119" s="691"/>
      <c r="EZ119" s="691"/>
      <c r="FA119" s="691"/>
      <c r="FB119" s="691"/>
      <c r="FC119" s="691"/>
      <c r="FD119" s="691"/>
      <c r="FE119" s="691"/>
      <c r="FF119" s="691"/>
      <c r="FG119" s="691"/>
      <c r="FH119" s="691"/>
      <c r="FI119" s="691"/>
      <c r="FJ119" s="691"/>
      <c r="FK119" s="691"/>
      <c r="FL119" s="691"/>
      <c r="FM119" s="691"/>
      <c r="FN119" s="691"/>
      <c r="FO119" s="691"/>
      <c r="FP119" s="691"/>
      <c r="FQ119" s="691"/>
      <c r="FR119" s="691"/>
      <c r="FS119" s="691"/>
      <c r="FT119" s="691"/>
      <c r="FU119" s="691"/>
      <c r="FV119" s="691"/>
      <c r="FW119" s="691"/>
      <c r="FX119" s="691"/>
      <c r="FY119" s="691"/>
      <c r="FZ119" s="691"/>
      <c r="GA119" s="691"/>
      <c r="GB119" s="691"/>
      <c r="GC119" s="691"/>
      <c r="GD119" s="691"/>
      <c r="GE119" s="691"/>
      <c r="GF119" s="691"/>
      <c r="GG119" s="691"/>
      <c r="GH119" s="691"/>
      <c r="GI119" s="691"/>
      <c r="GJ119" s="691"/>
      <c r="GK119" s="691"/>
      <c r="GL119" s="691"/>
      <c r="GM119" s="691"/>
      <c r="GN119" s="691"/>
      <c r="GO119" s="691"/>
      <c r="GP119" s="691"/>
      <c r="GQ119" s="691"/>
      <c r="GR119" s="691"/>
      <c r="GS119" s="691"/>
      <c r="GT119" s="691"/>
      <c r="GU119" s="691"/>
      <c r="GV119" s="691"/>
      <c r="GW119" s="691"/>
      <c r="GX119" s="691"/>
      <c r="GY119" s="691"/>
      <c r="GZ119" s="691"/>
      <c r="HA119" s="691"/>
      <c r="HB119" s="691"/>
      <c r="HC119" s="691"/>
      <c r="HD119" s="691"/>
      <c r="HE119" s="691"/>
      <c r="HF119" s="691"/>
      <c r="HG119" s="691"/>
      <c r="HH119" s="691"/>
    </row>
    <row r="120" spans="1:216" s="787" customFormat="1" x14ac:dyDescent="0.25">
      <c r="A120" s="691"/>
      <c r="B120" s="814"/>
      <c r="C120" s="814"/>
      <c r="D120" s="814"/>
      <c r="E120" s="814"/>
      <c r="F120" s="814"/>
      <c r="G120" s="814"/>
      <c r="I120" s="691"/>
      <c r="J120" s="691"/>
      <c r="K120" s="691"/>
      <c r="L120" s="691"/>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1"/>
      <c r="BU120" s="691"/>
      <c r="BV120" s="691"/>
      <c r="BW120" s="691"/>
      <c r="BX120" s="691"/>
      <c r="BY120" s="691"/>
      <c r="BZ120" s="691"/>
      <c r="CA120" s="691"/>
      <c r="CB120" s="691"/>
      <c r="CC120" s="691"/>
      <c r="CD120" s="691"/>
      <c r="CE120" s="691"/>
      <c r="CF120" s="691"/>
      <c r="CG120" s="691"/>
      <c r="CH120" s="691"/>
      <c r="CI120" s="691"/>
      <c r="CJ120" s="691"/>
      <c r="CK120" s="691"/>
      <c r="CL120" s="691"/>
      <c r="CM120" s="691"/>
      <c r="CN120" s="691"/>
      <c r="CO120" s="691"/>
      <c r="CP120" s="691"/>
      <c r="CQ120" s="691"/>
      <c r="CR120" s="691"/>
      <c r="CS120" s="691"/>
      <c r="CT120" s="691"/>
      <c r="CU120" s="691"/>
      <c r="CV120" s="691"/>
      <c r="CW120" s="691"/>
      <c r="CX120" s="691"/>
      <c r="CY120" s="691"/>
      <c r="CZ120" s="691"/>
      <c r="DA120" s="691"/>
      <c r="DB120" s="691"/>
      <c r="DC120" s="691"/>
      <c r="DD120" s="691"/>
      <c r="DE120" s="691"/>
      <c r="DF120" s="691"/>
      <c r="DG120" s="691"/>
      <c r="DH120" s="691"/>
      <c r="DI120" s="691"/>
      <c r="DJ120" s="691"/>
      <c r="DK120" s="691"/>
      <c r="DL120" s="691"/>
      <c r="DM120" s="691"/>
      <c r="DN120" s="691"/>
      <c r="DO120" s="691"/>
      <c r="DP120" s="691"/>
      <c r="DQ120" s="691"/>
      <c r="DR120" s="691"/>
      <c r="DS120" s="691"/>
      <c r="DT120" s="691"/>
      <c r="DU120" s="691"/>
      <c r="DV120" s="691"/>
      <c r="DW120" s="691"/>
      <c r="DX120" s="691"/>
      <c r="DY120" s="691"/>
      <c r="DZ120" s="691"/>
      <c r="EA120" s="691"/>
      <c r="EB120" s="691"/>
      <c r="EC120" s="691"/>
      <c r="ED120" s="691"/>
      <c r="EE120" s="691"/>
      <c r="EF120" s="691"/>
      <c r="EG120" s="691"/>
      <c r="EH120" s="691"/>
      <c r="EI120" s="691"/>
      <c r="EJ120" s="691"/>
      <c r="EK120" s="691"/>
      <c r="EL120" s="691"/>
      <c r="EM120" s="691"/>
      <c r="EN120" s="691"/>
      <c r="EO120" s="691"/>
      <c r="EP120" s="691"/>
      <c r="EQ120" s="691"/>
      <c r="ER120" s="691"/>
      <c r="ES120" s="691"/>
      <c r="ET120" s="691"/>
      <c r="EU120" s="691"/>
      <c r="EV120" s="691"/>
      <c r="EW120" s="691"/>
      <c r="EX120" s="691"/>
      <c r="EY120" s="691"/>
      <c r="EZ120" s="691"/>
      <c r="FA120" s="691"/>
      <c r="FB120" s="691"/>
      <c r="FC120" s="691"/>
      <c r="FD120" s="691"/>
      <c r="FE120" s="691"/>
      <c r="FF120" s="691"/>
      <c r="FG120" s="691"/>
      <c r="FH120" s="691"/>
      <c r="FI120" s="691"/>
      <c r="FJ120" s="691"/>
      <c r="FK120" s="691"/>
      <c r="FL120" s="691"/>
      <c r="FM120" s="691"/>
      <c r="FN120" s="691"/>
      <c r="FO120" s="691"/>
      <c r="FP120" s="691"/>
      <c r="FQ120" s="691"/>
      <c r="FR120" s="691"/>
      <c r="FS120" s="691"/>
      <c r="FT120" s="691"/>
      <c r="FU120" s="691"/>
      <c r="FV120" s="691"/>
      <c r="FW120" s="691"/>
      <c r="FX120" s="691"/>
      <c r="FY120" s="691"/>
      <c r="FZ120" s="691"/>
      <c r="GA120" s="691"/>
      <c r="GB120" s="691"/>
      <c r="GC120" s="691"/>
      <c r="GD120" s="691"/>
      <c r="GE120" s="691"/>
      <c r="GF120" s="691"/>
      <c r="GG120" s="691"/>
      <c r="GH120" s="691"/>
      <c r="GI120" s="691"/>
      <c r="GJ120" s="691"/>
      <c r="GK120" s="691"/>
      <c r="GL120" s="691"/>
      <c r="GM120" s="691"/>
      <c r="GN120" s="691"/>
      <c r="GO120" s="691"/>
      <c r="GP120" s="691"/>
      <c r="GQ120" s="691"/>
      <c r="GR120" s="691"/>
      <c r="GS120" s="691"/>
      <c r="GT120" s="691"/>
      <c r="GU120" s="691"/>
      <c r="GV120" s="691"/>
      <c r="GW120" s="691"/>
      <c r="GX120" s="691"/>
      <c r="GY120" s="691"/>
      <c r="GZ120" s="691"/>
      <c r="HA120" s="691"/>
      <c r="HB120" s="691"/>
      <c r="HC120" s="691"/>
      <c r="HD120" s="691"/>
      <c r="HE120" s="691"/>
      <c r="HF120" s="691"/>
      <c r="HG120" s="691"/>
      <c r="HH120" s="691"/>
    </row>
    <row r="121" spans="1:216" s="787" customFormat="1" x14ac:dyDescent="0.25">
      <c r="A121" s="691"/>
      <c r="B121" s="814"/>
      <c r="C121" s="814"/>
      <c r="D121" s="814"/>
      <c r="E121" s="814"/>
      <c r="F121" s="814"/>
      <c r="G121" s="814"/>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1"/>
      <c r="BU121" s="691"/>
      <c r="BV121" s="691"/>
      <c r="BW121" s="691"/>
      <c r="BX121" s="691"/>
      <c r="BY121" s="691"/>
      <c r="BZ121" s="691"/>
      <c r="CA121" s="691"/>
      <c r="CB121" s="691"/>
      <c r="CC121" s="691"/>
      <c r="CD121" s="691"/>
      <c r="CE121" s="691"/>
      <c r="CF121" s="691"/>
      <c r="CG121" s="691"/>
      <c r="CH121" s="691"/>
      <c r="CI121" s="691"/>
      <c r="CJ121" s="691"/>
      <c r="CK121" s="691"/>
      <c r="CL121" s="691"/>
      <c r="CM121" s="691"/>
      <c r="CN121" s="691"/>
      <c r="CO121" s="691"/>
      <c r="CP121" s="691"/>
      <c r="CQ121" s="691"/>
      <c r="CR121" s="691"/>
      <c r="CS121" s="691"/>
      <c r="CT121" s="691"/>
      <c r="CU121" s="691"/>
      <c r="CV121" s="691"/>
      <c r="CW121" s="691"/>
      <c r="CX121" s="691"/>
      <c r="CY121" s="691"/>
      <c r="CZ121" s="691"/>
      <c r="DA121" s="691"/>
      <c r="DB121" s="691"/>
      <c r="DC121" s="691"/>
      <c r="DD121" s="691"/>
      <c r="DE121" s="691"/>
      <c r="DF121" s="691"/>
      <c r="DG121" s="691"/>
      <c r="DH121" s="691"/>
      <c r="DI121" s="691"/>
      <c r="DJ121" s="691"/>
      <c r="DK121" s="691"/>
      <c r="DL121" s="691"/>
      <c r="DM121" s="691"/>
      <c r="DN121" s="691"/>
      <c r="DO121" s="691"/>
      <c r="DP121" s="691"/>
      <c r="DQ121" s="691"/>
      <c r="DR121" s="691"/>
      <c r="DS121" s="691"/>
      <c r="DT121" s="691"/>
      <c r="DU121" s="691"/>
      <c r="DV121" s="691"/>
      <c r="DW121" s="691"/>
      <c r="DX121" s="691"/>
      <c r="DY121" s="691"/>
      <c r="DZ121" s="691"/>
      <c r="EA121" s="691"/>
      <c r="EB121" s="691"/>
      <c r="EC121" s="691"/>
      <c r="ED121" s="691"/>
      <c r="EE121" s="691"/>
      <c r="EF121" s="691"/>
      <c r="EG121" s="691"/>
      <c r="EH121" s="691"/>
      <c r="EI121" s="691"/>
      <c r="EJ121" s="691"/>
      <c r="EK121" s="691"/>
      <c r="EL121" s="691"/>
      <c r="EM121" s="691"/>
      <c r="EN121" s="691"/>
      <c r="EO121" s="691"/>
      <c r="EP121" s="691"/>
      <c r="EQ121" s="691"/>
      <c r="ER121" s="691"/>
      <c r="ES121" s="691"/>
      <c r="ET121" s="691"/>
      <c r="EU121" s="691"/>
      <c r="EV121" s="691"/>
      <c r="EW121" s="691"/>
      <c r="EX121" s="691"/>
      <c r="EY121" s="691"/>
      <c r="EZ121" s="691"/>
      <c r="FA121" s="691"/>
      <c r="FB121" s="691"/>
      <c r="FC121" s="691"/>
      <c r="FD121" s="691"/>
      <c r="FE121" s="691"/>
      <c r="FF121" s="691"/>
      <c r="FG121" s="691"/>
      <c r="FH121" s="691"/>
      <c r="FI121" s="691"/>
      <c r="FJ121" s="691"/>
      <c r="FK121" s="691"/>
      <c r="FL121" s="691"/>
      <c r="FM121" s="691"/>
      <c r="FN121" s="691"/>
      <c r="FO121" s="691"/>
      <c r="FP121" s="691"/>
      <c r="FQ121" s="691"/>
      <c r="FR121" s="691"/>
      <c r="FS121" s="691"/>
      <c r="FT121" s="691"/>
      <c r="FU121" s="691"/>
      <c r="FV121" s="691"/>
      <c r="FW121" s="691"/>
      <c r="FX121" s="691"/>
      <c r="FY121" s="691"/>
      <c r="FZ121" s="691"/>
      <c r="GA121" s="691"/>
      <c r="GB121" s="691"/>
      <c r="GC121" s="691"/>
      <c r="GD121" s="691"/>
      <c r="GE121" s="691"/>
      <c r="GF121" s="691"/>
      <c r="GG121" s="691"/>
      <c r="GH121" s="691"/>
      <c r="GI121" s="691"/>
      <c r="GJ121" s="691"/>
      <c r="GK121" s="691"/>
      <c r="GL121" s="691"/>
      <c r="GM121" s="691"/>
      <c r="GN121" s="691"/>
      <c r="GO121" s="691"/>
      <c r="GP121" s="691"/>
      <c r="GQ121" s="691"/>
      <c r="GR121" s="691"/>
      <c r="GS121" s="691"/>
      <c r="GT121" s="691"/>
      <c r="GU121" s="691"/>
      <c r="GV121" s="691"/>
      <c r="GW121" s="691"/>
      <c r="GX121" s="691"/>
      <c r="GY121" s="691"/>
      <c r="GZ121" s="691"/>
      <c r="HA121" s="691"/>
      <c r="HB121" s="691"/>
      <c r="HC121" s="691"/>
      <c r="HD121" s="691"/>
      <c r="HE121" s="691"/>
      <c r="HF121" s="691"/>
      <c r="HG121" s="691"/>
      <c r="HH121" s="691"/>
    </row>
    <row r="122" spans="1:216" s="787" customFormat="1" x14ac:dyDescent="0.25">
      <c r="A122" s="691"/>
      <c r="B122" s="814"/>
      <c r="C122" s="814"/>
      <c r="D122" s="814"/>
      <c r="E122" s="814"/>
      <c r="F122" s="814"/>
      <c r="G122" s="814"/>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1"/>
      <c r="BU122" s="691"/>
      <c r="BV122" s="691"/>
      <c r="BW122" s="691"/>
      <c r="BX122" s="691"/>
      <c r="BY122" s="691"/>
      <c r="BZ122" s="691"/>
      <c r="CA122" s="691"/>
      <c r="CB122" s="691"/>
      <c r="CC122" s="691"/>
      <c r="CD122" s="691"/>
      <c r="CE122" s="691"/>
      <c r="CF122" s="691"/>
      <c r="CG122" s="691"/>
      <c r="CH122" s="691"/>
      <c r="CI122" s="691"/>
      <c r="CJ122" s="691"/>
      <c r="CK122" s="691"/>
      <c r="CL122" s="691"/>
      <c r="CM122" s="691"/>
      <c r="CN122" s="691"/>
      <c r="CO122" s="691"/>
      <c r="CP122" s="691"/>
      <c r="CQ122" s="691"/>
      <c r="CR122" s="691"/>
      <c r="CS122" s="691"/>
      <c r="CT122" s="691"/>
      <c r="CU122" s="691"/>
      <c r="CV122" s="691"/>
      <c r="CW122" s="691"/>
      <c r="CX122" s="691"/>
      <c r="CY122" s="691"/>
      <c r="CZ122" s="691"/>
      <c r="DA122" s="691"/>
      <c r="DB122" s="691"/>
      <c r="DC122" s="691"/>
      <c r="DD122" s="691"/>
      <c r="DE122" s="691"/>
      <c r="DF122" s="691"/>
      <c r="DG122" s="691"/>
      <c r="DH122" s="691"/>
      <c r="DI122" s="691"/>
      <c r="DJ122" s="691"/>
      <c r="DK122" s="691"/>
      <c r="DL122" s="691"/>
      <c r="DM122" s="691"/>
      <c r="DN122" s="691"/>
      <c r="DO122" s="691"/>
      <c r="DP122" s="691"/>
      <c r="DQ122" s="691"/>
      <c r="DR122" s="691"/>
      <c r="DS122" s="691"/>
      <c r="DT122" s="691"/>
      <c r="DU122" s="691"/>
      <c r="DV122" s="691"/>
      <c r="DW122" s="691"/>
      <c r="DX122" s="691"/>
      <c r="DY122" s="691"/>
      <c r="DZ122" s="691"/>
      <c r="EA122" s="691"/>
      <c r="EB122" s="691"/>
      <c r="EC122" s="691"/>
      <c r="ED122" s="691"/>
      <c r="EE122" s="691"/>
      <c r="EF122" s="691"/>
      <c r="EG122" s="691"/>
      <c r="EH122" s="691"/>
      <c r="EI122" s="691"/>
      <c r="EJ122" s="691"/>
      <c r="EK122" s="691"/>
      <c r="EL122" s="691"/>
      <c r="EM122" s="691"/>
      <c r="EN122" s="691"/>
      <c r="EO122" s="691"/>
      <c r="EP122" s="691"/>
      <c r="EQ122" s="691"/>
      <c r="ER122" s="691"/>
      <c r="ES122" s="691"/>
      <c r="ET122" s="691"/>
      <c r="EU122" s="691"/>
      <c r="EV122" s="691"/>
      <c r="EW122" s="691"/>
      <c r="EX122" s="691"/>
      <c r="EY122" s="691"/>
      <c r="EZ122" s="691"/>
      <c r="FA122" s="691"/>
      <c r="FB122" s="691"/>
      <c r="FC122" s="691"/>
      <c r="FD122" s="691"/>
      <c r="FE122" s="691"/>
      <c r="FF122" s="691"/>
      <c r="FG122" s="691"/>
      <c r="FH122" s="691"/>
      <c r="FI122" s="691"/>
      <c r="FJ122" s="691"/>
      <c r="FK122" s="691"/>
      <c r="FL122" s="691"/>
      <c r="FM122" s="691"/>
      <c r="FN122" s="691"/>
      <c r="FO122" s="691"/>
      <c r="FP122" s="691"/>
      <c r="FQ122" s="691"/>
      <c r="FR122" s="691"/>
      <c r="FS122" s="691"/>
      <c r="FT122" s="691"/>
      <c r="FU122" s="691"/>
      <c r="FV122" s="691"/>
      <c r="FW122" s="691"/>
      <c r="FX122" s="691"/>
      <c r="FY122" s="691"/>
      <c r="FZ122" s="691"/>
      <c r="GA122" s="691"/>
      <c r="GB122" s="691"/>
      <c r="GC122" s="691"/>
      <c r="GD122" s="691"/>
      <c r="GE122" s="691"/>
      <c r="GF122" s="691"/>
      <c r="GG122" s="691"/>
      <c r="GH122" s="691"/>
      <c r="GI122" s="691"/>
      <c r="GJ122" s="691"/>
      <c r="GK122" s="691"/>
      <c r="GL122" s="691"/>
      <c r="GM122" s="691"/>
      <c r="GN122" s="691"/>
      <c r="GO122" s="691"/>
      <c r="GP122" s="691"/>
      <c r="GQ122" s="691"/>
      <c r="GR122" s="691"/>
      <c r="GS122" s="691"/>
      <c r="GT122" s="691"/>
      <c r="GU122" s="691"/>
      <c r="GV122" s="691"/>
      <c r="GW122" s="691"/>
      <c r="GX122" s="691"/>
      <c r="GY122" s="691"/>
      <c r="GZ122" s="691"/>
      <c r="HA122" s="691"/>
      <c r="HB122" s="691"/>
      <c r="HC122" s="691"/>
      <c r="HD122" s="691"/>
      <c r="HE122" s="691"/>
      <c r="HF122" s="691"/>
      <c r="HG122" s="691"/>
      <c r="HH122" s="691"/>
    </row>
    <row r="123" spans="1:216" s="787" customFormat="1" x14ac:dyDescent="0.25">
      <c r="A123" s="691"/>
      <c r="B123" s="814"/>
      <c r="C123" s="814"/>
      <c r="D123" s="814"/>
      <c r="E123" s="814"/>
      <c r="F123" s="814"/>
      <c r="G123" s="814"/>
      <c r="I123" s="691"/>
      <c r="J123" s="691"/>
      <c r="K123" s="691"/>
      <c r="L123" s="691"/>
      <c r="M123" s="691"/>
      <c r="N123" s="691"/>
      <c r="O123" s="691"/>
      <c r="P123" s="691"/>
      <c r="Q123" s="691"/>
      <c r="R123" s="691"/>
      <c r="S123" s="691"/>
      <c r="T123" s="691"/>
      <c r="U123" s="691"/>
      <c r="V123" s="691"/>
      <c r="W123" s="691"/>
      <c r="X123" s="691"/>
      <c r="Y123" s="691"/>
      <c r="Z123" s="691"/>
      <c r="AA123" s="691"/>
      <c r="AB123" s="691"/>
      <c r="AC123" s="691"/>
      <c r="AD123" s="691"/>
      <c r="AE123" s="691"/>
      <c r="AF123" s="691"/>
      <c r="AG123" s="691"/>
      <c r="AH123" s="691"/>
      <c r="AI123" s="691"/>
      <c r="AJ123" s="691"/>
      <c r="AK123" s="691"/>
      <c r="AL123" s="691"/>
      <c r="AM123" s="691"/>
      <c r="AN123" s="691"/>
      <c r="AO123" s="691"/>
      <c r="AP123" s="691"/>
      <c r="AQ123" s="691"/>
      <c r="AR123" s="691"/>
      <c r="AS123" s="691"/>
      <c r="AT123" s="691"/>
      <c r="AU123" s="691"/>
      <c r="AV123" s="691"/>
      <c r="AW123" s="691"/>
      <c r="AX123" s="691"/>
      <c r="AY123" s="691"/>
      <c r="AZ123" s="691"/>
      <c r="BA123" s="691"/>
      <c r="BB123" s="691"/>
      <c r="BC123" s="691"/>
      <c r="BD123" s="691"/>
      <c r="BE123" s="691"/>
      <c r="BF123" s="691"/>
      <c r="BG123" s="691"/>
      <c r="BH123" s="691"/>
      <c r="BI123" s="691"/>
      <c r="BJ123" s="691"/>
      <c r="BK123" s="691"/>
      <c r="BL123" s="691"/>
      <c r="BM123" s="691"/>
      <c r="BN123" s="691"/>
      <c r="BO123" s="691"/>
      <c r="BP123" s="691"/>
      <c r="BQ123" s="691"/>
      <c r="BR123" s="691"/>
      <c r="BS123" s="691"/>
      <c r="BT123" s="691"/>
      <c r="BU123" s="691"/>
      <c r="BV123" s="691"/>
      <c r="BW123" s="691"/>
      <c r="BX123" s="691"/>
      <c r="BY123" s="691"/>
      <c r="BZ123" s="691"/>
      <c r="CA123" s="691"/>
      <c r="CB123" s="691"/>
      <c r="CC123" s="691"/>
      <c r="CD123" s="691"/>
      <c r="CE123" s="691"/>
      <c r="CF123" s="691"/>
      <c r="CG123" s="691"/>
      <c r="CH123" s="691"/>
      <c r="CI123" s="691"/>
      <c r="CJ123" s="691"/>
      <c r="CK123" s="691"/>
      <c r="CL123" s="691"/>
      <c r="CM123" s="691"/>
      <c r="CN123" s="691"/>
      <c r="CO123" s="691"/>
      <c r="CP123" s="691"/>
      <c r="CQ123" s="691"/>
      <c r="CR123" s="691"/>
      <c r="CS123" s="691"/>
      <c r="CT123" s="691"/>
      <c r="CU123" s="691"/>
      <c r="CV123" s="691"/>
      <c r="CW123" s="691"/>
      <c r="CX123" s="691"/>
      <c r="CY123" s="691"/>
      <c r="CZ123" s="691"/>
      <c r="DA123" s="691"/>
      <c r="DB123" s="691"/>
      <c r="DC123" s="691"/>
      <c r="DD123" s="691"/>
      <c r="DE123" s="691"/>
      <c r="DF123" s="691"/>
      <c r="DG123" s="691"/>
      <c r="DH123" s="691"/>
      <c r="DI123" s="691"/>
      <c r="DJ123" s="691"/>
      <c r="DK123" s="691"/>
      <c r="DL123" s="691"/>
      <c r="DM123" s="691"/>
      <c r="DN123" s="691"/>
      <c r="DO123" s="691"/>
      <c r="DP123" s="691"/>
      <c r="DQ123" s="691"/>
      <c r="DR123" s="691"/>
      <c r="DS123" s="691"/>
      <c r="DT123" s="691"/>
      <c r="DU123" s="691"/>
      <c r="DV123" s="691"/>
      <c r="DW123" s="691"/>
      <c r="DX123" s="691"/>
      <c r="DY123" s="691"/>
      <c r="DZ123" s="691"/>
      <c r="EA123" s="691"/>
      <c r="EB123" s="691"/>
      <c r="EC123" s="691"/>
      <c r="ED123" s="691"/>
      <c r="EE123" s="691"/>
      <c r="EF123" s="691"/>
      <c r="EG123" s="691"/>
      <c r="EH123" s="691"/>
      <c r="EI123" s="691"/>
      <c r="EJ123" s="691"/>
      <c r="EK123" s="691"/>
      <c r="EL123" s="691"/>
      <c r="EM123" s="691"/>
      <c r="EN123" s="691"/>
      <c r="EO123" s="691"/>
      <c r="EP123" s="691"/>
      <c r="EQ123" s="691"/>
      <c r="ER123" s="691"/>
      <c r="ES123" s="691"/>
      <c r="ET123" s="691"/>
      <c r="EU123" s="691"/>
      <c r="EV123" s="691"/>
      <c r="EW123" s="691"/>
      <c r="EX123" s="691"/>
      <c r="EY123" s="691"/>
      <c r="EZ123" s="691"/>
      <c r="FA123" s="691"/>
      <c r="FB123" s="691"/>
      <c r="FC123" s="691"/>
      <c r="FD123" s="691"/>
      <c r="FE123" s="691"/>
      <c r="FF123" s="691"/>
      <c r="FG123" s="691"/>
      <c r="FH123" s="691"/>
      <c r="FI123" s="691"/>
      <c r="FJ123" s="691"/>
      <c r="FK123" s="691"/>
      <c r="FL123" s="691"/>
      <c r="FM123" s="691"/>
      <c r="FN123" s="691"/>
      <c r="FO123" s="691"/>
      <c r="FP123" s="691"/>
      <c r="FQ123" s="691"/>
      <c r="FR123" s="691"/>
      <c r="FS123" s="691"/>
      <c r="FT123" s="691"/>
      <c r="FU123" s="691"/>
      <c r="FV123" s="691"/>
      <c r="FW123" s="691"/>
      <c r="FX123" s="691"/>
      <c r="FY123" s="691"/>
      <c r="FZ123" s="691"/>
      <c r="GA123" s="691"/>
      <c r="GB123" s="691"/>
      <c r="GC123" s="691"/>
      <c r="GD123" s="691"/>
      <c r="GE123" s="691"/>
      <c r="GF123" s="691"/>
      <c r="GG123" s="691"/>
      <c r="GH123" s="691"/>
      <c r="GI123" s="691"/>
      <c r="GJ123" s="691"/>
      <c r="GK123" s="691"/>
      <c r="GL123" s="691"/>
      <c r="GM123" s="691"/>
      <c r="GN123" s="691"/>
      <c r="GO123" s="691"/>
      <c r="GP123" s="691"/>
      <c r="GQ123" s="691"/>
      <c r="GR123" s="691"/>
      <c r="GS123" s="691"/>
      <c r="GT123" s="691"/>
      <c r="GU123" s="691"/>
      <c r="GV123" s="691"/>
      <c r="GW123" s="691"/>
      <c r="GX123" s="691"/>
      <c r="GY123" s="691"/>
      <c r="GZ123" s="691"/>
      <c r="HA123" s="691"/>
      <c r="HB123" s="691"/>
      <c r="HC123" s="691"/>
      <c r="HD123" s="691"/>
      <c r="HE123" s="691"/>
      <c r="HF123" s="691"/>
      <c r="HG123" s="691"/>
      <c r="HH123" s="691"/>
    </row>
    <row r="124" spans="1:216" s="787" customFormat="1" x14ac:dyDescent="0.25">
      <c r="A124" s="691"/>
      <c r="B124" s="814"/>
      <c r="C124" s="814"/>
      <c r="D124" s="814"/>
      <c r="E124" s="814"/>
      <c r="F124" s="814"/>
      <c r="G124" s="814"/>
      <c r="I124" s="691"/>
      <c r="J124" s="691"/>
      <c r="K124" s="691"/>
      <c r="L124" s="691"/>
      <c r="M124" s="691"/>
      <c r="N124" s="691"/>
      <c r="O124" s="691"/>
      <c r="P124" s="691"/>
      <c r="Q124" s="691"/>
      <c r="R124" s="691"/>
      <c r="S124" s="691"/>
      <c r="T124" s="691"/>
      <c r="U124" s="691"/>
      <c r="V124" s="691"/>
      <c r="W124" s="691"/>
      <c r="X124" s="691"/>
      <c r="Y124" s="691"/>
      <c r="Z124" s="691"/>
      <c r="AA124" s="691"/>
      <c r="AB124" s="691"/>
      <c r="AC124" s="691"/>
      <c r="AD124" s="691"/>
      <c r="AE124" s="691"/>
      <c r="AF124" s="691"/>
      <c r="AG124" s="691"/>
      <c r="AH124" s="691"/>
      <c r="AI124" s="691"/>
      <c r="AJ124" s="691"/>
      <c r="AK124" s="691"/>
      <c r="AL124" s="691"/>
      <c r="AM124" s="691"/>
      <c r="AN124" s="691"/>
      <c r="AO124" s="691"/>
      <c r="AP124" s="691"/>
      <c r="AQ124" s="691"/>
      <c r="AR124" s="691"/>
      <c r="AS124" s="691"/>
      <c r="AT124" s="691"/>
      <c r="AU124" s="691"/>
      <c r="AV124" s="691"/>
      <c r="AW124" s="691"/>
      <c r="AX124" s="691"/>
      <c r="AY124" s="691"/>
      <c r="AZ124" s="691"/>
      <c r="BA124" s="691"/>
      <c r="BB124" s="691"/>
      <c r="BC124" s="691"/>
      <c r="BD124" s="691"/>
      <c r="BE124" s="691"/>
      <c r="BF124" s="691"/>
      <c r="BG124" s="691"/>
      <c r="BH124" s="691"/>
      <c r="BI124" s="691"/>
      <c r="BJ124" s="691"/>
      <c r="BK124" s="691"/>
      <c r="BL124" s="691"/>
      <c r="BM124" s="691"/>
      <c r="BN124" s="691"/>
      <c r="BO124" s="691"/>
      <c r="BP124" s="691"/>
      <c r="BQ124" s="691"/>
      <c r="BR124" s="691"/>
      <c r="BS124" s="691"/>
      <c r="BT124" s="691"/>
      <c r="BU124" s="691"/>
      <c r="BV124" s="691"/>
      <c r="BW124" s="691"/>
      <c r="BX124" s="691"/>
      <c r="BY124" s="691"/>
      <c r="BZ124" s="691"/>
      <c r="CA124" s="691"/>
      <c r="CB124" s="691"/>
      <c r="CC124" s="691"/>
      <c r="CD124" s="691"/>
      <c r="CE124" s="691"/>
      <c r="CF124" s="691"/>
      <c r="CG124" s="691"/>
      <c r="CH124" s="691"/>
      <c r="CI124" s="691"/>
      <c r="CJ124" s="691"/>
      <c r="CK124" s="691"/>
      <c r="CL124" s="691"/>
      <c r="CM124" s="691"/>
      <c r="CN124" s="691"/>
      <c r="CO124" s="691"/>
      <c r="CP124" s="691"/>
      <c r="CQ124" s="691"/>
      <c r="CR124" s="691"/>
      <c r="CS124" s="691"/>
      <c r="CT124" s="691"/>
      <c r="CU124" s="691"/>
      <c r="CV124" s="691"/>
      <c r="CW124" s="691"/>
      <c r="CX124" s="691"/>
      <c r="CY124" s="691"/>
      <c r="CZ124" s="691"/>
      <c r="DA124" s="691"/>
      <c r="DB124" s="691"/>
      <c r="DC124" s="691"/>
      <c r="DD124" s="691"/>
      <c r="DE124" s="691"/>
      <c r="DF124" s="691"/>
      <c r="DG124" s="691"/>
      <c r="DH124" s="691"/>
      <c r="DI124" s="691"/>
      <c r="DJ124" s="691"/>
      <c r="DK124" s="691"/>
      <c r="DL124" s="691"/>
      <c r="DM124" s="691"/>
      <c r="DN124" s="691"/>
      <c r="DO124" s="691"/>
      <c r="DP124" s="691"/>
      <c r="DQ124" s="691"/>
      <c r="DR124" s="691"/>
      <c r="DS124" s="691"/>
      <c r="DT124" s="691"/>
      <c r="DU124" s="691"/>
      <c r="DV124" s="691"/>
      <c r="DW124" s="691"/>
      <c r="DX124" s="691"/>
      <c r="DY124" s="691"/>
      <c r="DZ124" s="691"/>
      <c r="EA124" s="691"/>
      <c r="EB124" s="691"/>
      <c r="EC124" s="691"/>
      <c r="ED124" s="691"/>
      <c r="EE124" s="691"/>
      <c r="EF124" s="691"/>
      <c r="EG124" s="691"/>
      <c r="EH124" s="691"/>
      <c r="EI124" s="691"/>
      <c r="EJ124" s="691"/>
      <c r="EK124" s="691"/>
      <c r="EL124" s="691"/>
      <c r="EM124" s="691"/>
      <c r="EN124" s="691"/>
      <c r="EO124" s="691"/>
      <c r="EP124" s="691"/>
      <c r="EQ124" s="691"/>
      <c r="ER124" s="691"/>
      <c r="ES124" s="691"/>
      <c r="ET124" s="691"/>
      <c r="EU124" s="691"/>
      <c r="EV124" s="691"/>
      <c r="EW124" s="691"/>
      <c r="EX124" s="691"/>
      <c r="EY124" s="691"/>
      <c r="EZ124" s="691"/>
      <c r="FA124" s="691"/>
      <c r="FB124" s="691"/>
      <c r="FC124" s="691"/>
      <c r="FD124" s="691"/>
      <c r="FE124" s="691"/>
      <c r="FF124" s="691"/>
      <c r="FG124" s="691"/>
      <c r="FH124" s="691"/>
      <c r="FI124" s="691"/>
      <c r="FJ124" s="691"/>
      <c r="FK124" s="691"/>
      <c r="FL124" s="691"/>
      <c r="FM124" s="691"/>
      <c r="FN124" s="691"/>
      <c r="FO124" s="691"/>
      <c r="FP124" s="691"/>
      <c r="FQ124" s="691"/>
      <c r="FR124" s="691"/>
      <c r="FS124" s="691"/>
      <c r="FT124" s="691"/>
      <c r="FU124" s="691"/>
      <c r="FV124" s="691"/>
      <c r="FW124" s="691"/>
      <c r="FX124" s="691"/>
      <c r="FY124" s="691"/>
      <c r="FZ124" s="691"/>
      <c r="GA124" s="691"/>
      <c r="GB124" s="691"/>
      <c r="GC124" s="691"/>
      <c r="GD124" s="691"/>
      <c r="GE124" s="691"/>
      <c r="GF124" s="691"/>
      <c r="GG124" s="691"/>
      <c r="GH124" s="691"/>
      <c r="GI124" s="691"/>
      <c r="GJ124" s="691"/>
      <c r="GK124" s="691"/>
      <c r="GL124" s="691"/>
      <c r="GM124" s="691"/>
      <c r="GN124" s="691"/>
      <c r="GO124" s="691"/>
      <c r="GP124" s="691"/>
      <c r="GQ124" s="691"/>
      <c r="GR124" s="691"/>
      <c r="GS124" s="691"/>
      <c r="GT124" s="691"/>
      <c r="GU124" s="691"/>
      <c r="GV124" s="691"/>
      <c r="GW124" s="691"/>
      <c r="GX124" s="691"/>
      <c r="GY124" s="691"/>
      <c r="GZ124" s="691"/>
      <c r="HA124" s="691"/>
      <c r="HB124" s="691"/>
      <c r="HC124" s="691"/>
      <c r="HD124" s="691"/>
      <c r="HE124" s="691"/>
      <c r="HF124" s="691"/>
      <c r="HG124" s="691"/>
      <c r="HH124" s="691"/>
    </row>
    <row r="125" spans="1:216" s="787" customFormat="1" x14ac:dyDescent="0.25">
      <c r="A125" s="691"/>
      <c r="B125" s="814"/>
      <c r="C125" s="814"/>
      <c r="D125" s="814"/>
      <c r="E125" s="814"/>
      <c r="F125" s="814"/>
      <c r="G125" s="814"/>
      <c r="I125" s="691"/>
      <c r="J125" s="691"/>
      <c r="K125" s="691"/>
      <c r="L125" s="691"/>
      <c r="M125" s="691"/>
      <c r="N125" s="691"/>
      <c r="O125" s="691"/>
      <c r="P125" s="691"/>
      <c r="Q125" s="691"/>
      <c r="R125" s="691"/>
      <c r="S125" s="691"/>
      <c r="T125" s="691"/>
      <c r="U125" s="691"/>
      <c r="V125" s="691"/>
      <c r="W125" s="691"/>
      <c r="X125" s="691"/>
      <c r="Y125" s="691"/>
      <c r="Z125" s="691"/>
      <c r="AA125" s="691"/>
      <c r="AB125" s="691"/>
      <c r="AC125" s="691"/>
      <c r="AD125" s="691"/>
      <c r="AE125" s="691"/>
      <c r="AF125" s="691"/>
      <c r="AG125" s="691"/>
      <c r="AH125" s="691"/>
      <c r="AI125" s="691"/>
      <c r="AJ125" s="691"/>
      <c r="AK125" s="691"/>
      <c r="AL125" s="691"/>
      <c r="AM125" s="691"/>
      <c r="AN125" s="691"/>
      <c r="AO125" s="691"/>
      <c r="AP125" s="691"/>
      <c r="AQ125" s="691"/>
      <c r="AR125" s="691"/>
      <c r="AS125" s="691"/>
      <c r="AT125" s="691"/>
      <c r="AU125" s="691"/>
      <c r="AV125" s="691"/>
      <c r="AW125" s="691"/>
      <c r="AX125" s="691"/>
      <c r="AY125" s="691"/>
      <c r="AZ125" s="691"/>
      <c r="BA125" s="691"/>
      <c r="BB125" s="691"/>
      <c r="BC125" s="691"/>
      <c r="BD125" s="691"/>
      <c r="BE125" s="691"/>
      <c r="BF125" s="691"/>
      <c r="BG125" s="691"/>
      <c r="BH125" s="691"/>
      <c r="BI125" s="691"/>
      <c r="BJ125" s="691"/>
      <c r="BK125" s="691"/>
      <c r="BL125" s="691"/>
      <c r="BM125" s="691"/>
      <c r="BN125" s="691"/>
      <c r="BO125" s="691"/>
      <c r="BP125" s="691"/>
      <c r="BQ125" s="691"/>
      <c r="BR125" s="691"/>
      <c r="BS125" s="691"/>
      <c r="BT125" s="691"/>
      <c r="BU125" s="691"/>
      <c r="BV125" s="691"/>
      <c r="BW125" s="691"/>
      <c r="BX125" s="691"/>
      <c r="BY125" s="691"/>
      <c r="BZ125" s="691"/>
      <c r="CA125" s="691"/>
      <c r="CB125" s="691"/>
      <c r="CC125" s="691"/>
      <c r="CD125" s="691"/>
      <c r="CE125" s="691"/>
      <c r="CF125" s="691"/>
      <c r="CG125" s="691"/>
      <c r="CH125" s="691"/>
      <c r="CI125" s="691"/>
      <c r="CJ125" s="691"/>
      <c r="CK125" s="691"/>
      <c r="CL125" s="691"/>
      <c r="CM125" s="691"/>
      <c r="CN125" s="691"/>
      <c r="CO125" s="691"/>
      <c r="CP125" s="691"/>
      <c r="CQ125" s="691"/>
      <c r="CR125" s="691"/>
      <c r="CS125" s="691"/>
      <c r="CT125" s="691"/>
      <c r="CU125" s="691"/>
      <c r="CV125" s="691"/>
      <c r="CW125" s="691"/>
      <c r="CX125" s="691"/>
      <c r="CY125" s="691"/>
      <c r="CZ125" s="691"/>
      <c r="DA125" s="691"/>
      <c r="DB125" s="691"/>
      <c r="DC125" s="691"/>
      <c r="DD125" s="691"/>
      <c r="DE125" s="691"/>
      <c r="DF125" s="691"/>
      <c r="DG125" s="691"/>
      <c r="DH125" s="691"/>
      <c r="DI125" s="691"/>
      <c r="DJ125" s="691"/>
      <c r="DK125" s="691"/>
      <c r="DL125" s="691"/>
      <c r="DM125" s="691"/>
      <c r="DN125" s="691"/>
      <c r="DO125" s="691"/>
      <c r="DP125" s="691"/>
      <c r="DQ125" s="691"/>
      <c r="DR125" s="691"/>
      <c r="DS125" s="691"/>
      <c r="DT125" s="691"/>
      <c r="DU125" s="691"/>
      <c r="DV125" s="691"/>
      <c r="DW125" s="691"/>
      <c r="DX125" s="691"/>
      <c r="DY125" s="691"/>
      <c r="DZ125" s="691"/>
      <c r="EA125" s="691"/>
      <c r="EB125" s="691"/>
      <c r="EC125" s="691"/>
      <c r="ED125" s="691"/>
      <c r="EE125" s="691"/>
      <c r="EF125" s="691"/>
      <c r="EG125" s="691"/>
      <c r="EH125" s="691"/>
      <c r="EI125" s="691"/>
      <c r="EJ125" s="691"/>
      <c r="EK125" s="691"/>
      <c r="EL125" s="691"/>
      <c r="EM125" s="691"/>
      <c r="EN125" s="691"/>
      <c r="EO125" s="691"/>
      <c r="EP125" s="691"/>
      <c r="EQ125" s="691"/>
      <c r="ER125" s="691"/>
      <c r="ES125" s="691"/>
      <c r="ET125" s="691"/>
      <c r="EU125" s="691"/>
      <c r="EV125" s="691"/>
      <c r="EW125" s="691"/>
      <c r="EX125" s="691"/>
      <c r="EY125" s="691"/>
      <c r="EZ125" s="691"/>
      <c r="FA125" s="691"/>
      <c r="FB125" s="691"/>
      <c r="FC125" s="691"/>
      <c r="FD125" s="691"/>
      <c r="FE125" s="691"/>
      <c r="FF125" s="691"/>
      <c r="FG125" s="691"/>
      <c r="FH125" s="691"/>
      <c r="FI125" s="691"/>
      <c r="FJ125" s="691"/>
      <c r="FK125" s="691"/>
      <c r="FL125" s="691"/>
      <c r="FM125" s="691"/>
      <c r="FN125" s="691"/>
      <c r="FO125" s="691"/>
      <c r="FP125" s="691"/>
      <c r="FQ125" s="691"/>
      <c r="FR125" s="691"/>
      <c r="FS125" s="691"/>
      <c r="FT125" s="691"/>
      <c r="FU125" s="691"/>
      <c r="FV125" s="691"/>
      <c r="FW125" s="691"/>
      <c r="FX125" s="691"/>
      <c r="FY125" s="691"/>
      <c r="FZ125" s="691"/>
      <c r="GA125" s="691"/>
      <c r="GB125" s="691"/>
      <c r="GC125" s="691"/>
      <c r="GD125" s="691"/>
      <c r="GE125" s="691"/>
      <c r="GF125" s="691"/>
      <c r="GG125" s="691"/>
      <c r="GH125" s="691"/>
      <c r="GI125" s="691"/>
      <c r="GJ125" s="691"/>
      <c r="GK125" s="691"/>
      <c r="GL125" s="691"/>
      <c r="GM125" s="691"/>
      <c r="GN125" s="691"/>
      <c r="GO125" s="691"/>
      <c r="GP125" s="691"/>
      <c r="GQ125" s="691"/>
      <c r="GR125" s="691"/>
      <c r="GS125" s="691"/>
      <c r="GT125" s="691"/>
      <c r="GU125" s="691"/>
      <c r="GV125" s="691"/>
      <c r="GW125" s="691"/>
      <c r="GX125" s="691"/>
      <c r="GY125" s="691"/>
      <c r="GZ125" s="691"/>
      <c r="HA125" s="691"/>
      <c r="HB125" s="691"/>
      <c r="HC125" s="691"/>
      <c r="HD125" s="691"/>
      <c r="HE125" s="691"/>
      <c r="HF125" s="691"/>
      <c r="HG125" s="691"/>
      <c r="HH125" s="691"/>
    </row>
    <row r="126" spans="1:216" s="787" customFormat="1" x14ac:dyDescent="0.25">
      <c r="A126" s="691"/>
      <c r="B126" s="814"/>
      <c r="C126" s="814"/>
      <c r="D126" s="814"/>
      <c r="E126" s="814"/>
      <c r="F126" s="814"/>
      <c r="G126" s="814"/>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1"/>
      <c r="AK126" s="691"/>
      <c r="AL126" s="691"/>
      <c r="AM126" s="691"/>
      <c r="AN126" s="691"/>
      <c r="AO126" s="691"/>
      <c r="AP126" s="691"/>
      <c r="AQ126" s="691"/>
      <c r="AR126" s="691"/>
      <c r="AS126" s="691"/>
      <c r="AT126" s="691"/>
      <c r="AU126" s="691"/>
      <c r="AV126" s="691"/>
      <c r="AW126" s="691"/>
      <c r="AX126" s="691"/>
      <c r="AY126" s="691"/>
      <c r="AZ126" s="691"/>
      <c r="BA126" s="691"/>
      <c r="BB126" s="691"/>
      <c r="BC126" s="691"/>
      <c r="BD126" s="691"/>
      <c r="BE126" s="691"/>
      <c r="BF126" s="691"/>
      <c r="BG126" s="691"/>
      <c r="BH126" s="691"/>
      <c r="BI126" s="691"/>
      <c r="BJ126" s="691"/>
      <c r="BK126" s="691"/>
      <c r="BL126" s="691"/>
      <c r="BM126" s="691"/>
      <c r="BN126" s="691"/>
      <c r="BO126" s="691"/>
      <c r="BP126" s="691"/>
      <c r="BQ126" s="691"/>
      <c r="BR126" s="691"/>
      <c r="BS126" s="691"/>
      <c r="BT126" s="691"/>
      <c r="BU126" s="691"/>
      <c r="BV126" s="691"/>
      <c r="BW126" s="691"/>
      <c r="BX126" s="691"/>
      <c r="BY126" s="691"/>
      <c r="BZ126" s="691"/>
      <c r="CA126" s="691"/>
      <c r="CB126" s="691"/>
      <c r="CC126" s="691"/>
      <c r="CD126" s="691"/>
      <c r="CE126" s="691"/>
      <c r="CF126" s="691"/>
      <c r="CG126" s="691"/>
      <c r="CH126" s="691"/>
      <c r="CI126" s="691"/>
      <c r="CJ126" s="691"/>
      <c r="CK126" s="691"/>
      <c r="CL126" s="691"/>
      <c r="CM126" s="691"/>
      <c r="CN126" s="691"/>
      <c r="CO126" s="691"/>
      <c r="CP126" s="691"/>
      <c r="CQ126" s="691"/>
      <c r="CR126" s="691"/>
      <c r="CS126" s="691"/>
      <c r="CT126" s="691"/>
      <c r="CU126" s="691"/>
      <c r="CV126" s="691"/>
      <c r="CW126" s="691"/>
      <c r="CX126" s="691"/>
      <c r="CY126" s="691"/>
      <c r="CZ126" s="691"/>
      <c r="DA126" s="691"/>
      <c r="DB126" s="691"/>
      <c r="DC126" s="691"/>
      <c r="DD126" s="691"/>
      <c r="DE126" s="691"/>
      <c r="DF126" s="691"/>
      <c r="DG126" s="691"/>
      <c r="DH126" s="691"/>
      <c r="DI126" s="691"/>
      <c r="DJ126" s="691"/>
      <c r="DK126" s="691"/>
      <c r="DL126" s="691"/>
      <c r="DM126" s="691"/>
      <c r="DN126" s="691"/>
      <c r="DO126" s="691"/>
      <c r="DP126" s="691"/>
      <c r="DQ126" s="691"/>
      <c r="DR126" s="691"/>
      <c r="DS126" s="691"/>
      <c r="DT126" s="691"/>
      <c r="DU126" s="691"/>
      <c r="DV126" s="691"/>
      <c r="DW126" s="691"/>
      <c r="DX126" s="691"/>
      <c r="DY126" s="691"/>
      <c r="DZ126" s="691"/>
      <c r="EA126" s="691"/>
      <c r="EB126" s="691"/>
      <c r="EC126" s="691"/>
      <c r="ED126" s="691"/>
      <c r="EE126" s="691"/>
      <c r="EF126" s="691"/>
      <c r="EG126" s="691"/>
      <c r="EH126" s="691"/>
      <c r="EI126" s="691"/>
      <c r="EJ126" s="691"/>
      <c r="EK126" s="691"/>
      <c r="EL126" s="691"/>
      <c r="EM126" s="691"/>
      <c r="EN126" s="691"/>
      <c r="EO126" s="691"/>
      <c r="EP126" s="691"/>
      <c r="EQ126" s="691"/>
      <c r="ER126" s="691"/>
      <c r="ES126" s="691"/>
      <c r="ET126" s="691"/>
      <c r="EU126" s="691"/>
      <c r="EV126" s="691"/>
      <c r="EW126" s="691"/>
      <c r="EX126" s="691"/>
      <c r="EY126" s="691"/>
      <c r="EZ126" s="691"/>
      <c r="FA126" s="691"/>
      <c r="FB126" s="691"/>
      <c r="FC126" s="691"/>
      <c r="FD126" s="691"/>
      <c r="FE126" s="691"/>
      <c r="FF126" s="691"/>
      <c r="FG126" s="691"/>
      <c r="FH126" s="691"/>
      <c r="FI126" s="691"/>
      <c r="FJ126" s="691"/>
      <c r="FK126" s="691"/>
      <c r="FL126" s="691"/>
      <c r="FM126" s="691"/>
      <c r="FN126" s="691"/>
      <c r="FO126" s="691"/>
      <c r="FP126" s="691"/>
      <c r="FQ126" s="691"/>
      <c r="FR126" s="691"/>
      <c r="FS126" s="691"/>
      <c r="FT126" s="691"/>
      <c r="FU126" s="691"/>
      <c r="FV126" s="691"/>
      <c r="FW126" s="691"/>
      <c r="FX126" s="691"/>
      <c r="FY126" s="691"/>
      <c r="FZ126" s="691"/>
      <c r="GA126" s="691"/>
      <c r="GB126" s="691"/>
      <c r="GC126" s="691"/>
      <c r="GD126" s="691"/>
      <c r="GE126" s="691"/>
      <c r="GF126" s="691"/>
      <c r="GG126" s="691"/>
      <c r="GH126" s="691"/>
      <c r="GI126" s="691"/>
      <c r="GJ126" s="691"/>
      <c r="GK126" s="691"/>
      <c r="GL126" s="691"/>
      <c r="GM126" s="691"/>
      <c r="GN126" s="691"/>
      <c r="GO126" s="691"/>
      <c r="GP126" s="691"/>
      <c r="GQ126" s="691"/>
      <c r="GR126" s="691"/>
      <c r="GS126" s="691"/>
      <c r="GT126" s="691"/>
      <c r="GU126" s="691"/>
      <c r="GV126" s="691"/>
      <c r="GW126" s="691"/>
      <c r="GX126" s="691"/>
      <c r="GY126" s="691"/>
      <c r="GZ126" s="691"/>
      <c r="HA126" s="691"/>
      <c r="HB126" s="691"/>
      <c r="HC126" s="691"/>
      <c r="HD126" s="691"/>
      <c r="HE126" s="691"/>
      <c r="HF126" s="691"/>
      <c r="HG126" s="691"/>
      <c r="HH126" s="691"/>
    </row>
    <row r="127" spans="1:216" s="787" customFormat="1" x14ac:dyDescent="0.25">
      <c r="A127" s="691"/>
      <c r="B127" s="814"/>
      <c r="C127" s="814"/>
      <c r="D127" s="814"/>
      <c r="E127" s="814"/>
      <c r="F127" s="814"/>
      <c r="G127" s="814"/>
      <c r="I127" s="691"/>
      <c r="J127" s="691"/>
      <c r="K127" s="691"/>
      <c r="L127" s="691"/>
      <c r="M127" s="691"/>
      <c r="N127" s="691"/>
      <c r="O127" s="691"/>
      <c r="P127" s="691"/>
      <c r="Q127" s="691"/>
      <c r="R127" s="691"/>
      <c r="S127" s="691"/>
      <c r="T127" s="691"/>
      <c r="U127" s="691"/>
      <c r="V127" s="691"/>
      <c r="W127" s="691"/>
      <c r="X127" s="691"/>
      <c r="Y127" s="691"/>
      <c r="Z127" s="691"/>
      <c r="AA127" s="691"/>
      <c r="AB127" s="691"/>
      <c r="AC127" s="691"/>
      <c r="AD127" s="691"/>
      <c r="AE127" s="691"/>
      <c r="AF127" s="691"/>
      <c r="AG127" s="691"/>
      <c r="AH127" s="691"/>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1"/>
      <c r="BW127" s="691"/>
      <c r="BX127" s="691"/>
      <c r="BY127" s="691"/>
      <c r="BZ127" s="691"/>
      <c r="CA127" s="691"/>
      <c r="CB127" s="691"/>
      <c r="CC127" s="691"/>
      <c r="CD127" s="691"/>
      <c r="CE127" s="691"/>
      <c r="CF127" s="691"/>
      <c r="CG127" s="691"/>
      <c r="CH127" s="691"/>
      <c r="CI127" s="691"/>
      <c r="CJ127" s="691"/>
      <c r="CK127" s="691"/>
      <c r="CL127" s="691"/>
      <c r="CM127" s="691"/>
      <c r="CN127" s="691"/>
      <c r="CO127" s="691"/>
      <c r="CP127" s="691"/>
      <c r="CQ127" s="691"/>
      <c r="CR127" s="691"/>
      <c r="CS127" s="691"/>
      <c r="CT127" s="691"/>
      <c r="CU127" s="691"/>
      <c r="CV127" s="691"/>
      <c r="CW127" s="691"/>
      <c r="CX127" s="691"/>
      <c r="CY127" s="691"/>
      <c r="CZ127" s="691"/>
      <c r="DA127" s="691"/>
      <c r="DB127" s="691"/>
      <c r="DC127" s="691"/>
      <c r="DD127" s="691"/>
      <c r="DE127" s="691"/>
      <c r="DF127" s="691"/>
      <c r="DG127" s="691"/>
      <c r="DH127" s="691"/>
      <c r="DI127" s="691"/>
      <c r="DJ127" s="691"/>
      <c r="DK127" s="691"/>
      <c r="DL127" s="691"/>
      <c r="DM127" s="691"/>
      <c r="DN127" s="691"/>
      <c r="DO127" s="691"/>
      <c r="DP127" s="691"/>
      <c r="DQ127" s="691"/>
      <c r="DR127" s="691"/>
      <c r="DS127" s="691"/>
      <c r="DT127" s="691"/>
      <c r="DU127" s="691"/>
      <c r="DV127" s="691"/>
      <c r="DW127" s="691"/>
      <c r="DX127" s="691"/>
      <c r="DY127" s="691"/>
      <c r="DZ127" s="691"/>
      <c r="EA127" s="691"/>
      <c r="EB127" s="691"/>
      <c r="EC127" s="691"/>
      <c r="ED127" s="691"/>
      <c r="EE127" s="691"/>
      <c r="EF127" s="691"/>
      <c r="EG127" s="691"/>
      <c r="EH127" s="691"/>
      <c r="EI127" s="691"/>
      <c r="EJ127" s="691"/>
      <c r="EK127" s="691"/>
      <c r="EL127" s="691"/>
      <c r="EM127" s="691"/>
      <c r="EN127" s="691"/>
      <c r="EO127" s="691"/>
      <c r="EP127" s="691"/>
      <c r="EQ127" s="691"/>
      <c r="ER127" s="691"/>
      <c r="ES127" s="691"/>
      <c r="ET127" s="691"/>
      <c r="EU127" s="691"/>
      <c r="EV127" s="691"/>
      <c r="EW127" s="691"/>
      <c r="EX127" s="691"/>
      <c r="EY127" s="691"/>
      <c r="EZ127" s="691"/>
      <c r="FA127" s="691"/>
      <c r="FB127" s="691"/>
      <c r="FC127" s="691"/>
      <c r="FD127" s="691"/>
      <c r="FE127" s="691"/>
      <c r="FF127" s="691"/>
      <c r="FG127" s="691"/>
      <c r="FH127" s="691"/>
      <c r="FI127" s="691"/>
      <c r="FJ127" s="691"/>
      <c r="FK127" s="691"/>
      <c r="FL127" s="691"/>
      <c r="FM127" s="691"/>
      <c r="FN127" s="691"/>
      <c r="FO127" s="691"/>
      <c r="FP127" s="691"/>
      <c r="FQ127" s="691"/>
      <c r="FR127" s="691"/>
      <c r="FS127" s="691"/>
      <c r="FT127" s="691"/>
      <c r="FU127" s="691"/>
      <c r="FV127" s="691"/>
      <c r="FW127" s="691"/>
      <c r="FX127" s="691"/>
      <c r="FY127" s="691"/>
      <c r="FZ127" s="691"/>
      <c r="GA127" s="691"/>
      <c r="GB127" s="691"/>
      <c r="GC127" s="691"/>
      <c r="GD127" s="691"/>
      <c r="GE127" s="691"/>
      <c r="GF127" s="691"/>
      <c r="GG127" s="691"/>
      <c r="GH127" s="691"/>
      <c r="GI127" s="691"/>
      <c r="GJ127" s="691"/>
      <c r="GK127" s="691"/>
      <c r="GL127" s="691"/>
      <c r="GM127" s="691"/>
      <c r="GN127" s="691"/>
      <c r="GO127" s="691"/>
      <c r="GP127" s="691"/>
      <c r="GQ127" s="691"/>
      <c r="GR127" s="691"/>
      <c r="GS127" s="691"/>
      <c r="GT127" s="691"/>
      <c r="GU127" s="691"/>
      <c r="GV127" s="691"/>
      <c r="GW127" s="691"/>
      <c r="GX127" s="691"/>
      <c r="GY127" s="691"/>
      <c r="GZ127" s="691"/>
      <c r="HA127" s="691"/>
      <c r="HB127" s="691"/>
      <c r="HC127" s="691"/>
      <c r="HD127" s="691"/>
      <c r="HE127" s="691"/>
      <c r="HF127" s="691"/>
      <c r="HG127" s="691"/>
      <c r="HH127" s="691"/>
    </row>
    <row r="128" spans="1:216" s="787" customFormat="1" x14ac:dyDescent="0.25">
      <c r="A128" s="691"/>
      <c r="B128" s="814"/>
      <c r="C128" s="814"/>
      <c r="D128" s="814"/>
      <c r="E128" s="814"/>
      <c r="F128" s="814"/>
      <c r="G128" s="814"/>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1"/>
      <c r="BW128" s="691"/>
      <c r="BX128" s="691"/>
      <c r="BY128" s="691"/>
      <c r="BZ128" s="691"/>
      <c r="CA128" s="691"/>
      <c r="CB128" s="691"/>
      <c r="CC128" s="691"/>
      <c r="CD128" s="691"/>
      <c r="CE128" s="691"/>
      <c r="CF128" s="691"/>
      <c r="CG128" s="691"/>
      <c r="CH128" s="691"/>
      <c r="CI128" s="691"/>
      <c r="CJ128" s="691"/>
      <c r="CK128" s="691"/>
      <c r="CL128" s="691"/>
      <c r="CM128" s="691"/>
      <c r="CN128" s="691"/>
      <c r="CO128" s="691"/>
      <c r="CP128" s="691"/>
      <c r="CQ128" s="691"/>
      <c r="CR128" s="691"/>
      <c r="CS128" s="691"/>
      <c r="CT128" s="691"/>
      <c r="CU128" s="691"/>
      <c r="CV128" s="691"/>
      <c r="CW128" s="691"/>
      <c r="CX128" s="691"/>
      <c r="CY128" s="691"/>
      <c r="CZ128" s="691"/>
      <c r="DA128" s="691"/>
      <c r="DB128" s="691"/>
      <c r="DC128" s="691"/>
      <c r="DD128" s="691"/>
      <c r="DE128" s="691"/>
      <c r="DF128" s="691"/>
      <c r="DG128" s="691"/>
      <c r="DH128" s="691"/>
      <c r="DI128" s="691"/>
      <c r="DJ128" s="691"/>
      <c r="DK128" s="691"/>
      <c r="DL128" s="691"/>
      <c r="DM128" s="691"/>
      <c r="DN128" s="691"/>
      <c r="DO128" s="691"/>
      <c r="DP128" s="691"/>
      <c r="DQ128" s="691"/>
      <c r="DR128" s="691"/>
      <c r="DS128" s="691"/>
      <c r="DT128" s="691"/>
      <c r="DU128" s="691"/>
      <c r="DV128" s="691"/>
      <c r="DW128" s="691"/>
      <c r="DX128" s="691"/>
      <c r="DY128" s="691"/>
      <c r="DZ128" s="691"/>
      <c r="EA128" s="691"/>
      <c r="EB128" s="691"/>
      <c r="EC128" s="691"/>
      <c r="ED128" s="691"/>
      <c r="EE128" s="691"/>
      <c r="EF128" s="691"/>
      <c r="EG128" s="691"/>
      <c r="EH128" s="691"/>
      <c r="EI128" s="691"/>
      <c r="EJ128" s="691"/>
      <c r="EK128" s="691"/>
      <c r="EL128" s="691"/>
      <c r="EM128" s="691"/>
      <c r="EN128" s="691"/>
      <c r="EO128" s="691"/>
      <c r="EP128" s="691"/>
      <c r="EQ128" s="691"/>
      <c r="ER128" s="691"/>
      <c r="ES128" s="691"/>
      <c r="ET128" s="691"/>
      <c r="EU128" s="691"/>
      <c r="EV128" s="691"/>
      <c r="EW128" s="691"/>
      <c r="EX128" s="691"/>
      <c r="EY128" s="691"/>
      <c r="EZ128" s="691"/>
      <c r="FA128" s="691"/>
      <c r="FB128" s="691"/>
      <c r="FC128" s="691"/>
      <c r="FD128" s="691"/>
      <c r="FE128" s="691"/>
      <c r="FF128" s="691"/>
      <c r="FG128" s="691"/>
      <c r="FH128" s="691"/>
      <c r="FI128" s="691"/>
      <c r="FJ128" s="691"/>
      <c r="FK128" s="691"/>
      <c r="FL128" s="691"/>
      <c r="FM128" s="691"/>
      <c r="FN128" s="691"/>
      <c r="FO128" s="691"/>
      <c r="FP128" s="691"/>
      <c r="FQ128" s="691"/>
      <c r="FR128" s="691"/>
      <c r="FS128" s="691"/>
      <c r="FT128" s="691"/>
      <c r="FU128" s="691"/>
      <c r="FV128" s="691"/>
      <c r="FW128" s="691"/>
      <c r="FX128" s="691"/>
      <c r="FY128" s="691"/>
      <c r="FZ128" s="691"/>
      <c r="GA128" s="691"/>
      <c r="GB128" s="691"/>
      <c r="GC128" s="691"/>
      <c r="GD128" s="691"/>
      <c r="GE128" s="691"/>
      <c r="GF128" s="691"/>
      <c r="GG128" s="691"/>
      <c r="GH128" s="691"/>
      <c r="GI128" s="691"/>
      <c r="GJ128" s="691"/>
      <c r="GK128" s="691"/>
      <c r="GL128" s="691"/>
      <c r="GM128" s="691"/>
      <c r="GN128" s="691"/>
      <c r="GO128" s="691"/>
      <c r="GP128" s="691"/>
      <c r="GQ128" s="691"/>
      <c r="GR128" s="691"/>
      <c r="GS128" s="691"/>
      <c r="GT128" s="691"/>
      <c r="GU128" s="691"/>
      <c r="GV128" s="691"/>
      <c r="GW128" s="691"/>
      <c r="GX128" s="691"/>
      <c r="GY128" s="691"/>
      <c r="GZ128" s="691"/>
      <c r="HA128" s="691"/>
      <c r="HB128" s="691"/>
      <c r="HC128" s="691"/>
      <c r="HD128" s="691"/>
      <c r="HE128" s="691"/>
      <c r="HF128" s="691"/>
      <c r="HG128" s="691"/>
      <c r="HH128" s="691"/>
    </row>
    <row r="129" spans="1:216" s="787" customFormat="1" x14ac:dyDescent="0.25">
      <c r="A129" s="691"/>
      <c r="B129" s="814"/>
      <c r="C129" s="814"/>
      <c r="D129" s="814"/>
      <c r="E129" s="814"/>
      <c r="F129" s="814"/>
      <c r="G129" s="814"/>
      <c r="I129" s="691"/>
      <c r="J129" s="691"/>
      <c r="K129" s="691"/>
      <c r="L129" s="691"/>
      <c r="M129" s="691"/>
      <c r="N129" s="691"/>
      <c r="O129" s="691"/>
      <c r="P129" s="691"/>
      <c r="Q129" s="691"/>
      <c r="R129" s="691"/>
      <c r="S129" s="691"/>
      <c r="T129" s="691"/>
      <c r="U129" s="691"/>
      <c r="V129" s="691"/>
      <c r="W129" s="691"/>
      <c r="X129" s="691"/>
      <c r="Y129" s="691"/>
      <c r="Z129" s="691"/>
      <c r="AA129" s="691"/>
      <c r="AB129" s="691"/>
      <c r="AC129" s="691"/>
      <c r="AD129" s="691"/>
      <c r="AE129" s="691"/>
      <c r="AF129" s="691"/>
      <c r="AG129" s="691"/>
      <c r="AH129" s="691"/>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1"/>
      <c r="BW129" s="691"/>
      <c r="BX129" s="691"/>
      <c r="BY129" s="691"/>
      <c r="BZ129" s="691"/>
      <c r="CA129" s="691"/>
      <c r="CB129" s="691"/>
      <c r="CC129" s="691"/>
      <c r="CD129" s="691"/>
      <c r="CE129" s="691"/>
      <c r="CF129" s="691"/>
      <c r="CG129" s="691"/>
      <c r="CH129" s="691"/>
      <c r="CI129" s="691"/>
      <c r="CJ129" s="691"/>
      <c r="CK129" s="691"/>
      <c r="CL129" s="691"/>
      <c r="CM129" s="691"/>
      <c r="CN129" s="691"/>
      <c r="CO129" s="691"/>
      <c r="CP129" s="691"/>
      <c r="CQ129" s="691"/>
      <c r="CR129" s="691"/>
      <c r="CS129" s="691"/>
      <c r="CT129" s="691"/>
      <c r="CU129" s="691"/>
      <c r="CV129" s="691"/>
      <c r="CW129" s="691"/>
      <c r="CX129" s="691"/>
      <c r="CY129" s="691"/>
      <c r="CZ129" s="691"/>
      <c r="DA129" s="691"/>
      <c r="DB129" s="691"/>
      <c r="DC129" s="691"/>
      <c r="DD129" s="691"/>
      <c r="DE129" s="691"/>
      <c r="DF129" s="691"/>
      <c r="DG129" s="691"/>
      <c r="DH129" s="691"/>
      <c r="DI129" s="691"/>
      <c r="DJ129" s="691"/>
      <c r="DK129" s="691"/>
      <c r="DL129" s="691"/>
      <c r="DM129" s="691"/>
      <c r="DN129" s="691"/>
      <c r="DO129" s="691"/>
      <c r="DP129" s="691"/>
      <c r="DQ129" s="691"/>
      <c r="DR129" s="691"/>
      <c r="DS129" s="691"/>
      <c r="DT129" s="691"/>
      <c r="DU129" s="691"/>
      <c r="DV129" s="691"/>
      <c r="DW129" s="691"/>
      <c r="DX129" s="691"/>
      <c r="DY129" s="691"/>
      <c r="DZ129" s="691"/>
      <c r="EA129" s="691"/>
      <c r="EB129" s="691"/>
      <c r="EC129" s="691"/>
      <c r="ED129" s="691"/>
      <c r="EE129" s="691"/>
      <c r="EF129" s="691"/>
      <c r="EG129" s="691"/>
      <c r="EH129" s="691"/>
      <c r="EI129" s="691"/>
      <c r="EJ129" s="691"/>
      <c r="EK129" s="691"/>
      <c r="EL129" s="691"/>
      <c r="EM129" s="691"/>
      <c r="EN129" s="691"/>
      <c r="EO129" s="691"/>
      <c r="EP129" s="691"/>
      <c r="EQ129" s="691"/>
      <c r="ER129" s="691"/>
      <c r="ES129" s="691"/>
      <c r="ET129" s="691"/>
      <c r="EU129" s="691"/>
      <c r="EV129" s="691"/>
      <c r="EW129" s="691"/>
      <c r="EX129" s="691"/>
      <c r="EY129" s="691"/>
      <c r="EZ129" s="691"/>
      <c r="FA129" s="691"/>
      <c r="FB129" s="691"/>
      <c r="FC129" s="691"/>
      <c r="FD129" s="691"/>
      <c r="FE129" s="691"/>
      <c r="FF129" s="691"/>
      <c r="FG129" s="691"/>
      <c r="FH129" s="691"/>
      <c r="FI129" s="691"/>
      <c r="FJ129" s="691"/>
      <c r="FK129" s="691"/>
      <c r="FL129" s="691"/>
      <c r="FM129" s="691"/>
      <c r="FN129" s="691"/>
      <c r="FO129" s="691"/>
      <c r="FP129" s="691"/>
      <c r="FQ129" s="691"/>
      <c r="FR129" s="691"/>
      <c r="FS129" s="691"/>
      <c r="FT129" s="691"/>
      <c r="FU129" s="691"/>
      <c r="FV129" s="691"/>
      <c r="FW129" s="691"/>
      <c r="FX129" s="691"/>
      <c r="FY129" s="691"/>
      <c r="FZ129" s="691"/>
      <c r="GA129" s="691"/>
      <c r="GB129" s="691"/>
      <c r="GC129" s="691"/>
      <c r="GD129" s="691"/>
      <c r="GE129" s="691"/>
      <c r="GF129" s="691"/>
      <c r="GG129" s="691"/>
      <c r="GH129" s="691"/>
      <c r="GI129" s="691"/>
      <c r="GJ129" s="691"/>
      <c r="GK129" s="691"/>
      <c r="GL129" s="691"/>
      <c r="GM129" s="691"/>
      <c r="GN129" s="691"/>
      <c r="GO129" s="691"/>
      <c r="GP129" s="691"/>
      <c r="GQ129" s="691"/>
      <c r="GR129" s="691"/>
      <c r="GS129" s="691"/>
      <c r="GT129" s="691"/>
      <c r="GU129" s="691"/>
      <c r="GV129" s="691"/>
      <c r="GW129" s="691"/>
      <c r="GX129" s="691"/>
      <c r="GY129" s="691"/>
      <c r="GZ129" s="691"/>
      <c r="HA129" s="691"/>
      <c r="HB129" s="691"/>
      <c r="HC129" s="691"/>
      <c r="HD129" s="691"/>
      <c r="HE129" s="691"/>
      <c r="HF129" s="691"/>
      <c r="HG129" s="691"/>
      <c r="HH129" s="691"/>
    </row>
    <row r="130" spans="1:216" s="787" customFormat="1" x14ac:dyDescent="0.25">
      <c r="A130" s="691"/>
      <c r="B130" s="814"/>
      <c r="C130" s="814"/>
      <c r="D130" s="814"/>
      <c r="E130" s="814"/>
      <c r="F130" s="814"/>
      <c r="G130" s="814"/>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1"/>
      <c r="AY130" s="691"/>
      <c r="AZ130" s="691"/>
      <c r="BA130" s="691"/>
      <c r="BB130" s="691"/>
      <c r="BC130" s="691"/>
      <c r="BD130" s="691"/>
      <c r="BE130" s="691"/>
      <c r="BF130" s="691"/>
      <c r="BG130" s="691"/>
      <c r="BH130" s="691"/>
      <c r="BI130" s="691"/>
      <c r="BJ130" s="691"/>
      <c r="BK130" s="691"/>
      <c r="BL130" s="691"/>
      <c r="BM130" s="691"/>
      <c r="BN130" s="691"/>
      <c r="BO130" s="691"/>
      <c r="BP130" s="691"/>
      <c r="BQ130" s="691"/>
      <c r="BR130" s="691"/>
      <c r="BS130" s="691"/>
      <c r="BT130" s="691"/>
      <c r="BU130" s="691"/>
      <c r="BV130" s="691"/>
      <c r="BW130" s="691"/>
      <c r="BX130" s="691"/>
      <c r="BY130" s="691"/>
      <c r="BZ130" s="691"/>
      <c r="CA130" s="691"/>
      <c r="CB130" s="691"/>
      <c r="CC130" s="691"/>
      <c r="CD130" s="691"/>
      <c r="CE130" s="691"/>
      <c r="CF130" s="691"/>
      <c r="CG130" s="691"/>
      <c r="CH130" s="691"/>
      <c r="CI130" s="691"/>
      <c r="CJ130" s="691"/>
      <c r="CK130" s="691"/>
      <c r="CL130" s="691"/>
      <c r="CM130" s="691"/>
      <c r="CN130" s="691"/>
      <c r="CO130" s="691"/>
      <c r="CP130" s="691"/>
      <c r="CQ130" s="691"/>
      <c r="CR130" s="691"/>
      <c r="CS130" s="691"/>
      <c r="CT130" s="691"/>
      <c r="CU130" s="691"/>
      <c r="CV130" s="691"/>
      <c r="CW130" s="691"/>
      <c r="CX130" s="691"/>
      <c r="CY130" s="691"/>
      <c r="CZ130" s="691"/>
      <c r="DA130" s="691"/>
      <c r="DB130" s="691"/>
      <c r="DC130" s="691"/>
      <c r="DD130" s="691"/>
      <c r="DE130" s="691"/>
      <c r="DF130" s="691"/>
      <c r="DG130" s="691"/>
      <c r="DH130" s="691"/>
      <c r="DI130" s="691"/>
      <c r="DJ130" s="691"/>
      <c r="DK130" s="691"/>
      <c r="DL130" s="691"/>
      <c r="DM130" s="691"/>
      <c r="DN130" s="691"/>
      <c r="DO130" s="691"/>
      <c r="DP130" s="691"/>
      <c r="DQ130" s="691"/>
      <c r="DR130" s="691"/>
      <c r="DS130" s="691"/>
      <c r="DT130" s="691"/>
      <c r="DU130" s="691"/>
      <c r="DV130" s="691"/>
      <c r="DW130" s="691"/>
      <c r="DX130" s="691"/>
      <c r="DY130" s="691"/>
      <c r="DZ130" s="691"/>
      <c r="EA130" s="691"/>
      <c r="EB130" s="691"/>
      <c r="EC130" s="691"/>
      <c r="ED130" s="691"/>
      <c r="EE130" s="691"/>
      <c r="EF130" s="691"/>
      <c r="EG130" s="691"/>
      <c r="EH130" s="691"/>
      <c r="EI130" s="691"/>
      <c r="EJ130" s="691"/>
      <c r="EK130" s="691"/>
      <c r="EL130" s="691"/>
      <c r="EM130" s="691"/>
      <c r="EN130" s="691"/>
      <c r="EO130" s="691"/>
      <c r="EP130" s="691"/>
      <c r="EQ130" s="691"/>
      <c r="ER130" s="691"/>
      <c r="ES130" s="691"/>
      <c r="ET130" s="691"/>
      <c r="EU130" s="691"/>
      <c r="EV130" s="691"/>
      <c r="EW130" s="691"/>
      <c r="EX130" s="691"/>
      <c r="EY130" s="691"/>
      <c r="EZ130" s="691"/>
      <c r="FA130" s="691"/>
      <c r="FB130" s="691"/>
      <c r="FC130" s="691"/>
      <c r="FD130" s="691"/>
      <c r="FE130" s="691"/>
      <c r="FF130" s="691"/>
      <c r="FG130" s="691"/>
      <c r="FH130" s="691"/>
      <c r="FI130" s="691"/>
      <c r="FJ130" s="691"/>
      <c r="FK130" s="691"/>
      <c r="FL130" s="691"/>
      <c r="FM130" s="691"/>
      <c r="FN130" s="691"/>
      <c r="FO130" s="691"/>
      <c r="FP130" s="691"/>
      <c r="FQ130" s="691"/>
      <c r="FR130" s="691"/>
      <c r="FS130" s="691"/>
      <c r="FT130" s="691"/>
      <c r="FU130" s="691"/>
      <c r="FV130" s="691"/>
      <c r="FW130" s="691"/>
      <c r="FX130" s="691"/>
      <c r="FY130" s="691"/>
      <c r="FZ130" s="691"/>
      <c r="GA130" s="691"/>
      <c r="GB130" s="691"/>
      <c r="GC130" s="691"/>
      <c r="GD130" s="691"/>
      <c r="GE130" s="691"/>
      <c r="GF130" s="691"/>
      <c r="GG130" s="691"/>
      <c r="GH130" s="691"/>
      <c r="GI130" s="691"/>
      <c r="GJ130" s="691"/>
      <c r="GK130" s="691"/>
      <c r="GL130" s="691"/>
      <c r="GM130" s="691"/>
      <c r="GN130" s="691"/>
      <c r="GO130" s="691"/>
      <c r="GP130" s="691"/>
      <c r="GQ130" s="691"/>
      <c r="GR130" s="691"/>
      <c r="GS130" s="691"/>
      <c r="GT130" s="691"/>
      <c r="GU130" s="691"/>
      <c r="GV130" s="691"/>
      <c r="GW130" s="691"/>
      <c r="GX130" s="691"/>
      <c r="GY130" s="691"/>
      <c r="GZ130" s="691"/>
      <c r="HA130" s="691"/>
      <c r="HB130" s="691"/>
      <c r="HC130" s="691"/>
      <c r="HD130" s="691"/>
      <c r="HE130" s="691"/>
      <c r="HF130" s="691"/>
      <c r="HG130" s="691"/>
      <c r="HH130" s="691"/>
    </row>
    <row r="131" spans="1:216" s="787" customFormat="1" x14ac:dyDescent="0.25">
      <c r="A131" s="691"/>
      <c r="B131" s="814"/>
      <c r="C131" s="814"/>
      <c r="D131" s="814"/>
      <c r="E131" s="814"/>
      <c r="F131" s="814"/>
      <c r="G131" s="814"/>
      <c r="I131" s="691"/>
      <c r="J131" s="691"/>
      <c r="K131" s="691"/>
      <c r="L131" s="691"/>
      <c r="M131" s="691"/>
      <c r="N131" s="691"/>
      <c r="O131" s="691"/>
      <c r="P131" s="691"/>
      <c r="Q131" s="691"/>
      <c r="R131" s="691"/>
      <c r="S131" s="691"/>
      <c r="T131" s="691"/>
      <c r="U131" s="691"/>
      <c r="V131" s="691"/>
      <c r="W131" s="691"/>
      <c r="X131" s="691"/>
      <c r="Y131" s="691"/>
      <c r="Z131" s="691"/>
      <c r="AA131" s="691"/>
      <c r="AB131" s="691"/>
      <c r="AC131" s="691"/>
      <c r="AD131" s="691"/>
      <c r="AE131" s="691"/>
      <c r="AF131" s="691"/>
      <c r="AG131" s="691"/>
      <c r="AH131" s="691"/>
      <c r="AI131" s="691"/>
      <c r="AJ131" s="691"/>
      <c r="AK131" s="691"/>
      <c r="AL131" s="691"/>
      <c r="AM131" s="691"/>
      <c r="AN131" s="691"/>
      <c r="AO131" s="691"/>
      <c r="AP131" s="691"/>
      <c r="AQ131" s="691"/>
      <c r="AR131" s="691"/>
      <c r="AS131" s="691"/>
      <c r="AT131" s="691"/>
      <c r="AU131" s="691"/>
      <c r="AV131" s="691"/>
      <c r="AW131" s="691"/>
      <c r="AX131" s="691"/>
      <c r="AY131" s="691"/>
      <c r="AZ131" s="691"/>
      <c r="BA131" s="691"/>
      <c r="BB131" s="691"/>
      <c r="BC131" s="691"/>
      <c r="BD131" s="691"/>
      <c r="BE131" s="691"/>
      <c r="BF131" s="691"/>
      <c r="BG131" s="691"/>
      <c r="BH131" s="691"/>
      <c r="BI131" s="691"/>
      <c r="BJ131" s="691"/>
      <c r="BK131" s="691"/>
      <c r="BL131" s="691"/>
      <c r="BM131" s="691"/>
      <c r="BN131" s="691"/>
      <c r="BO131" s="691"/>
      <c r="BP131" s="691"/>
      <c r="BQ131" s="691"/>
      <c r="BR131" s="691"/>
      <c r="BS131" s="691"/>
      <c r="BT131" s="691"/>
      <c r="BU131" s="691"/>
      <c r="BV131" s="691"/>
      <c r="BW131" s="691"/>
      <c r="BX131" s="691"/>
      <c r="BY131" s="691"/>
      <c r="BZ131" s="691"/>
      <c r="CA131" s="691"/>
      <c r="CB131" s="691"/>
      <c r="CC131" s="691"/>
      <c r="CD131" s="691"/>
      <c r="CE131" s="691"/>
      <c r="CF131" s="691"/>
      <c r="CG131" s="691"/>
      <c r="CH131" s="691"/>
      <c r="CI131" s="691"/>
      <c r="CJ131" s="691"/>
      <c r="CK131" s="691"/>
      <c r="CL131" s="691"/>
      <c r="CM131" s="691"/>
      <c r="CN131" s="691"/>
      <c r="CO131" s="691"/>
      <c r="CP131" s="691"/>
      <c r="CQ131" s="691"/>
      <c r="CR131" s="691"/>
      <c r="CS131" s="691"/>
      <c r="CT131" s="691"/>
      <c r="CU131" s="691"/>
      <c r="CV131" s="691"/>
      <c r="CW131" s="691"/>
      <c r="CX131" s="691"/>
      <c r="CY131" s="691"/>
      <c r="CZ131" s="691"/>
      <c r="DA131" s="691"/>
      <c r="DB131" s="691"/>
      <c r="DC131" s="691"/>
      <c r="DD131" s="691"/>
      <c r="DE131" s="691"/>
      <c r="DF131" s="691"/>
      <c r="DG131" s="691"/>
      <c r="DH131" s="691"/>
      <c r="DI131" s="691"/>
      <c r="DJ131" s="691"/>
      <c r="DK131" s="691"/>
      <c r="DL131" s="691"/>
      <c r="DM131" s="691"/>
      <c r="DN131" s="691"/>
      <c r="DO131" s="691"/>
      <c r="DP131" s="691"/>
      <c r="DQ131" s="691"/>
      <c r="DR131" s="691"/>
      <c r="DS131" s="691"/>
      <c r="DT131" s="691"/>
      <c r="DU131" s="691"/>
      <c r="DV131" s="691"/>
      <c r="DW131" s="691"/>
      <c r="DX131" s="691"/>
      <c r="DY131" s="691"/>
      <c r="DZ131" s="691"/>
      <c r="EA131" s="691"/>
      <c r="EB131" s="691"/>
      <c r="EC131" s="691"/>
      <c r="ED131" s="691"/>
      <c r="EE131" s="691"/>
      <c r="EF131" s="691"/>
      <c r="EG131" s="691"/>
      <c r="EH131" s="691"/>
      <c r="EI131" s="691"/>
      <c r="EJ131" s="691"/>
      <c r="EK131" s="691"/>
      <c r="EL131" s="691"/>
      <c r="EM131" s="691"/>
      <c r="EN131" s="691"/>
      <c r="EO131" s="691"/>
      <c r="EP131" s="691"/>
      <c r="EQ131" s="691"/>
      <c r="ER131" s="691"/>
      <c r="ES131" s="691"/>
      <c r="ET131" s="691"/>
      <c r="EU131" s="691"/>
      <c r="EV131" s="691"/>
      <c r="EW131" s="691"/>
      <c r="EX131" s="691"/>
      <c r="EY131" s="691"/>
      <c r="EZ131" s="691"/>
      <c r="FA131" s="691"/>
      <c r="FB131" s="691"/>
      <c r="FC131" s="691"/>
      <c r="FD131" s="691"/>
      <c r="FE131" s="691"/>
      <c r="FF131" s="691"/>
      <c r="FG131" s="691"/>
      <c r="FH131" s="691"/>
      <c r="FI131" s="691"/>
      <c r="FJ131" s="691"/>
      <c r="FK131" s="691"/>
      <c r="FL131" s="691"/>
      <c r="FM131" s="691"/>
      <c r="FN131" s="691"/>
      <c r="FO131" s="691"/>
      <c r="FP131" s="691"/>
      <c r="FQ131" s="691"/>
      <c r="FR131" s="691"/>
      <c r="FS131" s="691"/>
      <c r="FT131" s="691"/>
      <c r="FU131" s="691"/>
      <c r="FV131" s="691"/>
      <c r="FW131" s="691"/>
      <c r="FX131" s="691"/>
      <c r="FY131" s="691"/>
      <c r="FZ131" s="691"/>
      <c r="GA131" s="691"/>
      <c r="GB131" s="691"/>
      <c r="GC131" s="691"/>
      <c r="GD131" s="691"/>
      <c r="GE131" s="691"/>
      <c r="GF131" s="691"/>
      <c r="GG131" s="691"/>
      <c r="GH131" s="691"/>
      <c r="GI131" s="691"/>
      <c r="GJ131" s="691"/>
      <c r="GK131" s="691"/>
      <c r="GL131" s="691"/>
      <c r="GM131" s="691"/>
      <c r="GN131" s="691"/>
      <c r="GO131" s="691"/>
      <c r="GP131" s="691"/>
      <c r="GQ131" s="691"/>
      <c r="GR131" s="691"/>
      <c r="GS131" s="691"/>
      <c r="GT131" s="691"/>
      <c r="GU131" s="691"/>
      <c r="GV131" s="691"/>
      <c r="GW131" s="691"/>
      <c r="GX131" s="691"/>
      <c r="GY131" s="691"/>
      <c r="GZ131" s="691"/>
      <c r="HA131" s="691"/>
      <c r="HB131" s="691"/>
      <c r="HC131" s="691"/>
      <c r="HD131" s="691"/>
      <c r="HE131" s="691"/>
      <c r="HF131" s="691"/>
      <c r="HG131" s="691"/>
      <c r="HH131" s="691"/>
    </row>
    <row r="132" spans="1:216" s="787" customFormat="1" x14ac:dyDescent="0.25">
      <c r="A132" s="691"/>
      <c r="B132" s="814"/>
      <c r="C132" s="814"/>
      <c r="D132" s="814"/>
      <c r="E132" s="814"/>
      <c r="F132" s="814"/>
      <c r="G132" s="814"/>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1"/>
      <c r="AY132" s="691"/>
      <c r="AZ132" s="691"/>
      <c r="BA132" s="691"/>
      <c r="BB132" s="691"/>
      <c r="BC132" s="691"/>
      <c r="BD132" s="691"/>
      <c r="BE132" s="691"/>
      <c r="BF132" s="691"/>
      <c r="BG132" s="691"/>
      <c r="BH132" s="691"/>
      <c r="BI132" s="691"/>
      <c r="BJ132" s="691"/>
      <c r="BK132" s="691"/>
      <c r="BL132" s="691"/>
      <c r="BM132" s="691"/>
      <c r="BN132" s="691"/>
      <c r="BO132" s="691"/>
      <c r="BP132" s="691"/>
      <c r="BQ132" s="691"/>
      <c r="BR132" s="691"/>
      <c r="BS132" s="691"/>
      <c r="BT132" s="691"/>
      <c r="BU132" s="691"/>
      <c r="BV132" s="691"/>
      <c r="BW132" s="691"/>
      <c r="BX132" s="691"/>
      <c r="BY132" s="691"/>
      <c r="BZ132" s="691"/>
      <c r="CA132" s="691"/>
      <c r="CB132" s="691"/>
      <c r="CC132" s="691"/>
      <c r="CD132" s="691"/>
      <c r="CE132" s="691"/>
      <c r="CF132" s="691"/>
      <c r="CG132" s="691"/>
      <c r="CH132" s="691"/>
      <c r="CI132" s="691"/>
      <c r="CJ132" s="691"/>
      <c r="CK132" s="691"/>
      <c r="CL132" s="691"/>
      <c r="CM132" s="691"/>
      <c r="CN132" s="691"/>
      <c r="CO132" s="691"/>
      <c r="CP132" s="691"/>
      <c r="CQ132" s="691"/>
      <c r="CR132" s="691"/>
      <c r="CS132" s="691"/>
      <c r="CT132" s="691"/>
      <c r="CU132" s="691"/>
      <c r="CV132" s="691"/>
      <c r="CW132" s="691"/>
      <c r="CX132" s="691"/>
      <c r="CY132" s="691"/>
      <c r="CZ132" s="691"/>
      <c r="DA132" s="691"/>
      <c r="DB132" s="691"/>
      <c r="DC132" s="691"/>
      <c r="DD132" s="691"/>
      <c r="DE132" s="691"/>
      <c r="DF132" s="691"/>
      <c r="DG132" s="691"/>
      <c r="DH132" s="691"/>
      <c r="DI132" s="691"/>
      <c r="DJ132" s="691"/>
      <c r="DK132" s="691"/>
      <c r="DL132" s="691"/>
      <c r="DM132" s="691"/>
      <c r="DN132" s="691"/>
      <c r="DO132" s="691"/>
      <c r="DP132" s="691"/>
      <c r="DQ132" s="691"/>
      <c r="DR132" s="691"/>
      <c r="DS132" s="691"/>
      <c r="DT132" s="691"/>
      <c r="DU132" s="691"/>
      <c r="DV132" s="691"/>
      <c r="DW132" s="691"/>
      <c r="DX132" s="691"/>
      <c r="DY132" s="691"/>
      <c r="DZ132" s="691"/>
      <c r="EA132" s="691"/>
      <c r="EB132" s="691"/>
      <c r="EC132" s="691"/>
      <c r="ED132" s="691"/>
      <c r="EE132" s="691"/>
      <c r="EF132" s="691"/>
      <c r="EG132" s="691"/>
      <c r="EH132" s="691"/>
      <c r="EI132" s="691"/>
      <c r="EJ132" s="691"/>
      <c r="EK132" s="691"/>
      <c r="EL132" s="691"/>
      <c r="EM132" s="691"/>
      <c r="EN132" s="691"/>
      <c r="EO132" s="691"/>
      <c r="EP132" s="691"/>
      <c r="EQ132" s="691"/>
      <c r="ER132" s="691"/>
      <c r="ES132" s="691"/>
      <c r="ET132" s="691"/>
      <c r="EU132" s="691"/>
      <c r="EV132" s="691"/>
      <c r="EW132" s="691"/>
      <c r="EX132" s="691"/>
      <c r="EY132" s="691"/>
      <c r="EZ132" s="691"/>
      <c r="FA132" s="691"/>
      <c r="FB132" s="691"/>
      <c r="FC132" s="691"/>
      <c r="FD132" s="691"/>
      <c r="FE132" s="691"/>
      <c r="FF132" s="691"/>
      <c r="FG132" s="691"/>
      <c r="FH132" s="691"/>
      <c r="FI132" s="691"/>
      <c r="FJ132" s="691"/>
      <c r="FK132" s="691"/>
      <c r="FL132" s="691"/>
      <c r="FM132" s="691"/>
      <c r="FN132" s="691"/>
      <c r="FO132" s="691"/>
      <c r="FP132" s="691"/>
      <c r="FQ132" s="691"/>
      <c r="FR132" s="691"/>
      <c r="FS132" s="691"/>
      <c r="FT132" s="691"/>
      <c r="FU132" s="691"/>
      <c r="FV132" s="691"/>
      <c r="FW132" s="691"/>
      <c r="FX132" s="691"/>
      <c r="FY132" s="691"/>
      <c r="FZ132" s="691"/>
      <c r="GA132" s="691"/>
      <c r="GB132" s="691"/>
      <c r="GC132" s="691"/>
      <c r="GD132" s="691"/>
      <c r="GE132" s="691"/>
      <c r="GF132" s="691"/>
      <c r="GG132" s="691"/>
      <c r="GH132" s="691"/>
      <c r="GI132" s="691"/>
      <c r="GJ132" s="691"/>
      <c r="GK132" s="691"/>
      <c r="GL132" s="691"/>
      <c r="GM132" s="691"/>
      <c r="GN132" s="691"/>
      <c r="GO132" s="691"/>
      <c r="GP132" s="691"/>
      <c r="GQ132" s="691"/>
      <c r="GR132" s="691"/>
      <c r="GS132" s="691"/>
      <c r="GT132" s="691"/>
      <c r="GU132" s="691"/>
      <c r="GV132" s="691"/>
      <c r="GW132" s="691"/>
      <c r="GX132" s="691"/>
      <c r="GY132" s="691"/>
      <c r="GZ132" s="691"/>
      <c r="HA132" s="691"/>
      <c r="HB132" s="691"/>
      <c r="HC132" s="691"/>
      <c r="HD132" s="691"/>
      <c r="HE132" s="691"/>
      <c r="HF132" s="691"/>
      <c r="HG132" s="691"/>
      <c r="HH132" s="691"/>
    </row>
    <row r="133" spans="1:216" s="787" customFormat="1" x14ac:dyDescent="0.25">
      <c r="A133" s="691"/>
      <c r="B133" s="814"/>
      <c r="C133" s="814"/>
      <c r="D133" s="814"/>
      <c r="E133" s="814"/>
      <c r="F133" s="814"/>
      <c r="G133" s="814"/>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1"/>
      <c r="AY133" s="691"/>
      <c r="AZ133" s="691"/>
      <c r="BA133" s="691"/>
      <c r="BB133" s="691"/>
      <c r="BC133" s="691"/>
      <c r="BD133" s="691"/>
      <c r="BE133" s="691"/>
      <c r="BF133" s="691"/>
      <c r="BG133" s="691"/>
      <c r="BH133" s="691"/>
      <c r="BI133" s="691"/>
      <c r="BJ133" s="691"/>
      <c r="BK133" s="691"/>
      <c r="BL133" s="691"/>
      <c r="BM133" s="691"/>
      <c r="BN133" s="691"/>
      <c r="BO133" s="691"/>
      <c r="BP133" s="691"/>
      <c r="BQ133" s="691"/>
      <c r="BR133" s="691"/>
      <c r="BS133" s="691"/>
      <c r="BT133" s="691"/>
      <c r="BU133" s="691"/>
      <c r="BV133" s="691"/>
      <c r="BW133" s="691"/>
      <c r="BX133" s="691"/>
      <c r="BY133" s="691"/>
      <c r="BZ133" s="691"/>
      <c r="CA133" s="691"/>
      <c r="CB133" s="691"/>
      <c r="CC133" s="691"/>
      <c r="CD133" s="691"/>
      <c r="CE133" s="691"/>
      <c r="CF133" s="691"/>
      <c r="CG133" s="691"/>
      <c r="CH133" s="691"/>
      <c r="CI133" s="691"/>
      <c r="CJ133" s="691"/>
      <c r="CK133" s="691"/>
      <c r="CL133" s="691"/>
      <c r="CM133" s="691"/>
      <c r="CN133" s="691"/>
      <c r="CO133" s="691"/>
      <c r="CP133" s="691"/>
      <c r="CQ133" s="691"/>
      <c r="CR133" s="691"/>
      <c r="CS133" s="691"/>
      <c r="CT133" s="691"/>
      <c r="CU133" s="691"/>
      <c r="CV133" s="691"/>
      <c r="CW133" s="691"/>
      <c r="CX133" s="691"/>
      <c r="CY133" s="691"/>
      <c r="CZ133" s="691"/>
      <c r="DA133" s="691"/>
      <c r="DB133" s="691"/>
      <c r="DC133" s="691"/>
      <c r="DD133" s="691"/>
      <c r="DE133" s="691"/>
      <c r="DF133" s="691"/>
      <c r="DG133" s="691"/>
      <c r="DH133" s="691"/>
      <c r="DI133" s="691"/>
      <c r="DJ133" s="691"/>
      <c r="DK133" s="691"/>
      <c r="DL133" s="691"/>
      <c r="DM133" s="691"/>
      <c r="DN133" s="691"/>
      <c r="DO133" s="691"/>
      <c r="DP133" s="691"/>
      <c r="DQ133" s="691"/>
      <c r="DR133" s="691"/>
      <c r="DS133" s="691"/>
      <c r="DT133" s="691"/>
      <c r="DU133" s="691"/>
      <c r="DV133" s="691"/>
      <c r="DW133" s="691"/>
      <c r="DX133" s="691"/>
      <c r="DY133" s="691"/>
      <c r="DZ133" s="691"/>
      <c r="EA133" s="691"/>
      <c r="EB133" s="691"/>
      <c r="EC133" s="691"/>
      <c r="ED133" s="691"/>
      <c r="EE133" s="691"/>
      <c r="EF133" s="691"/>
      <c r="EG133" s="691"/>
      <c r="EH133" s="691"/>
      <c r="EI133" s="691"/>
      <c r="EJ133" s="691"/>
      <c r="EK133" s="691"/>
      <c r="EL133" s="691"/>
      <c r="EM133" s="691"/>
      <c r="EN133" s="691"/>
      <c r="EO133" s="691"/>
      <c r="EP133" s="691"/>
      <c r="EQ133" s="691"/>
      <c r="ER133" s="691"/>
      <c r="ES133" s="691"/>
      <c r="ET133" s="691"/>
      <c r="EU133" s="691"/>
      <c r="EV133" s="691"/>
      <c r="EW133" s="691"/>
      <c r="EX133" s="691"/>
      <c r="EY133" s="691"/>
      <c r="EZ133" s="691"/>
      <c r="FA133" s="691"/>
      <c r="FB133" s="691"/>
      <c r="FC133" s="691"/>
      <c r="FD133" s="691"/>
      <c r="FE133" s="691"/>
      <c r="FF133" s="691"/>
      <c r="FG133" s="691"/>
      <c r="FH133" s="691"/>
      <c r="FI133" s="691"/>
      <c r="FJ133" s="691"/>
      <c r="FK133" s="691"/>
      <c r="FL133" s="691"/>
      <c r="FM133" s="691"/>
      <c r="FN133" s="691"/>
      <c r="FO133" s="691"/>
      <c r="FP133" s="691"/>
      <c r="FQ133" s="691"/>
      <c r="FR133" s="691"/>
      <c r="FS133" s="691"/>
      <c r="FT133" s="691"/>
      <c r="FU133" s="691"/>
      <c r="FV133" s="691"/>
      <c r="FW133" s="691"/>
      <c r="FX133" s="691"/>
      <c r="FY133" s="691"/>
      <c r="FZ133" s="691"/>
      <c r="GA133" s="691"/>
      <c r="GB133" s="691"/>
      <c r="GC133" s="691"/>
      <c r="GD133" s="691"/>
      <c r="GE133" s="691"/>
      <c r="GF133" s="691"/>
      <c r="GG133" s="691"/>
      <c r="GH133" s="691"/>
      <c r="GI133" s="691"/>
      <c r="GJ133" s="691"/>
      <c r="GK133" s="691"/>
      <c r="GL133" s="691"/>
      <c r="GM133" s="691"/>
      <c r="GN133" s="691"/>
      <c r="GO133" s="691"/>
      <c r="GP133" s="691"/>
      <c r="GQ133" s="691"/>
      <c r="GR133" s="691"/>
      <c r="GS133" s="691"/>
      <c r="GT133" s="691"/>
      <c r="GU133" s="691"/>
      <c r="GV133" s="691"/>
      <c r="GW133" s="691"/>
      <c r="GX133" s="691"/>
      <c r="GY133" s="691"/>
      <c r="GZ133" s="691"/>
      <c r="HA133" s="691"/>
      <c r="HB133" s="691"/>
      <c r="HC133" s="691"/>
      <c r="HD133" s="691"/>
      <c r="HE133" s="691"/>
      <c r="HF133" s="691"/>
      <c r="HG133" s="691"/>
      <c r="HH133" s="691"/>
    </row>
    <row r="134" spans="1:216" s="787" customFormat="1" x14ac:dyDescent="0.25">
      <c r="A134" s="691"/>
      <c r="B134" s="814"/>
      <c r="C134" s="814"/>
      <c r="D134" s="814"/>
      <c r="E134" s="814"/>
      <c r="F134" s="814"/>
      <c r="G134" s="814"/>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M134" s="691"/>
      <c r="BN134" s="691"/>
      <c r="BO134" s="691"/>
      <c r="BP134" s="691"/>
      <c r="BQ134" s="691"/>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c r="EA134" s="691"/>
      <c r="EB134" s="691"/>
      <c r="EC134" s="691"/>
      <c r="ED134" s="691"/>
      <c r="EE134" s="691"/>
      <c r="EF134" s="691"/>
      <c r="EG134" s="691"/>
      <c r="EH134" s="691"/>
      <c r="EI134" s="691"/>
      <c r="EJ134" s="691"/>
      <c r="EK134" s="691"/>
      <c r="EL134" s="691"/>
      <c r="EM134" s="691"/>
      <c r="EN134" s="691"/>
      <c r="EO134" s="691"/>
      <c r="EP134" s="691"/>
      <c r="EQ134" s="691"/>
      <c r="ER134" s="691"/>
      <c r="ES134" s="691"/>
      <c r="ET134" s="691"/>
      <c r="EU134" s="691"/>
      <c r="EV134" s="691"/>
      <c r="EW134" s="691"/>
      <c r="EX134" s="691"/>
      <c r="EY134" s="691"/>
      <c r="EZ134" s="691"/>
      <c r="FA134" s="691"/>
      <c r="FB134" s="691"/>
      <c r="FC134" s="691"/>
      <c r="FD134" s="691"/>
      <c r="FE134" s="691"/>
      <c r="FF134" s="691"/>
      <c r="FG134" s="691"/>
      <c r="FH134" s="691"/>
      <c r="FI134" s="691"/>
      <c r="FJ134" s="691"/>
      <c r="FK134" s="691"/>
      <c r="FL134" s="691"/>
      <c r="FM134" s="691"/>
      <c r="FN134" s="691"/>
      <c r="FO134" s="691"/>
      <c r="FP134" s="691"/>
      <c r="FQ134" s="691"/>
      <c r="FR134" s="691"/>
      <c r="FS134" s="691"/>
      <c r="FT134" s="691"/>
      <c r="FU134" s="691"/>
      <c r="FV134" s="691"/>
      <c r="FW134" s="691"/>
      <c r="FX134" s="691"/>
      <c r="FY134" s="691"/>
      <c r="FZ134" s="691"/>
      <c r="GA134" s="691"/>
      <c r="GB134" s="691"/>
      <c r="GC134" s="691"/>
      <c r="GD134" s="691"/>
      <c r="GE134" s="691"/>
      <c r="GF134" s="691"/>
      <c r="GG134" s="691"/>
      <c r="GH134" s="691"/>
      <c r="GI134" s="691"/>
      <c r="GJ134" s="691"/>
      <c r="GK134" s="691"/>
      <c r="GL134" s="691"/>
      <c r="GM134" s="691"/>
      <c r="GN134" s="691"/>
      <c r="GO134" s="691"/>
      <c r="GP134" s="691"/>
      <c r="GQ134" s="691"/>
      <c r="GR134" s="691"/>
      <c r="GS134" s="691"/>
      <c r="GT134" s="691"/>
      <c r="GU134" s="691"/>
      <c r="GV134" s="691"/>
      <c r="GW134" s="691"/>
      <c r="GX134" s="691"/>
      <c r="GY134" s="691"/>
      <c r="GZ134" s="691"/>
      <c r="HA134" s="691"/>
      <c r="HB134" s="691"/>
      <c r="HC134" s="691"/>
      <c r="HD134" s="691"/>
      <c r="HE134" s="691"/>
      <c r="HF134" s="691"/>
      <c r="HG134" s="691"/>
      <c r="HH134" s="691"/>
    </row>
    <row r="135" spans="1:216" s="787" customFormat="1" x14ac:dyDescent="0.25">
      <c r="A135" s="691"/>
      <c r="B135" s="814"/>
      <c r="C135" s="814"/>
      <c r="D135" s="814"/>
      <c r="E135" s="814"/>
      <c r="F135" s="814"/>
      <c r="G135" s="814"/>
      <c r="I135" s="691"/>
      <c r="J135" s="691"/>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c r="AG135" s="691"/>
      <c r="AH135" s="691"/>
      <c r="AI135" s="691"/>
      <c r="AJ135" s="691"/>
      <c r="AK135" s="691"/>
      <c r="AL135" s="691"/>
      <c r="AM135" s="691"/>
      <c r="AN135" s="691"/>
      <c r="AO135" s="691"/>
      <c r="AP135" s="691"/>
      <c r="AQ135" s="691"/>
      <c r="AR135" s="691"/>
      <c r="AS135" s="691"/>
      <c r="AT135" s="691"/>
      <c r="AU135" s="691"/>
      <c r="AV135" s="691"/>
      <c r="AW135" s="691"/>
      <c r="AX135" s="691"/>
      <c r="AY135" s="691"/>
      <c r="AZ135" s="691"/>
      <c r="BA135" s="691"/>
      <c r="BB135" s="691"/>
      <c r="BC135" s="691"/>
      <c r="BD135" s="691"/>
      <c r="BE135" s="691"/>
      <c r="BF135" s="691"/>
      <c r="BG135" s="691"/>
      <c r="BH135" s="691"/>
      <c r="BI135" s="691"/>
      <c r="BJ135" s="691"/>
      <c r="BK135" s="691"/>
      <c r="BL135" s="691"/>
      <c r="BM135" s="691"/>
      <c r="BN135" s="691"/>
      <c r="BO135" s="691"/>
      <c r="BP135" s="691"/>
      <c r="BQ135" s="691"/>
      <c r="BR135" s="691"/>
      <c r="BS135" s="691"/>
      <c r="BT135" s="691"/>
      <c r="BU135" s="691"/>
      <c r="BV135" s="691"/>
      <c r="BW135" s="691"/>
      <c r="BX135" s="691"/>
      <c r="BY135" s="691"/>
      <c r="BZ135" s="691"/>
      <c r="CA135" s="691"/>
      <c r="CB135" s="691"/>
      <c r="CC135" s="691"/>
      <c r="CD135" s="691"/>
      <c r="CE135" s="691"/>
      <c r="CF135" s="691"/>
      <c r="CG135" s="691"/>
      <c r="CH135" s="691"/>
      <c r="CI135" s="691"/>
      <c r="CJ135" s="691"/>
      <c r="CK135" s="691"/>
      <c r="CL135" s="691"/>
      <c r="CM135" s="691"/>
      <c r="CN135" s="691"/>
      <c r="CO135" s="691"/>
      <c r="CP135" s="691"/>
      <c r="CQ135" s="691"/>
      <c r="CR135" s="691"/>
      <c r="CS135" s="691"/>
      <c r="CT135" s="691"/>
      <c r="CU135" s="691"/>
      <c r="CV135" s="691"/>
      <c r="CW135" s="691"/>
      <c r="CX135" s="691"/>
      <c r="CY135" s="691"/>
      <c r="CZ135" s="691"/>
      <c r="DA135" s="691"/>
      <c r="DB135" s="691"/>
      <c r="DC135" s="691"/>
      <c r="DD135" s="691"/>
      <c r="DE135" s="691"/>
      <c r="DF135" s="691"/>
      <c r="DG135" s="691"/>
      <c r="DH135" s="691"/>
      <c r="DI135" s="691"/>
      <c r="DJ135" s="691"/>
      <c r="DK135" s="691"/>
      <c r="DL135" s="691"/>
      <c r="DM135" s="691"/>
      <c r="DN135" s="691"/>
      <c r="DO135" s="691"/>
      <c r="DP135" s="691"/>
      <c r="DQ135" s="691"/>
      <c r="DR135" s="691"/>
      <c r="DS135" s="691"/>
      <c r="DT135" s="691"/>
      <c r="DU135" s="691"/>
      <c r="DV135" s="691"/>
      <c r="DW135" s="691"/>
      <c r="DX135" s="691"/>
      <c r="DY135" s="691"/>
      <c r="DZ135" s="691"/>
      <c r="EA135" s="691"/>
      <c r="EB135" s="691"/>
      <c r="EC135" s="691"/>
      <c r="ED135" s="691"/>
      <c r="EE135" s="691"/>
      <c r="EF135" s="691"/>
      <c r="EG135" s="691"/>
      <c r="EH135" s="691"/>
      <c r="EI135" s="691"/>
      <c r="EJ135" s="691"/>
      <c r="EK135" s="691"/>
      <c r="EL135" s="691"/>
      <c r="EM135" s="691"/>
      <c r="EN135" s="691"/>
      <c r="EO135" s="691"/>
      <c r="EP135" s="691"/>
      <c r="EQ135" s="691"/>
      <c r="ER135" s="691"/>
      <c r="ES135" s="691"/>
      <c r="ET135" s="691"/>
      <c r="EU135" s="691"/>
      <c r="EV135" s="691"/>
      <c r="EW135" s="691"/>
      <c r="EX135" s="691"/>
      <c r="EY135" s="691"/>
      <c r="EZ135" s="691"/>
      <c r="FA135" s="691"/>
      <c r="FB135" s="691"/>
      <c r="FC135" s="691"/>
      <c r="FD135" s="691"/>
      <c r="FE135" s="691"/>
      <c r="FF135" s="691"/>
      <c r="FG135" s="691"/>
      <c r="FH135" s="691"/>
      <c r="FI135" s="691"/>
      <c r="FJ135" s="691"/>
      <c r="FK135" s="691"/>
      <c r="FL135" s="691"/>
      <c r="FM135" s="691"/>
      <c r="FN135" s="691"/>
      <c r="FO135" s="691"/>
      <c r="FP135" s="691"/>
      <c r="FQ135" s="691"/>
      <c r="FR135" s="691"/>
      <c r="FS135" s="691"/>
      <c r="FT135" s="691"/>
      <c r="FU135" s="691"/>
      <c r="FV135" s="691"/>
      <c r="FW135" s="691"/>
      <c r="FX135" s="691"/>
      <c r="FY135" s="691"/>
      <c r="FZ135" s="691"/>
      <c r="GA135" s="691"/>
      <c r="GB135" s="691"/>
      <c r="GC135" s="691"/>
      <c r="GD135" s="691"/>
      <c r="GE135" s="691"/>
      <c r="GF135" s="691"/>
      <c r="GG135" s="691"/>
      <c r="GH135" s="691"/>
      <c r="GI135" s="691"/>
      <c r="GJ135" s="691"/>
      <c r="GK135" s="691"/>
      <c r="GL135" s="691"/>
      <c r="GM135" s="691"/>
      <c r="GN135" s="691"/>
      <c r="GO135" s="691"/>
      <c r="GP135" s="691"/>
      <c r="GQ135" s="691"/>
      <c r="GR135" s="691"/>
      <c r="GS135" s="691"/>
      <c r="GT135" s="691"/>
      <c r="GU135" s="691"/>
      <c r="GV135" s="691"/>
      <c r="GW135" s="691"/>
      <c r="GX135" s="691"/>
      <c r="GY135" s="691"/>
      <c r="GZ135" s="691"/>
      <c r="HA135" s="691"/>
      <c r="HB135" s="691"/>
      <c r="HC135" s="691"/>
      <c r="HD135" s="691"/>
      <c r="HE135" s="691"/>
      <c r="HF135" s="691"/>
      <c r="HG135" s="691"/>
      <c r="HH135" s="691"/>
    </row>
    <row r="136" spans="1:216" s="787" customFormat="1" x14ac:dyDescent="0.25">
      <c r="A136" s="691"/>
      <c r="B136" s="814"/>
      <c r="C136" s="814"/>
      <c r="D136" s="814"/>
      <c r="E136" s="814"/>
      <c r="F136" s="814"/>
      <c r="G136" s="814"/>
      <c r="I136" s="691"/>
      <c r="J136" s="691"/>
      <c r="K136" s="691"/>
      <c r="L136" s="691"/>
      <c r="M136" s="691"/>
      <c r="N136" s="691"/>
      <c r="O136" s="691"/>
      <c r="P136" s="691"/>
      <c r="Q136" s="691"/>
      <c r="R136" s="691"/>
      <c r="S136" s="691"/>
      <c r="T136" s="691"/>
      <c r="U136" s="691"/>
      <c r="V136" s="691"/>
      <c r="W136" s="691"/>
      <c r="X136" s="691"/>
      <c r="Y136" s="691"/>
      <c r="Z136" s="691"/>
      <c r="AA136" s="691"/>
      <c r="AB136" s="691"/>
      <c r="AC136" s="691"/>
      <c r="AD136" s="691"/>
      <c r="AE136" s="691"/>
      <c r="AF136" s="691"/>
      <c r="AG136" s="691"/>
      <c r="AH136" s="691"/>
      <c r="AI136" s="691"/>
      <c r="AJ136" s="691"/>
      <c r="AK136" s="691"/>
      <c r="AL136" s="691"/>
      <c r="AM136" s="691"/>
      <c r="AN136" s="691"/>
      <c r="AO136" s="691"/>
      <c r="AP136" s="691"/>
      <c r="AQ136" s="691"/>
      <c r="AR136" s="691"/>
      <c r="AS136" s="691"/>
      <c r="AT136" s="691"/>
      <c r="AU136" s="691"/>
      <c r="AV136" s="691"/>
      <c r="AW136" s="691"/>
      <c r="AX136" s="691"/>
      <c r="AY136" s="691"/>
      <c r="AZ136" s="691"/>
      <c r="BA136" s="691"/>
      <c r="BB136" s="691"/>
      <c r="BC136" s="691"/>
      <c r="BD136" s="691"/>
      <c r="BE136" s="691"/>
      <c r="BF136" s="691"/>
      <c r="BG136" s="691"/>
      <c r="BH136" s="691"/>
      <c r="BI136" s="691"/>
      <c r="BJ136" s="691"/>
      <c r="BK136" s="691"/>
      <c r="BL136" s="691"/>
      <c r="BM136" s="691"/>
      <c r="BN136" s="691"/>
      <c r="BO136" s="691"/>
      <c r="BP136" s="691"/>
      <c r="BQ136" s="691"/>
      <c r="BR136" s="691"/>
      <c r="BS136" s="691"/>
      <c r="BT136" s="691"/>
      <c r="BU136" s="691"/>
      <c r="BV136" s="691"/>
      <c r="BW136" s="691"/>
      <c r="BX136" s="691"/>
      <c r="BY136" s="691"/>
      <c r="BZ136" s="691"/>
      <c r="CA136" s="691"/>
      <c r="CB136" s="691"/>
      <c r="CC136" s="691"/>
      <c r="CD136" s="691"/>
      <c r="CE136" s="691"/>
      <c r="CF136" s="691"/>
      <c r="CG136" s="691"/>
      <c r="CH136" s="691"/>
      <c r="CI136" s="691"/>
      <c r="CJ136" s="691"/>
      <c r="CK136" s="691"/>
      <c r="CL136" s="691"/>
      <c r="CM136" s="691"/>
      <c r="CN136" s="691"/>
      <c r="CO136" s="691"/>
      <c r="CP136" s="691"/>
      <c r="CQ136" s="691"/>
      <c r="CR136" s="691"/>
      <c r="CS136" s="691"/>
      <c r="CT136" s="691"/>
      <c r="CU136" s="691"/>
      <c r="CV136" s="691"/>
      <c r="CW136" s="691"/>
      <c r="CX136" s="691"/>
      <c r="CY136" s="691"/>
      <c r="CZ136" s="691"/>
      <c r="DA136" s="691"/>
      <c r="DB136" s="691"/>
      <c r="DC136" s="691"/>
      <c r="DD136" s="691"/>
      <c r="DE136" s="691"/>
      <c r="DF136" s="691"/>
      <c r="DG136" s="691"/>
      <c r="DH136" s="691"/>
      <c r="DI136" s="691"/>
      <c r="DJ136" s="691"/>
      <c r="DK136" s="691"/>
      <c r="DL136" s="691"/>
      <c r="DM136" s="691"/>
      <c r="DN136" s="691"/>
      <c r="DO136" s="691"/>
      <c r="DP136" s="691"/>
      <c r="DQ136" s="691"/>
      <c r="DR136" s="691"/>
      <c r="DS136" s="691"/>
      <c r="DT136" s="691"/>
      <c r="DU136" s="691"/>
      <c r="DV136" s="691"/>
      <c r="DW136" s="691"/>
      <c r="DX136" s="691"/>
      <c r="DY136" s="691"/>
      <c r="DZ136" s="691"/>
      <c r="EA136" s="691"/>
      <c r="EB136" s="691"/>
      <c r="EC136" s="691"/>
      <c r="ED136" s="691"/>
      <c r="EE136" s="691"/>
      <c r="EF136" s="691"/>
      <c r="EG136" s="691"/>
      <c r="EH136" s="691"/>
      <c r="EI136" s="691"/>
      <c r="EJ136" s="691"/>
      <c r="EK136" s="691"/>
      <c r="EL136" s="691"/>
      <c r="EM136" s="691"/>
      <c r="EN136" s="691"/>
      <c r="EO136" s="691"/>
      <c r="EP136" s="691"/>
      <c r="EQ136" s="691"/>
      <c r="ER136" s="691"/>
      <c r="ES136" s="691"/>
      <c r="ET136" s="691"/>
      <c r="EU136" s="691"/>
      <c r="EV136" s="691"/>
      <c r="EW136" s="691"/>
      <c r="EX136" s="691"/>
      <c r="EY136" s="691"/>
      <c r="EZ136" s="691"/>
      <c r="FA136" s="691"/>
      <c r="FB136" s="691"/>
      <c r="FC136" s="691"/>
      <c r="FD136" s="691"/>
      <c r="FE136" s="691"/>
      <c r="FF136" s="691"/>
      <c r="FG136" s="691"/>
      <c r="FH136" s="691"/>
      <c r="FI136" s="691"/>
      <c r="FJ136" s="691"/>
      <c r="FK136" s="691"/>
      <c r="FL136" s="691"/>
      <c r="FM136" s="691"/>
      <c r="FN136" s="691"/>
      <c r="FO136" s="691"/>
      <c r="FP136" s="691"/>
      <c r="FQ136" s="691"/>
      <c r="FR136" s="691"/>
      <c r="FS136" s="691"/>
      <c r="FT136" s="691"/>
      <c r="FU136" s="691"/>
      <c r="FV136" s="691"/>
      <c r="FW136" s="691"/>
      <c r="FX136" s="691"/>
      <c r="FY136" s="691"/>
      <c r="FZ136" s="691"/>
      <c r="GA136" s="691"/>
      <c r="GB136" s="691"/>
      <c r="GC136" s="691"/>
      <c r="GD136" s="691"/>
      <c r="GE136" s="691"/>
      <c r="GF136" s="691"/>
      <c r="GG136" s="691"/>
      <c r="GH136" s="691"/>
      <c r="GI136" s="691"/>
      <c r="GJ136" s="691"/>
      <c r="GK136" s="691"/>
      <c r="GL136" s="691"/>
      <c r="GM136" s="691"/>
      <c r="GN136" s="691"/>
      <c r="GO136" s="691"/>
      <c r="GP136" s="691"/>
      <c r="GQ136" s="691"/>
      <c r="GR136" s="691"/>
      <c r="GS136" s="691"/>
      <c r="GT136" s="691"/>
      <c r="GU136" s="691"/>
      <c r="GV136" s="691"/>
      <c r="GW136" s="691"/>
      <c r="GX136" s="691"/>
      <c r="GY136" s="691"/>
      <c r="GZ136" s="691"/>
      <c r="HA136" s="691"/>
      <c r="HB136" s="691"/>
      <c r="HC136" s="691"/>
      <c r="HD136" s="691"/>
      <c r="HE136" s="691"/>
      <c r="HF136" s="691"/>
      <c r="HG136" s="691"/>
      <c r="HH136" s="691"/>
    </row>
    <row r="137" spans="1:216" s="787" customFormat="1" x14ac:dyDescent="0.25">
      <c r="A137" s="691"/>
      <c r="B137" s="814"/>
      <c r="C137" s="814"/>
      <c r="D137" s="814"/>
      <c r="E137" s="814"/>
      <c r="F137" s="814"/>
      <c r="G137" s="814"/>
      <c r="I137" s="691"/>
      <c r="J137" s="691"/>
      <c r="K137" s="691"/>
      <c r="L137" s="691"/>
      <c r="M137" s="691"/>
      <c r="N137" s="691"/>
      <c r="O137" s="691"/>
      <c r="P137" s="691"/>
      <c r="Q137" s="691"/>
      <c r="R137" s="691"/>
      <c r="S137" s="691"/>
      <c r="T137" s="691"/>
      <c r="U137" s="691"/>
      <c r="V137" s="691"/>
      <c r="W137" s="691"/>
      <c r="X137" s="691"/>
      <c r="Y137" s="691"/>
      <c r="Z137" s="691"/>
      <c r="AA137" s="691"/>
      <c r="AB137" s="691"/>
      <c r="AC137" s="691"/>
      <c r="AD137" s="691"/>
      <c r="AE137" s="691"/>
      <c r="AF137" s="691"/>
      <c r="AG137" s="691"/>
      <c r="AH137" s="691"/>
      <c r="AI137" s="691"/>
      <c r="AJ137" s="691"/>
      <c r="AK137" s="691"/>
      <c r="AL137" s="691"/>
      <c r="AM137" s="691"/>
      <c r="AN137" s="691"/>
      <c r="AO137" s="691"/>
      <c r="AP137" s="691"/>
      <c r="AQ137" s="691"/>
      <c r="AR137" s="691"/>
      <c r="AS137" s="691"/>
      <c r="AT137" s="691"/>
      <c r="AU137" s="691"/>
      <c r="AV137" s="691"/>
      <c r="AW137" s="691"/>
      <c r="AX137" s="691"/>
      <c r="AY137" s="691"/>
      <c r="AZ137" s="691"/>
      <c r="BA137" s="691"/>
      <c r="BB137" s="691"/>
      <c r="BC137" s="691"/>
      <c r="BD137" s="691"/>
      <c r="BE137" s="691"/>
      <c r="BF137" s="691"/>
      <c r="BG137" s="691"/>
      <c r="BH137" s="691"/>
      <c r="BI137" s="691"/>
      <c r="BJ137" s="691"/>
      <c r="BK137" s="691"/>
      <c r="BL137" s="691"/>
      <c r="BM137" s="691"/>
      <c r="BN137" s="691"/>
      <c r="BO137" s="691"/>
      <c r="BP137" s="691"/>
      <c r="BQ137" s="691"/>
      <c r="BR137" s="691"/>
      <c r="BS137" s="691"/>
      <c r="BT137" s="691"/>
      <c r="BU137" s="691"/>
      <c r="BV137" s="691"/>
      <c r="BW137" s="691"/>
      <c r="BX137" s="691"/>
      <c r="BY137" s="691"/>
      <c r="BZ137" s="691"/>
      <c r="CA137" s="691"/>
      <c r="CB137" s="691"/>
      <c r="CC137" s="691"/>
      <c r="CD137" s="691"/>
      <c r="CE137" s="691"/>
      <c r="CF137" s="691"/>
      <c r="CG137" s="691"/>
      <c r="CH137" s="691"/>
      <c r="CI137" s="691"/>
      <c r="CJ137" s="691"/>
      <c r="CK137" s="691"/>
      <c r="CL137" s="691"/>
      <c r="CM137" s="691"/>
      <c r="CN137" s="691"/>
      <c r="CO137" s="691"/>
      <c r="CP137" s="691"/>
      <c r="CQ137" s="691"/>
      <c r="CR137" s="691"/>
      <c r="CS137" s="691"/>
      <c r="CT137" s="691"/>
      <c r="CU137" s="691"/>
      <c r="CV137" s="691"/>
      <c r="CW137" s="691"/>
      <c r="CX137" s="691"/>
      <c r="CY137" s="691"/>
      <c r="CZ137" s="691"/>
      <c r="DA137" s="691"/>
      <c r="DB137" s="691"/>
      <c r="DC137" s="691"/>
      <c r="DD137" s="691"/>
      <c r="DE137" s="691"/>
      <c r="DF137" s="691"/>
      <c r="DG137" s="691"/>
      <c r="DH137" s="691"/>
      <c r="DI137" s="691"/>
      <c r="DJ137" s="691"/>
      <c r="DK137" s="691"/>
      <c r="DL137" s="691"/>
      <c r="DM137" s="691"/>
      <c r="DN137" s="691"/>
      <c r="DO137" s="691"/>
      <c r="DP137" s="691"/>
      <c r="DQ137" s="691"/>
      <c r="DR137" s="691"/>
      <c r="DS137" s="691"/>
      <c r="DT137" s="691"/>
      <c r="DU137" s="691"/>
      <c r="DV137" s="691"/>
      <c r="DW137" s="691"/>
      <c r="DX137" s="691"/>
      <c r="DY137" s="691"/>
      <c r="DZ137" s="691"/>
      <c r="EA137" s="691"/>
      <c r="EB137" s="691"/>
      <c r="EC137" s="691"/>
      <c r="ED137" s="691"/>
      <c r="EE137" s="691"/>
      <c r="EF137" s="691"/>
      <c r="EG137" s="691"/>
      <c r="EH137" s="691"/>
      <c r="EI137" s="691"/>
      <c r="EJ137" s="691"/>
      <c r="EK137" s="691"/>
      <c r="EL137" s="691"/>
      <c r="EM137" s="691"/>
      <c r="EN137" s="691"/>
      <c r="EO137" s="691"/>
      <c r="EP137" s="691"/>
      <c r="EQ137" s="691"/>
      <c r="ER137" s="691"/>
      <c r="ES137" s="691"/>
      <c r="ET137" s="691"/>
      <c r="EU137" s="691"/>
      <c r="EV137" s="691"/>
      <c r="EW137" s="691"/>
      <c r="EX137" s="691"/>
      <c r="EY137" s="691"/>
      <c r="EZ137" s="691"/>
      <c r="FA137" s="691"/>
      <c r="FB137" s="691"/>
      <c r="FC137" s="691"/>
      <c r="FD137" s="691"/>
      <c r="FE137" s="691"/>
      <c r="FF137" s="691"/>
      <c r="FG137" s="691"/>
      <c r="FH137" s="691"/>
      <c r="FI137" s="691"/>
      <c r="FJ137" s="691"/>
      <c r="FK137" s="691"/>
      <c r="FL137" s="691"/>
      <c r="FM137" s="691"/>
      <c r="FN137" s="691"/>
      <c r="FO137" s="691"/>
      <c r="FP137" s="691"/>
      <c r="FQ137" s="691"/>
      <c r="FR137" s="691"/>
      <c r="FS137" s="691"/>
      <c r="FT137" s="691"/>
      <c r="FU137" s="691"/>
      <c r="FV137" s="691"/>
      <c r="FW137" s="691"/>
      <c r="FX137" s="691"/>
      <c r="FY137" s="691"/>
      <c r="FZ137" s="691"/>
      <c r="GA137" s="691"/>
      <c r="GB137" s="691"/>
      <c r="GC137" s="691"/>
      <c r="GD137" s="691"/>
      <c r="GE137" s="691"/>
      <c r="GF137" s="691"/>
      <c r="GG137" s="691"/>
      <c r="GH137" s="691"/>
      <c r="GI137" s="691"/>
      <c r="GJ137" s="691"/>
      <c r="GK137" s="691"/>
      <c r="GL137" s="691"/>
      <c r="GM137" s="691"/>
      <c r="GN137" s="691"/>
      <c r="GO137" s="691"/>
      <c r="GP137" s="691"/>
      <c r="GQ137" s="691"/>
      <c r="GR137" s="691"/>
      <c r="GS137" s="691"/>
      <c r="GT137" s="691"/>
      <c r="GU137" s="691"/>
      <c r="GV137" s="691"/>
      <c r="GW137" s="691"/>
      <c r="GX137" s="691"/>
      <c r="GY137" s="691"/>
      <c r="GZ137" s="691"/>
      <c r="HA137" s="691"/>
      <c r="HB137" s="691"/>
      <c r="HC137" s="691"/>
      <c r="HD137" s="691"/>
      <c r="HE137" s="691"/>
      <c r="HF137" s="691"/>
      <c r="HG137" s="691"/>
      <c r="HH137" s="691"/>
    </row>
    <row r="138" spans="1:216" s="787" customFormat="1" x14ac:dyDescent="0.25">
      <c r="A138" s="691"/>
      <c r="B138" s="814"/>
      <c r="C138" s="814"/>
      <c r="D138" s="814"/>
      <c r="E138" s="814"/>
      <c r="F138" s="814"/>
      <c r="G138" s="814"/>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1"/>
      <c r="AY138" s="691"/>
      <c r="AZ138" s="691"/>
      <c r="BA138" s="691"/>
      <c r="BB138" s="691"/>
      <c r="BC138" s="691"/>
      <c r="BD138" s="691"/>
      <c r="BE138" s="691"/>
      <c r="BF138" s="691"/>
      <c r="BG138" s="691"/>
      <c r="BH138" s="691"/>
      <c r="BI138" s="691"/>
      <c r="BJ138" s="691"/>
      <c r="BK138" s="691"/>
      <c r="BL138" s="691"/>
      <c r="BM138" s="691"/>
      <c r="BN138" s="691"/>
      <c r="BO138" s="691"/>
      <c r="BP138" s="691"/>
      <c r="BQ138" s="691"/>
      <c r="BR138" s="691"/>
      <c r="BS138" s="691"/>
      <c r="BT138" s="691"/>
      <c r="BU138" s="691"/>
      <c r="BV138" s="691"/>
      <c r="BW138" s="691"/>
      <c r="BX138" s="691"/>
      <c r="BY138" s="691"/>
      <c r="BZ138" s="691"/>
      <c r="CA138" s="691"/>
      <c r="CB138" s="691"/>
      <c r="CC138" s="691"/>
      <c r="CD138" s="691"/>
      <c r="CE138" s="691"/>
      <c r="CF138" s="691"/>
      <c r="CG138" s="691"/>
      <c r="CH138" s="691"/>
      <c r="CI138" s="691"/>
      <c r="CJ138" s="691"/>
      <c r="CK138" s="691"/>
      <c r="CL138" s="691"/>
      <c r="CM138" s="691"/>
      <c r="CN138" s="691"/>
      <c r="CO138" s="691"/>
      <c r="CP138" s="691"/>
      <c r="CQ138" s="691"/>
      <c r="CR138" s="691"/>
      <c r="CS138" s="691"/>
      <c r="CT138" s="691"/>
      <c r="CU138" s="691"/>
      <c r="CV138" s="691"/>
      <c r="CW138" s="691"/>
      <c r="CX138" s="691"/>
      <c r="CY138" s="691"/>
      <c r="CZ138" s="691"/>
      <c r="DA138" s="691"/>
      <c r="DB138" s="691"/>
      <c r="DC138" s="691"/>
      <c r="DD138" s="691"/>
      <c r="DE138" s="691"/>
      <c r="DF138" s="691"/>
      <c r="DG138" s="691"/>
      <c r="DH138" s="691"/>
      <c r="DI138" s="691"/>
      <c r="DJ138" s="691"/>
      <c r="DK138" s="691"/>
      <c r="DL138" s="691"/>
      <c r="DM138" s="691"/>
      <c r="DN138" s="691"/>
      <c r="DO138" s="691"/>
      <c r="DP138" s="691"/>
      <c r="DQ138" s="691"/>
      <c r="DR138" s="691"/>
      <c r="DS138" s="691"/>
      <c r="DT138" s="691"/>
      <c r="DU138" s="691"/>
      <c r="DV138" s="691"/>
      <c r="DW138" s="691"/>
      <c r="DX138" s="691"/>
      <c r="DY138" s="691"/>
      <c r="DZ138" s="691"/>
      <c r="EA138" s="691"/>
      <c r="EB138" s="691"/>
      <c r="EC138" s="691"/>
      <c r="ED138" s="691"/>
      <c r="EE138" s="691"/>
      <c r="EF138" s="691"/>
      <c r="EG138" s="691"/>
      <c r="EH138" s="691"/>
      <c r="EI138" s="691"/>
      <c r="EJ138" s="691"/>
      <c r="EK138" s="691"/>
      <c r="EL138" s="691"/>
      <c r="EM138" s="691"/>
      <c r="EN138" s="691"/>
      <c r="EO138" s="691"/>
      <c r="EP138" s="691"/>
      <c r="EQ138" s="691"/>
      <c r="ER138" s="691"/>
      <c r="ES138" s="691"/>
      <c r="ET138" s="691"/>
      <c r="EU138" s="691"/>
      <c r="EV138" s="691"/>
      <c r="EW138" s="691"/>
      <c r="EX138" s="691"/>
      <c r="EY138" s="691"/>
      <c r="EZ138" s="691"/>
      <c r="FA138" s="691"/>
      <c r="FB138" s="691"/>
      <c r="FC138" s="691"/>
      <c r="FD138" s="691"/>
      <c r="FE138" s="691"/>
      <c r="FF138" s="691"/>
      <c r="FG138" s="691"/>
      <c r="FH138" s="691"/>
      <c r="FI138" s="691"/>
      <c r="FJ138" s="691"/>
      <c r="FK138" s="691"/>
      <c r="FL138" s="691"/>
      <c r="FM138" s="691"/>
      <c r="FN138" s="691"/>
      <c r="FO138" s="691"/>
      <c r="FP138" s="691"/>
      <c r="FQ138" s="691"/>
      <c r="FR138" s="691"/>
      <c r="FS138" s="691"/>
      <c r="FT138" s="691"/>
      <c r="FU138" s="691"/>
      <c r="FV138" s="691"/>
      <c r="FW138" s="691"/>
      <c r="FX138" s="691"/>
      <c r="FY138" s="691"/>
      <c r="FZ138" s="691"/>
      <c r="GA138" s="691"/>
      <c r="GB138" s="691"/>
      <c r="GC138" s="691"/>
      <c r="GD138" s="691"/>
      <c r="GE138" s="691"/>
      <c r="GF138" s="691"/>
      <c r="GG138" s="691"/>
      <c r="GH138" s="691"/>
      <c r="GI138" s="691"/>
      <c r="GJ138" s="691"/>
      <c r="GK138" s="691"/>
      <c r="GL138" s="691"/>
      <c r="GM138" s="691"/>
      <c r="GN138" s="691"/>
      <c r="GO138" s="691"/>
      <c r="GP138" s="691"/>
      <c r="GQ138" s="691"/>
      <c r="GR138" s="691"/>
      <c r="GS138" s="691"/>
      <c r="GT138" s="691"/>
      <c r="GU138" s="691"/>
      <c r="GV138" s="691"/>
      <c r="GW138" s="691"/>
      <c r="GX138" s="691"/>
      <c r="GY138" s="691"/>
      <c r="GZ138" s="691"/>
      <c r="HA138" s="691"/>
      <c r="HB138" s="691"/>
      <c r="HC138" s="691"/>
      <c r="HD138" s="691"/>
      <c r="HE138" s="691"/>
      <c r="HF138" s="691"/>
      <c r="HG138" s="691"/>
      <c r="HH138" s="691"/>
    </row>
    <row r="139" spans="1:216" s="787" customFormat="1" x14ac:dyDescent="0.25">
      <c r="A139" s="691"/>
      <c r="B139" s="814"/>
      <c r="C139" s="814"/>
      <c r="D139" s="814"/>
      <c r="E139" s="814"/>
      <c r="F139" s="814"/>
      <c r="G139" s="814"/>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691"/>
      <c r="AK139" s="691"/>
      <c r="AL139" s="691"/>
      <c r="AM139" s="691"/>
      <c r="AN139" s="691"/>
      <c r="AO139" s="691"/>
      <c r="AP139" s="691"/>
      <c r="AQ139" s="691"/>
      <c r="AR139" s="691"/>
      <c r="AS139" s="691"/>
      <c r="AT139" s="691"/>
      <c r="AU139" s="691"/>
      <c r="AV139" s="691"/>
      <c r="AW139" s="691"/>
      <c r="AX139" s="691"/>
      <c r="AY139" s="691"/>
      <c r="AZ139" s="691"/>
      <c r="BA139" s="691"/>
      <c r="BB139" s="691"/>
      <c r="BC139" s="691"/>
      <c r="BD139" s="691"/>
      <c r="BE139" s="691"/>
      <c r="BF139" s="691"/>
      <c r="BG139" s="691"/>
      <c r="BH139" s="691"/>
      <c r="BI139" s="691"/>
      <c r="BJ139" s="691"/>
      <c r="BK139" s="691"/>
      <c r="BL139" s="691"/>
      <c r="BM139" s="691"/>
      <c r="BN139" s="691"/>
      <c r="BO139" s="691"/>
      <c r="BP139" s="691"/>
      <c r="BQ139" s="691"/>
      <c r="BR139" s="691"/>
      <c r="BS139" s="691"/>
      <c r="BT139" s="691"/>
      <c r="BU139" s="691"/>
      <c r="BV139" s="691"/>
      <c r="BW139" s="691"/>
      <c r="BX139" s="691"/>
      <c r="BY139" s="691"/>
      <c r="BZ139" s="691"/>
      <c r="CA139" s="691"/>
      <c r="CB139" s="691"/>
      <c r="CC139" s="691"/>
      <c r="CD139" s="691"/>
      <c r="CE139" s="691"/>
      <c r="CF139" s="691"/>
      <c r="CG139" s="691"/>
      <c r="CH139" s="691"/>
      <c r="CI139" s="691"/>
      <c r="CJ139" s="691"/>
      <c r="CK139" s="691"/>
      <c r="CL139" s="691"/>
      <c r="CM139" s="691"/>
      <c r="CN139" s="691"/>
      <c r="CO139" s="691"/>
      <c r="CP139" s="691"/>
      <c r="CQ139" s="691"/>
      <c r="CR139" s="691"/>
      <c r="CS139" s="691"/>
      <c r="CT139" s="691"/>
      <c r="CU139" s="691"/>
      <c r="CV139" s="691"/>
      <c r="CW139" s="691"/>
      <c r="CX139" s="691"/>
      <c r="CY139" s="691"/>
      <c r="CZ139" s="691"/>
      <c r="DA139" s="691"/>
      <c r="DB139" s="691"/>
      <c r="DC139" s="691"/>
      <c r="DD139" s="691"/>
      <c r="DE139" s="691"/>
      <c r="DF139" s="691"/>
      <c r="DG139" s="691"/>
      <c r="DH139" s="691"/>
      <c r="DI139" s="691"/>
      <c r="DJ139" s="691"/>
      <c r="DK139" s="691"/>
      <c r="DL139" s="691"/>
      <c r="DM139" s="691"/>
      <c r="DN139" s="691"/>
      <c r="DO139" s="691"/>
      <c r="DP139" s="691"/>
      <c r="DQ139" s="691"/>
      <c r="DR139" s="691"/>
      <c r="DS139" s="691"/>
      <c r="DT139" s="691"/>
      <c r="DU139" s="691"/>
      <c r="DV139" s="691"/>
      <c r="DW139" s="691"/>
      <c r="DX139" s="691"/>
      <c r="DY139" s="691"/>
      <c r="DZ139" s="691"/>
      <c r="EA139" s="691"/>
      <c r="EB139" s="691"/>
      <c r="EC139" s="691"/>
      <c r="ED139" s="691"/>
      <c r="EE139" s="691"/>
      <c r="EF139" s="691"/>
      <c r="EG139" s="691"/>
      <c r="EH139" s="691"/>
      <c r="EI139" s="691"/>
      <c r="EJ139" s="691"/>
      <c r="EK139" s="691"/>
      <c r="EL139" s="691"/>
      <c r="EM139" s="691"/>
      <c r="EN139" s="691"/>
      <c r="EO139" s="691"/>
      <c r="EP139" s="691"/>
      <c r="EQ139" s="691"/>
      <c r="ER139" s="691"/>
      <c r="ES139" s="691"/>
      <c r="ET139" s="691"/>
      <c r="EU139" s="691"/>
      <c r="EV139" s="691"/>
      <c r="EW139" s="691"/>
      <c r="EX139" s="691"/>
      <c r="EY139" s="691"/>
      <c r="EZ139" s="691"/>
      <c r="FA139" s="691"/>
      <c r="FB139" s="691"/>
      <c r="FC139" s="691"/>
      <c r="FD139" s="691"/>
      <c r="FE139" s="691"/>
      <c r="FF139" s="691"/>
      <c r="FG139" s="691"/>
      <c r="FH139" s="691"/>
      <c r="FI139" s="691"/>
      <c r="FJ139" s="691"/>
      <c r="FK139" s="691"/>
      <c r="FL139" s="691"/>
      <c r="FM139" s="691"/>
      <c r="FN139" s="691"/>
      <c r="FO139" s="691"/>
      <c r="FP139" s="691"/>
      <c r="FQ139" s="691"/>
      <c r="FR139" s="691"/>
      <c r="FS139" s="691"/>
      <c r="FT139" s="691"/>
      <c r="FU139" s="691"/>
      <c r="FV139" s="691"/>
      <c r="FW139" s="691"/>
      <c r="FX139" s="691"/>
      <c r="FY139" s="691"/>
      <c r="FZ139" s="691"/>
      <c r="GA139" s="691"/>
      <c r="GB139" s="691"/>
      <c r="GC139" s="691"/>
      <c r="GD139" s="691"/>
      <c r="GE139" s="691"/>
      <c r="GF139" s="691"/>
      <c r="GG139" s="691"/>
      <c r="GH139" s="691"/>
      <c r="GI139" s="691"/>
      <c r="GJ139" s="691"/>
      <c r="GK139" s="691"/>
      <c r="GL139" s="691"/>
      <c r="GM139" s="691"/>
      <c r="GN139" s="691"/>
      <c r="GO139" s="691"/>
      <c r="GP139" s="691"/>
      <c r="GQ139" s="691"/>
      <c r="GR139" s="691"/>
      <c r="GS139" s="691"/>
      <c r="GT139" s="691"/>
      <c r="GU139" s="691"/>
      <c r="GV139" s="691"/>
      <c r="GW139" s="691"/>
      <c r="GX139" s="691"/>
      <c r="GY139" s="691"/>
      <c r="GZ139" s="691"/>
      <c r="HA139" s="691"/>
      <c r="HB139" s="691"/>
      <c r="HC139" s="691"/>
      <c r="HD139" s="691"/>
      <c r="HE139" s="691"/>
      <c r="HF139" s="691"/>
      <c r="HG139" s="691"/>
      <c r="HH139" s="691"/>
    </row>
    <row r="140" spans="1:216" s="787" customFormat="1" x14ac:dyDescent="0.25">
      <c r="A140" s="691"/>
      <c r="B140" s="814"/>
      <c r="C140" s="814"/>
      <c r="D140" s="814"/>
      <c r="E140" s="814"/>
      <c r="F140" s="814"/>
      <c r="G140" s="814"/>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91"/>
      <c r="AE140" s="691"/>
      <c r="AF140" s="691"/>
      <c r="AG140" s="691"/>
      <c r="AH140" s="691"/>
      <c r="AI140" s="691"/>
      <c r="AJ140" s="691"/>
      <c r="AK140" s="691"/>
      <c r="AL140" s="691"/>
      <c r="AM140" s="691"/>
      <c r="AN140" s="691"/>
      <c r="AO140" s="691"/>
      <c r="AP140" s="691"/>
      <c r="AQ140" s="691"/>
      <c r="AR140" s="691"/>
      <c r="AS140" s="691"/>
      <c r="AT140" s="691"/>
      <c r="AU140" s="691"/>
      <c r="AV140" s="691"/>
      <c r="AW140" s="691"/>
      <c r="AX140" s="691"/>
      <c r="AY140" s="691"/>
      <c r="AZ140" s="691"/>
      <c r="BA140" s="691"/>
      <c r="BB140" s="691"/>
      <c r="BC140" s="691"/>
      <c r="BD140" s="691"/>
      <c r="BE140" s="691"/>
      <c r="BF140" s="691"/>
      <c r="BG140" s="691"/>
      <c r="BH140" s="691"/>
      <c r="BI140" s="691"/>
      <c r="BJ140" s="691"/>
      <c r="BK140" s="691"/>
      <c r="BL140" s="691"/>
      <c r="BM140" s="691"/>
      <c r="BN140" s="691"/>
      <c r="BO140" s="691"/>
      <c r="BP140" s="691"/>
      <c r="BQ140" s="691"/>
      <c r="BR140" s="691"/>
      <c r="BS140" s="691"/>
      <c r="BT140" s="691"/>
      <c r="BU140" s="691"/>
      <c r="BV140" s="691"/>
      <c r="BW140" s="691"/>
      <c r="BX140" s="691"/>
      <c r="BY140" s="691"/>
      <c r="BZ140" s="691"/>
      <c r="CA140" s="691"/>
      <c r="CB140" s="691"/>
      <c r="CC140" s="691"/>
      <c r="CD140" s="691"/>
      <c r="CE140" s="691"/>
      <c r="CF140" s="691"/>
      <c r="CG140" s="691"/>
      <c r="CH140" s="691"/>
      <c r="CI140" s="691"/>
      <c r="CJ140" s="691"/>
      <c r="CK140" s="691"/>
      <c r="CL140" s="691"/>
      <c r="CM140" s="691"/>
      <c r="CN140" s="691"/>
      <c r="CO140" s="691"/>
      <c r="CP140" s="691"/>
      <c r="CQ140" s="691"/>
      <c r="CR140" s="691"/>
      <c r="CS140" s="691"/>
      <c r="CT140" s="691"/>
      <c r="CU140" s="691"/>
      <c r="CV140" s="691"/>
      <c r="CW140" s="691"/>
      <c r="CX140" s="691"/>
      <c r="CY140" s="691"/>
      <c r="CZ140" s="691"/>
      <c r="DA140" s="691"/>
      <c r="DB140" s="691"/>
      <c r="DC140" s="691"/>
      <c r="DD140" s="691"/>
      <c r="DE140" s="691"/>
      <c r="DF140" s="691"/>
      <c r="DG140" s="691"/>
      <c r="DH140" s="691"/>
      <c r="DI140" s="691"/>
      <c r="DJ140" s="691"/>
      <c r="DK140" s="691"/>
      <c r="DL140" s="691"/>
      <c r="DM140" s="691"/>
      <c r="DN140" s="691"/>
      <c r="DO140" s="691"/>
      <c r="DP140" s="691"/>
      <c r="DQ140" s="691"/>
      <c r="DR140" s="691"/>
      <c r="DS140" s="691"/>
      <c r="DT140" s="691"/>
      <c r="DU140" s="691"/>
      <c r="DV140" s="691"/>
      <c r="DW140" s="691"/>
      <c r="DX140" s="691"/>
      <c r="DY140" s="691"/>
      <c r="DZ140" s="691"/>
      <c r="EA140" s="691"/>
      <c r="EB140" s="691"/>
      <c r="EC140" s="691"/>
      <c r="ED140" s="691"/>
      <c r="EE140" s="691"/>
      <c r="EF140" s="691"/>
      <c r="EG140" s="691"/>
      <c r="EH140" s="691"/>
      <c r="EI140" s="691"/>
      <c r="EJ140" s="691"/>
      <c r="EK140" s="691"/>
      <c r="EL140" s="691"/>
      <c r="EM140" s="691"/>
      <c r="EN140" s="691"/>
      <c r="EO140" s="691"/>
      <c r="EP140" s="691"/>
      <c r="EQ140" s="691"/>
      <c r="ER140" s="691"/>
      <c r="ES140" s="691"/>
      <c r="ET140" s="691"/>
      <c r="EU140" s="691"/>
      <c r="EV140" s="691"/>
      <c r="EW140" s="691"/>
      <c r="EX140" s="691"/>
      <c r="EY140" s="691"/>
      <c r="EZ140" s="691"/>
      <c r="FA140" s="691"/>
      <c r="FB140" s="691"/>
      <c r="FC140" s="691"/>
      <c r="FD140" s="691"/>
      <c r="FE140" s="691"/>
      <c r="FF140" s="691"/>
      <c r="FG140" s="691"/>
      <c r="FH140" s="691"/>
      <c r="FI140" s="691"/>
      <c r="FJ140" s="691"/>
      <c r="FK140" s="691"/>
      <c r="FL140" s="691"/>
      <c r="FM140" s="691"/>
      <c r="FN140" s="691"/>
      <c r="FO140" s="691"/>
      <c r="FP140" s="691"/>
      <c r="FQ140" s="691"/>
      <c r="FR140" s="691"/>
      <c r="FS140" s="691"/>
      <c r="FT140" s="691"/>
      <c r="FU140" s="691"/>
      <c r="FV140" s="691"/>
      <c r="FW140" s="691"/>
      <c r="FX140" s="691"/>
      <c r="FY140" s="691"/>
      <c r="FZ140" s="691"/>
      <c r="GA140" s="691"/>
      <c r="GB140" s="691"/>
      <c r="GC140" s="691"/>
      <c r="GD140" s="691"/>
      <c r="GE140" s="691"/>
      <c r="GF140" s="691"/>
      <c r="GG140" s="691"/>
      <c r="GH140" s="691"/>
      <c r="GI140" s="691"/>
      <c r="GJ140" s="691"/>
      <c r="GK140" s="691"/>
      <c r="GL140" s="691"/>
      <c r="GM140" s="691"/>
      <c r="GN140" s="691"/>
      <c r="GO140" s="691"/>
      <c r="GP140" s="691"/>
      <c r="GQ140" s="691"/>
      <c r="GR140" s="691"/>
      <c r="GS140" s="691"/>
      <c r="GT140" s="691"/>
      <c r="GU140" s="691"/>
      <c r="GV140" s="691"/>
      <c r="GW140" s="691"/>
      <c r="GX140" s="691"/>
      <c r="GY140" s="691"/>
      <c r="GZ140" s="691"/>
      <c r="HA140" s="691"/>
      <c r="HB140" s="691"/>
      <c r="HC140" s="691"/>
      <c r="HD140" s="691"/>
      <c r="HE140" s="691"/>
      <c r="HF140" s="691"/>
      <c r="HG140" s="691"/>
      <c r="HH140" s="691"/>
    </row>
    <row r="141" spans="1:216" s="787" customFormat="1" x14ac:dyDescent="0.25">
      <c r="A141" s="691"/>
      <c r="B141" s="814"/>
      <c r="C141" s="814"/>
      <c r="D141" s="814"/>
      <c r="E141" s="814"/>
      <c r="F141" s="814"/>
      <c r="G141" s="814"/>
      <c r="I141" s="691"/>
      <c r="J141" s="691"/>
      <c r="K141" s="691"/>
      <c r="L141" s="691"/>
      <c r="M141" s="691"/>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I141" s="691"/>
      <c r="AJ141" s="691"/>
      <c r="AK141" s="691"/>
      <c r="AL141" s="691"/>
      <c r="AM141" s="691"/>
      <c r="AN141" s="691"/>
      <c r="AO141" s="691"/>
      <c r="AP141" s="691"/>
      <c r="AQ141" s="691"/>
      <c r="AR141" s="691"/>
      <c r="AS141" s="691"/>
      <c r="AT141" s="691"/>
      <c r="AU141" s="691"/>
      <c r="AV141" s="691"/>
      <c r="AW141" s="691"/>
      <c r="AX141" s="691"/>
      <c r="AY141" s="691"/>
      <c r="AZ141" s="691"/>
      <c r="BA141" s="691"/>
      <c r="BB141" s="691"/>
      <c r="BC141" s="691"/>
      <c r="BD141" s="691"/>
      <c r="BE141" s="691"/>
      <c r="BF141" s="691"/>
      <c r="BG141" s="691"/>
      <c r="BH141" s="691"/>
      <c r="BI141" s="691"/>
      <c r="BJ141" s="691"/>
      <c r="BK141" s="691"/>
      <c r="BL141" s="691"/>
      <c r="BM141" s="691"/>
      <c r="BN141" s="691"/>
      <c r="BO141" s="691"/>
      <c r="BP141" s="691"/>
      <c r="BQ141" s="691"/>
      <c r="BR141" s="691"/>
      <c r="BS141" s="691"/>
      <c r="BT141" s="691"/>
      <c r="BU141" s="691"/>
      <c r="BV141" s="691"/>
      <c r="BW141" s="691"/>
      <c r="BX141" s="691"/>
      <c r="BY141" s="691"/>
      <c r="BZ141" s="691"/>
      <c r="CA141" s="691"/>
      <c r="CB141" s="691"/>
      <c r="CC141" s="691"/>
      <c r="CD141" s="691"/>
      <c r="CE141" s="691"/>
      <c r="CF141" s="691"/>
      <c r="CG141" s="691"/>
      <c r="CH141" s="691"/>
      <c r="CI141" s="691"/>
      <c r="CJ141" s="691"/>
      <c r="CK141" s="691"/>
      <c r="CL141" s="691"/>
      <c r="CM141" s="691"/>
      <c r="CN141" s="691"/>
      <c r="CO141" s="691"/>
      <c r="CP141" s="691"/>
      <c r="CQ141" s="691"/>
      <c r="CR141" s="691"/>
      <c r="CS141" s="691"/>
      <c r="CT141" s="691"/>
      <c r="CU141" s="691"/>
      <c r="CV141" s="691"/>
      <c r="CW141" s="691"/>
      <c r="CX141" s="691"/>
      <c r="CY141" s="691"/>
      <c r="CZ141" s="691"/>
      <c r="DA141" s="691"/>
      <c r="DB141" s="691"/>
      <c r="DC141" s="691"/>
      <c r="DD141" s="691"/>
      <c r="DE141" s="691"/>
      <c r="DF141" s="691"/>
      <c r="DG141" s="691"/>
      <c r="DH141" s="691"/>
      <c r="DI141" s="691"/>
      <c r="DJ141" s="691"/>
      <c r="DK141" s="691"/>
      <c r="DL141" s="691"/>
      <c r="DM141" s="691"/>
      <c r="DN141" s="691"/>
      <c r="DO141" s="691"/>
      <c r="DP141" s="691"/>
      <c r="DQ141" s="691"/>
      <c r="DR141" s="691"/>
      <c r="DS141" s="691"/>
      <c r="DT141" s="691"/>
      <c r="DU141" s="691"/>
      <c r="DV141" s="691"/>
      <c r="DW141" s="691"/>
      <c r="DX141" s="691"/>
      <c r="DY141" s="691"/>
      <c r="DZ141" s="691"/>
      <c r="EA141" s="691"/>
      <c r="EB141" s="691"/>
      <c r="EC141" s="691"/>
      <c r="ED141" s="691"/>
      <c r="EE141" s="691"/>
      <c r="EF141" s="691"/>
      <c r="EG141" s="691"/>
      <c r="EH141" s="691"/>
      <c r="EI141" s="691"/>
      <c r="EJ141" s="691"/>
      <c r="EK141" s="691"/>
      <c r="EL141" s="691"/>
      <c r="EM141" s="691"/>
      <c r="EN141" s="691"/>
      <c r="EO141" s="691"/>
      <c r="EP141" s="691"/>
      <c r="EQ141" s="691"/>
      <c r="ER141" s="691"/>
      <c r="ES141" s="691"/>
      <c r="ET141" s="691"/>
      <c r="EU141" s="691"/>
      <c r="EV141" s="691"/>
      <c r="EW141" s="691"/>
      <c r="EX141" s="691"/>
      <c r="EY141" s="691"/>
      <c r="EZ141" s="691"/>
      <c r="FA141" s="691"/>
      <c r="FB141" s="691"/>
      <c r="FC141" s="691"/>
      <c r="FD141" s="691"/>
      <c r="FE141" s="691"/>
      <c r="FF141" s="691"/>
      <c r="FG141" s="691"/>
      <c r="FH141" s="691"/>
      <c r="FI141" s="691"/>
      <c r="FJ141" s="691"/>
      <c r="FK141" s="691"/>
      <c r="FL141" s="691"/>
      <c r="FM141" s="691"/>
      <c r="FN141" s="691"/>
      <c r="FO141" s="691"/>
      <c r="FP141" s="691"/>
      <c r="FQ141" s="691"/>
      <c r="FR141" s="691"/>
      <c r="FS141" s="691"/>
      <c r="FT141" s="691"/>
      <c r="FU141" s="691"/>
      <c r="FV141" s="691"/>
      <c r="FW141" s="691"/>
      <c r="FX141" s="691"/>
      <c r="FY141" s="691"/>
      <c r="FZ141" s="691"/>
      <c r="GA141" s="691"/>
      <c r="GB141" s="691"/>
      <c r="GC141" s="691"/>
      <c r="GD141" s="691"/>
      <c r="GE141" s="691"/>
      <c r="GF141" s="691"/>
      <c r="GG141" s="691"/>
      <c r="GH141" s="691"/>
      <c r="GI141" s="691"/>
      <c r="GJ141" s="691"/>
      <c r="GK141" s="691"/>
      <c r="GL141" s="691"/>
      <c r="GM141" s="691"/>
      <c r="GN141" s="691"/>
      <c r="GO141" s="691"/>
      <c r="GP141" s="691"/>
      <c r="GQ141" s="691"/>
      <c r="GR141" s="691"/>
      <c r="GS141" s="691"/>
      <c r="GT141" s="691"/>
      <c r="GU141" s="691"/>
      <c r="GV141" s="691"/>
      <c r="GW141" s="691"/>
      <c r="GX141" s="691"/>
      <c r="GY141" s="691"/>
      <c r="GZ141" s="691"/>
      <c r="HA141" s="691"/>
      <c r="HB141" s="691"/>
      <c r="HC141" s="691"/>
      <c r="HD141" s="691"/>
      <c r="HE141" s="691"/>
      <c r="HF141" s="691"/>
      <c r="HG141" s="691"/>
      <c r="HH141" s="691"/>
    </row>
    <row r="142" spans="1:216" s="787" customFormat="1" x14ac:dyDescent="0.25">
      <c r="A142" s="691"/>
      <c r="B142" s="814"/>
      <c r="C142" s="814"/>
      <c r="D142" s="814"/>
      <c r="E142" s="814"/>
      <c r="F142" s="814"/>
      <c r="G142" s="814"/>
      <c r="I142" s="691"/>
      <c r="J142" s="691"/>
      <c r="K142" s="691"/>
      <c r="L142" s="691"/>
      <c r="M142" s="691"/>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c r="AK142" s="691"/>
      <c r="AL142" s="691"/>
      <c r="AM142" s="691"/>
      <c r="AN142" s="691"/>
      <c r="AO142" s="691"/>
      <c r="AP142" s="691"/>
      <c r="AQ142" s="691"/>
      <c r="AR142" s="691"/>
      <c r="AS142" s="691"/>
      <c r="AT142" s="691"/>
      <c r="AU142" s="691"/>
      <c r="AV142" s="691"/>
      <c r="AW142" s="691"/>
      <c r="AX142" s="691"/>
      <c r="AY142" s="691"/>
      <c r="AZ142" s="691"/>
      <c r="BA142" s="691"/>
      <c r="BB142" s="691"/>
      <c r="BC142" s="691"/>
      <c r="BD142" s="691"/>
      <c r="BE142" s="691"/>
      <c r="BF142" s="691"/>
      <c r="BG142" s="691"/>
      <c r="BH142" s="691"/>
      <c r="BI142" s="691"/>
      <c r="BJ142" s="691"/>
      <c r="BK142" s="691"/>
      <c r="BL142" s="691"/>
      <c r="BM142" s="691"/>
      <c r="BN142" s="691"/>
      <c r="BO142" s="691"/>
      <c r="BP142" s="691"/>
      <c r="BQ142" s="691"/>
      <c r="BR142" s="691"/>
      <c r="BS142" s="691"/>
      <c r="BT142" s="691"/>
      <c r="BU142" s="691"/>
      <c r="BV142" s="691"/>
      <c r="BW142" s="691"/>
      <c r="BX142" s="691"/>
      <c r="BY142" s="691"/>
      <c r="BZ142" s="691"/>
      <c r="CA142" s="691"/>
      <c r="CB142" s="691"/>
      <c r="CC142" s="691"/>
      <c r="CD142" s="691"/>
      <c r="CE142" s="691"/>
      <c r="CF142" s="691"/>
      <c r="CG142" s="691"/>
      <c r="CH142" s="691"/>
      <c r="CI142" s="691"/>
      <c r="CJ142" s="691"/>
      <c r="CK142" s="691"/>
      <c r="CL142" s="691"/>
      <c r="CM142" s="691"/>
      <c r="CN142" s="691"/>
      <c r="CO142" s="691"/>
      <c r="CP142" s="691"/>
      <c r="CQ142" s="691"/>
      <c r="CR142" s="691"/>
      <c r="CS142" s="691"/>
      <c r="CT142" s="691"/>
      <c r="CU142" s="691"/>
      <c r="CV142" s="691"/>
      <c r="CW142" s="691"/>
      <c r="CX142" s="691"/>
      <c r="CY142" s="691"/>
      <c r="CZ142" s="691"/>
      <c r="DA142" s="691"/>
      <c r="DB142" s="691"/>
      <c r="DC142" s="691"/>
      <c r="DD142" s="691"/>
      <c r="DE142" s="691"/>
      <c r="DF142" s="691"/>
      <c r="DG142" s="691"/>
      <c r="DH142" s="691"/>
      <c r="DI142" s="691"/>
      <c r="DJ142" s="691"/>
      <c r="DK142" s="691"/>
      <c r="DL142" s="691"/>
      <c r="DM142" s="691"/>
      <c r="DN142" s="691"/>
      <c r="DO142" s="691"/>
      <c r="DP142" s="691"/>
      <c r="DQ142" s="691"/>
      <c r="DR142" s="691"/>
      <c r="DS142" s="691"/>
      <c r="DT142" s="691"/>
      <c r="DU142" s="691"/>
      <c r="DV142" s="691"/>
      <c r="DW142" s="691"/>
      <c r="DX142" s="691"/>
      <c r="DY142" s="691"/>
      <c r="DZ142" s="691"/>
      <c r="EA142" s="691"/>
      <c r="EB142" s="691"/>
      <c r="EC142" s="691"/>
      <c r="ED142" s="691"/>
      <c r="EE142" s="691"/>
      <c r="EF142" s="691"/>
      <c r="EG142" s="691"/>
      <c r="EH142" s="691"/>
      <c r="EI142" s="691"/>
      <c r="EJ142" s="691"/>
      <c r="EK142" s="691"/>
      <c r="EL142" s="691"/>
      <c r="EM142" s="691"/>
      <c r="EN142" s="691"/>
      <c r="EO142" s="691"/>
      <c r="EP142" s="691"/>
      <c r="EQ142" s="691"/>
      <c r="ER142" s="691"/>
      <c r="ES142" s="691"/>
      <c r="ET142" s="691"/>
      <c r="EU142" s="691"/>
      <c r="EV142" s="691"/>
      <c r="EW142" s="691"/>
      <c r="EX142" s="691"/>
      <c r="EY142" s="691"/>
      <c r="EZ142" s="691"/>
      <c r="FA142" s="691"/>
      <c r="FB142" s="691"/>
      <c r="FC142" s="691"/>
      <c r="FD142" s="691"/>
      <c r="FE142" s="691"/>
      <c r="FF142" s="691"/>
      <c r="FG142" s="691"/>
      <c r="FH142" s="691"/>
      <c r="FI142" s="691"/>
      <c r="FJ142" s="691"/>
      <c r="FK142" s="691"/>
      <c r="FL142" s="691"/>
      <c r="FM142" s="691"/>
      <c r="FN142" s="691"/>
      <c r="FO142" s="691"/>
      <c r="FP142" s="691"/>
      <c r="FQ142" s="691"/>
      <c r="FR142" s="691"/>
      <c r="FS142" s="691"/>
      <c r="FT142" s="691"/>
      <c r="FU142" s="691"/>
      <c r="FV142" s="691"/>
      <c r="FW142" s="691"/>
      <c r="FX142" s="691"/>
      <c r="FY142" s="691"/>
      <c r="FZ142" s="691"/>
      <c r="GA142" s="691"/>
      <c r="GB142" s="691"/>
      <c r="GC142" s="691"/>
      <c r="GD142" s="691"/>
      <c r="GE142" s="691"/>
      <c r="GF142" s="691"/>
      <c r="GG142" s="691"/>
      <c r="GH142" s="691"/>
      <c r="GI142" s="691"/>
      <c r="GJ142" s="691"/>
      <c r="GK142" s="691"/>
      <c r="GL142" s="691"/>
      <c r="GM142" s="691"/>
      <c r="GN142" s="691"/>
      <c r="GO142" s="691"/>
      <c r="GP142" s="691"/>
      <c r="GQ142" s="691"/>
      <c r="GR142" s="691"/>
      <c r="GS142" s="691"/>
      <c r="GT142" s="691"/>
      <c r="GU142" s="691"/>
      <c r="GV142" s="691"/>
      <c r="GW142" s="691"/>
      <c r="GX142" s="691"/>
      <c r="GY142" s="691"/>
      <c r="GZ142" s="691"/>
      <c r="HA142" s="691"/>
      <c r="HB142" s="691"/>
      <c r="HC142" s="691"/>
      <c r="HD142" s="691"/>
      <c r="HE142" s="691"/>
      <c r="HF142" s="691"/>
      <c r="HG142" s="691"/>
      <c r="HH142" s="691"/>
    </row>
    <row r="143" spans="1:216" s="787" customFormat="1" x14ac:dyDescent="0.25">
      <c r="A143" s="691"/>
      <c r="B143" s="814"/>
      <c r="C143" s="814"/>
      <c r="D143" s="814"/>
      <c r="E143" s="814"/>
      <c r="F143" s="814"/>
      <c r="G143" s="814"/>
      <c r="I143" s="691"/>
      <c r="J143" s="691"/>
      <c r="K143" s="691"/>
      <c r="L143" s="691"/>
      <c r="M143" s="691"/>
      <c r="N143" s="691"/>
      <c r="O143" s="691"/>
      <c r="P143" s="691"/>
      <c r="Q143" s="691"/>
      <c r="R143" s="691"/>
      <c r="S143" s="691"/>
      <c r="T143" s="691"/>
      <c r="U143" s="691"/>
      <c r="V143" s="691"/>
      <c r="W143" s="691"/>
      <c r="X143" s="691"/>
      <c r="Y143" s="691"/>
      <c r="Z143" s="691"/>
      <c r="AA143" s="691"/>
      <c r="AB143" s="691"/>
      <c r="AC143" s="691"/>
      <c r="AD143" s="691"/>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691"/>
      <c r="AZ143" s="691"/>
      <c r="BA143" s="691"/>
      <c r="BB143" s="691"/>
      <c r="BC143" s="691"/>
      <c r="BD143" s="691"/>
      <c r="BE143" s="691"/>
      <c r="BF143" s="691"/>
      <c r="BG143" s="691"/>
      <c r="BH143" s="691"/>
      <c r="BI143" s="691"/>
      <c r="BJ143" s="691"/>
      <c r="BK143" s="691"/>
      <c r="BL143" s="691"/>
      <c r="BM143" s="691"/>
      <c r="BN143" s="691"/>
      <c r="BO143" s="691"/>
      <c r="BP143" s="691"/>
      <c r="BQ143" s="691"/>
      <c r="BR143" s="691"/>
      <c r="BS143" s="691"/>
      <c r="BT143" s="691"/>
      <c r="BU143" s="691"/>
      <c r="BV143" s="691"/>
      <c r="BW143" s="691"/>
      <c r="BX143" s="691"/>
      <c r="BY143" s="691"/>
      <c r="BZ143" s="691"/>
      <c r="CA143" s="691"/>
      <c r="CB143" s="691"/>
      <c r="CC143" s="691"/>
      <c r="CD143" s="691"/>
      <c r="CE143" s="691"/>
      <c r="CF143" s="691"/>
      <c r="CG143" s="691"/>
      <c r="CH143" s="691"/>
      <c r="CI143" s="691"/>
      <c r="CJ143" s="691"/>
      <c r="CK143" s="691"/>
      <c r="CL143" s="691"/>
      <c r="CM143" s="691"/>
      <c r="CN143" s="691"/>
      <c r="CO143" s="691"/>
      <c r="CP143" s="691"/>
      <c r="CQ143" s="691"/>
      <c r="CR143" s="691"/>
      <c r="CS143" s="691"/>
      <c r="CT143" s="691"/>
      <c r="CU143" s="691"/>
      <c r="CV143" s="691"/>
      <c r="CW143" s="691"/>
      <c r="CX143" s="691"/>
      <c r="CY143" s="691"/>
      <c r="CZ143" s="691"/>
      <c r="DA143" s="691"/>
      <c r="DB143" s="691"/>
      <c r="DC143" s="691"/>
      <c r="DD143" s="691"/>
      <c r="DE143" s="691"/>
      <c r="DF143" s="691"/>
      <c r="DG143" s="691"/>
      <c r="DH143" s="691"/>
      <c r="DI143" s="691"/>
      <c r="DJ143" s="691"/>
      <c r="DK143" s="691"/>
      <c r="DL143" s="691"/>
      <c r="DM143" s="691"/>
      <c r="DN143" s="691"/>
      <c r="DO143" s="691"/>
      <c r="DP143" s="691"/>
      <c r="DQ143" s="691"/>
      <c r="DR143" s="691"/>
      <c r="DS143" s="691"/>
      <c r="DT143" s="691"/>
      <c r="DU143" s="691"/>
      <c r="DV143" s="691"/>
      <c r="DW143" s="691"/>
      <c r="DX143" s="691"/>
      <c r="DY143" s="691"/>
      <c r="DZ143" s="691"/>
      <c r="EA143" s="691"/>
      <c r="EB143" s="691"/>
      <c r="EC143" s="691"/>
      <c r="ED143" s="691"/>
      <c r="EE143" s="691"/>
      <c r="EF143" s="691"/>
      <c r="EG143" s="691"/>
      <c r="EH143" s="691"/>
      <c r="EI143" s="691"/>
      <c r="EJ143" s="691"/>
      <c r="EK143" s="691"/>
      <c r="EL143" s="691"/>
      <c r="EM143" s="691"/>
      <c r="EN143" s="691"/>
      <c r="EO143" s="691"/>
      <c r="EP143" s="691"/>
      <c r="EQ143" s="691"/>
      <c r="ER143" s="691"/>
      <c r="ES143" s="691"/>
      <c r="ET143" s="691"/>
      <c r="EU143" s="691"/>
      <c r="EV143" s="691"/>
      <c r="EW143" s="691"/>
      <c r="EX143" s="691"/>
      <c r="EY143" s="691"/>
      <c r="EZ143" s="691"/>
      <c r="FA143" s="691"/>
      <c r="FB143" s="691"/>
      <c r="FC143" s="691"/>
      <c r="FD143" s="691"/>
      <c r="FE143" s="691"/>
      <c r="FF143" s="691"/>
      <c r="FG143" s="691"/>
      <c r="FH143" s="691"/>
      <c r="FI143" s="691"/>
      <c r="FJ143" s="691"/>
      <c r="FK143" s="691"/>
      <c r="FL143" s="691"/>
      <c r="FM143" s="691"/>
      <c r="FN143" s="691"/>
      <c r="FO143" s="691"/>
      <c r="FP143" s="691"/>
      <c r="FQ143" s="691"/>
      <c r="FR143" s="691"/>
      <c r="FS143" s="691"/>
      <c r="FT143" s="691"/>
      <c r="FU143" s="691"/>
      <c r="FV143" s="691"/>
      <c r="FW143" s="691"/>
      <c r="FX143" s="691"/>
      <c r="FY143" s="691"/>
      <c r="FZ143" s="691"/>
      <c r="GA143" s="691"/>
      <c r="GB143" s="691"/>
      <c r="GC143" s="691"/>
      <c r="GD143" s="691"/>
      <c r="GE143" s="691"/>
      <c r="GF143" s="691"/>
      <c r="GG143" s="691"/>
      <c r="GH143" s="691"/>
      <c r="GI143" s="691"/>
      <c r="GJ143" s="691"/>
      <c r="GK143" s="691"/>
      <c r="GL143" s="691"/>
      <c r="GM143" s="691"/>
      <c r="GN143" s="691"/>
      <c r="GO143" s="691"/>
      <c r="GP143" s="691"/>
      <c r="GQ143" s="691"/>
      <c r="GR143" s="691"/>
      <c r="GS143" s="691"/>
      <c r="GT143" s="691"/>
      <c r="GU143" s="691"/>
      <c r="GV143" s="691"/>
      <c r="GW143" s="691"/>
      <c r="GX143" s="691"/>
      <c r="GY143" s="691"/>
      <c r="GZ143" s="691"/>
      <c r="HA143" s="691"/>
      <c r="HB143" s="691"/>
      <c r="HC143" s="691"/>
      <c r="HD143" s="691"/>
      <c r="HE143" s="691"/>
      <c r="HF143" s="691"/>
      <c r="HG143" s="691"/>
      <c r="HH143" s="691"/>
    </row>
    <row r="144" spans="1:216" s="787" customFormat="1" x14ac:dyDescent="0.25">
      <c r="A144" s="691"/>
      <c r="B144" s="814"/>
      <c r="C144" s="814"/>
      <c r="D144" s="814"/>
      <c r="E144" s="814"/>
      <c r="F144" s="814"/>
      <c r="G144" s="814"/>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691"/>
      <c r="BA144" s="691"/>
      <c r="BB144" s="691"/>
      <c r="BC144" s="691"/>
      <c r="BD144" s="691"/>
      <c r="BE144" s="691"/>
      <c r="BF144" s="691"/>
      <c r="BG144" s="691"/>
      <c r="BH144" s="691"/>
      <c r="BI144" s="691"/>
      <c r="BJ144" s="691"/>
      <c r="BK144" s="691"/>
      <c r="BL144" s="691"/>
      <c r="BM144" s="691"/>
      <c r="BN144" s="691"/>
      <c r="BO144" s="691"/>
      <c r="BP144" s="691"/>
      <c r="BQ144" s="691"/>
      <c r="BR144" s="691"/>
      <c r="BS144" s="691"/>
      <c r="BT144" s="691"/>
      <c r="BU144" s="691"/>
      <c r="BV144" s="691"/>
      <c r="BW144" s="691"/>
      <c r="BX144" s="691"/>
      <c r="BY144" s="691"/>
      <c r="BZ144" s="691"/>
      <c r="CA144" s="691"/>
      <c r="CB144" s="691"/>
      <c r="CC144" s="691"/>
      <c r="CD144" s="691"/>
      <c r="CE144" s="691"/>
      <c r="CF144" s="691"/>
      <c r="CG144" s="691"/>
      <c r="CH144" s="691"/>
      <c r="CI144" s="691"/>
      <c r="CJ144" s="691"/>
      <c r="CK144" s="691"/>
      <c r="CL144" s="691"/>
      <c r="CM144" s="691"/>
      <c r="CN144" s="691"/>
      <c r="CO144" s="691"/>
      <c r="CP144" s="691"/>
      <c r="CQ144" s="691"/>
      <c r="CR144" s="691"/>
      <c r="CS144" s="691"/>
      <c r="CT144" s="691"/>
      <c r="CU144" s="691"/>
      <c r="CV144" s="691"/>
      <c r="CW144" s="691"/>
      <c r="CX144" s="691"/>
      <c r="CY144" s="691"/>
      <c r="CZ144" s="691"/>
      <c r="DA144" s="691"/>
      <c r="DB144" s="691"/>
      <c r="DC144" s="691"/>
      <c r="DD144" s="691"/>
      <c r="DE144" s="691"/>
      <c r="DF144" s="691"/>
      <c r="DG144" s="691"/>
      <c r="DH144" s="691"/>
      <c r="DI144" s="691"/>
      <c r="DJ144" s="691"/>
      <c r="DK144" s="691"/>
      <c r="DL144" s="691"/>
      <c r="DM144" s="691"/>
      <c r="DN144" s="691"/>
      <c r="DO144" s="691"/>
      <c r="DP144" s="691"/>
      <c r="DQ144" s="691"/>
      <c r="DR144" s="691"/>
      <c r="DS144" s="691"/>
      <c r="DT144" s="691"/>
      <c r="DU144" s="691"/>
      <c r="DV144" s="691"/>
      <c r="DW144" s="691"/>
      <c r="DX144" s="691"/>
      <c r="DY144" s="691"/>
      <c r="DZ144" s="691"/>
      <c r="EA144" s="691"/>
      <c r="EB144" s="691"/>
      <c r="EC144" s="691"/>
      <c r="ED144" s="691"/>
      <c r="EE144" s="691"/>
      <c r="EF144" s="691"/>
      <c r="EG144" s="691"/>
      <c r="EH144" s="691"/>
      <c r="EI144" s="691"/>
      <c r="EJ144" s="691"/>
      <c r="EK144" s="691"/>
      <c r="EL144" s="691"/>
      <c r="EM144" s="691"/>
      <c r="EN144" s="691"/>
      <c r="EO144" s="691"/>
      <c r="EP144" s="691"/>
      <c r="EQ144" s="691"/>
      <c r="ER144" s="691"/>
      <c r="ES144" s="691"/>
      <c r="ET144" s="691"/>
      <c r="EU144" s="691"/>
      <c r="EV144" s="691"/>
      <c r="EW144" s="691"/>
      <c r="EX144" s="691"/>
      <c r="EY144" s="691"/>
      <c r="EZ144" s="691"/>
      <c r="FA144" s="691"/>
      <c r="FB144" s="691"/>
      <c r="FC144" s="691"/>
      <c r="FD144" s="691"/>
      <c r="FE144" s="691"/>
      <c r="FF144" s="691"/>
      <c r="FG144" s="691"/>
      <c r="FH144" s="691"/>
      <c r="FI144" s="691"/>
      <c r="FJ144" s="691"/>
      <c r="FK144" s="691"/>
      <c r="FL144" s="691"/>
      <c r="FM144" s="691"/>
      <c r="FN144" s="691"/>
      <c r="FO144" s="691"/>
      <c r="FP144" s="691"/>
      <c r="FQ144" s="691"/>
      <c r="FR144" s="691"/>
      <c r="FS144" s="691"/>
      <c r="FT144" s="691"/>
      <c r="FU144" s="691"/>
      <c r="FV144" s="691"/>
      <c r="FW144" s="691"/>
      <c r="FX144" s="691"/>
      <c r="FY144" s="691"/>
      <c r="FZ144" s="691"/>
      <c r="GA144" s="691"/>
      <c r="GB144" s="691"/>
      <c r="GC144" s="691"/>
      <c r="GD144" s="691"/>
      <c r="GE144" s="691"/>
      <c r="GF144" s="691"/>
      <c r="GG144" s="691"/>
      <c r="GH144" s="691"/>
      <c r="GI144" s="691"/>
      <c r="GJ144" s="691"/>
      <c r="GK144" s="691"/>
      <c r="GL144" s="691"/>
      <c r="GM144" s="691"/>
      <c r="GN144" s="691"/>
      <c r="GO144" s="691"/>
      <c r="GP144" s="691"/>
      <c r="GQ144" s="691"/>
      <c r="GR144" s="691"/>
      <c r="GS144" s="691"/>
      <c r="GT144" s="691"/>
      <c r="GU144" s="691"/>
      <c r="GV144" s="691"/>
      <c r="GW144" s="691"/>
      <c r="GX144" s="691"/>
      <c r="GY144" s="691"/>
      <c r="GZ144" s="691"/>
      <c r="HA144" s="691"/>
      <c r="HB144" s="691"/>
      <c r="HC144" s="691"/>
      <c r="HD144" s="691"/>
      <c r="HE144" s="691"/>
      <c r="HF144" s="691"/>
      <c r="HG144" s="691"/>
      <c r="HH144" s="691"/>
    </row>
    <row r="145" spans="1:216" s="787" customFormat="1" x14ac:dyDescent="0.25">
      <c r="A145" s="691"/>
      <c r="B145" s="814"/>
      <c r="C145" s="814"/>
      <c r="D145" s="814"/>
      <c r="E145" s="814"/>
      <c r="F145" s="814"/>
      <c r="G145" s="814"/>
      <c r="I145" s="691"/>
      <c r="J145" s="691"/>
      <c r="K145" s="691"/>
      <c r="L145" s="691"/>
      <c r="M145" s="691"/>
      <c r="N145" s="691"/>
      <c r="O145" s="691"/>
      <c r="P145" s="691"/>
      <c r="Q145" s="691"/>
      <c r="R145" s="691"/>
      <c r="S145" s="691"/>
      <c r="T145" s="691"/>
      <c r="U145" s="691"/>
      <c r="V145" s="691"/>
      <c r="W145" s="691"/>
      <c r="X145" s="691"/>
      <c r="Y145" s="691"/>
      <c r="Z145" s="691"/>
      <c r="AA145" s="691"/>
      <c r="AB145" s="691"/>
      <c r="AC145" s="691"/>
      <c r="AD145" s="691"/>
      <c r="AE145" s="691"/>
      <c r="AF145" s="691"/>
      <c r="AG145" s="691"/>
      <c r="AH145" s="691"/>
      <c r="AI145" s="691"/>
      <c r="AJ145" s="691"/>
      <c r="AK145" s="691"/>
      <c r="AL145" s="691"/>
      <c r="AM145" s="691"/>
      <c r="AN145" s="691"/>
      <c r="AO145" s="691"/>
      <c r="AP145" s="691"/>
      <c r="AQ145" s="691"/>
      <c r="AR145" s="691"/>
      <c r="AS145" s="691"/>
      <c r="AT145" s="691"/>
      <c r="AU145" s="691"/>
      <c r="AV145" s="691"/>
      <c r="AW145" s="691"/>
      <c r="AX145" s="691"/>
      <c r="AY145" s="691"/>
      <c r="AZ145" s="691"/>
      <c r="BA145" s="691"/>
      <c r="BB145" s="691"/>
      <c r="BC145" s="691"/>
      <c r="BD145" s="691"/>
      <c r="BE145" s="691"/>
      <c r="BF145" s="691"/>
      <c r="BG145" s="691"/>
      <c r="BH145" s="691"/>
      <c r="BI145" s="691"/>
      <c r="BJ145" s="691"/>
      <c r="BK145" s="691"/>
      <c r="BL145" s="691"/>
      <c r="BM145" s="691"/>
      <c r="BN145" s="691"/>
      <c r="BO145" s="691"/>
      <c r="BP145" s="691"/>
      <c r="BQ145" s="691"/>
      <c r="BR145" s="691"/>
      <c r="BS145" s="691"/>
      <c r="BT145" s="691"/>
      <c r="BU145" s="691"/>
      <c r="BV145" s="691"/>
      <c r="BW145" s="691"/>
      <c r="BX145" s="691"/>
      <c r="BY145" s="691"/>
      <c r="BZ145" s="691"/>
      <c r="CA145" s="691"/>
      <c r="CB145" s="691"/>
      <c r="CC145" s="691"/>
      <c r="CD145" s="691"/>
      <c r="CE145" s="691"/>
      <c r="CF145" s="691"/>
      <c r="CG145" s="691"/>
      <c r="CH145" s="691"/>
      <c r="CI145" s="691"/>
      <c r="CJ145" s="691"/>
      <c r="CK145" s="691"/>
      <c r="CL145" s="691"/>
      <c r="CM145" s="691"/>
      <c r="CN145" s="691"/>
      <c r="CO145" s="691"/>
      <c r="CP145" s="691"/>
      <c r="CQ145" s="691"/>
      <c r="CR145" s="691"/>
      <c r="CS145" s="691"/>
      <c r="CT145" s="691"/>
      <c r="CU145" s="691"/>
      <c r="CV145" s="691"/>
      <c r="CW145" s="691"/>
      <c r="CX145" s="691"/>
      <c r="CY145" s="691"/>
      <c r="CZ145" s="691"/>
      <c r="DA145" s="691"/>
      <c r="DB145" s="691"/>
      <c r="DC145" s="691"/>
      <c r="DD145" s="691"/>
      <c r="DE145" s="691"/>
      <c r="DF145" s="691"/>
      <c r="DG145" s="691"/>
      <c r="DH145" s="691"/>
      <c r="DI145" s="691"/>
      <c r="DJ145" s="691"/>
      <c r="DK145" s="691"/>
      <c r="DL145" s="691"/>
      <c r="DM145" s="691"/>
      <c r="DN145" s="691"/>
      <c r="DO145" s="691"/>
      <c r="DP145" s="691"/>
      <c r="DQ145" s="691"/>
      <c r="DR145" s="691"/>
      <c r="DS145" s="691"/>
      <c r="DT145" s="691"/>
      <c r="DU145" s="691"/>
      <c r="DV145" s="691"/>
      <c r="DW145" s="691"/>
      <c r="DX145" s="691"/>
      <c r="DY145" s="691"/>
      <c r="DZ145" s="691"/>
      <c r="EA145" s="691"/>
      <c r="EB145" s="691"/>
      <c r="EC145" s="691"/>
      <c r="ED145" s="691"/>
      <c r="EE145" s="691"/>
      <c r="EF145" s="691"/>
      <c r="EG145" s="691"/>
      <c r="EH145" s="691"/>
      <c r="EI145" s="691"/>
      <c r="EJ145" s="691"/>
      <c r="EK145" s="691"/>
      <c r="EL145" s="691"/>
      <c r="EM145" s="691"/>
      <c r="EN145" s="691"/>
      <c r="EO145" s="691"/>
      <c r="EP145" s="691"/>
      <c r="EQ145" s="691"/>
      <c r="ER145" s="691"/>
      <c r="ES145" s="691"/>
      <c r="ET145" s="691"/>
      <c r="EU145" s="691"/>
      <c r="EV145" s="691"/>
      <c r="EW145" s="691"/>
      <c r="EX145" s="691"/>
      <c r="EY145" s="691"/>
      <c r="EZ145" s="691"/>
      <c r="FA145" s="691"/>
      <c r="FB145" s="691"/>
      <c r="FC145" s="691"/>
      <c r="FD145" s="691"/>
      <c r="FE145" s="691"/>
      <c r="FF145" s="691"/>
      <c r="FG145" s="691"/>
      <c r="FH145" s="691"/>
      <c r="FI145" s="691"/>
      <c r="FJ145" s="691"/>
      <c r="FK145" s="691"/>
      <c r="FL145" s="691"/>
      <c r="FM145" s="691"/>
      <c r="FN145" s="691"/>
      <c r="FO145" s="691"/>
      <c r="FP145" s="691"/>
      <c r="FQ145" s="691"/>
      <c r="FR145" s="691"/>
      <c r="FS145" s="691"/>
      <c r="FT145" s="691"/>
      <c r="FU145" s="691"/>
      <c r="FV145" s="691"/>
      <c r="FW145" s="691"/>
      <c r="FX145" s="691"/>
      <c r="FY145" s="691"/>
      <c r="FZ145" s="691"/>
      <c r="GA145" s="691"/>
      <c r="GB145" s="691"/>
      <c r="GC145" s="691"/>
      <c r="GD145" s="691"/>
      <c r="GE145" s="691"/>
      <c r="GF145" s="691"/>
      <c r="GG145" s="691"/>
      <c r="GH145" s="691"/>
      <c r="GI145" s="691"/>
      <c r="GJ145" s="691"/>
      <c r="GK145" s="691"/>
      <c r="GL145" s="691"/>
      <c r="GM145" s="691"/>
      <c r="GN145" s="691"/>
      <c r="GO145" s="691"/>
      <c r="GP145" s="691"/>
      <c r="GQ145" s="691"/>
      <c r="GR145" s="691"/>
      <c r="GS145" s="691"/>
      <c r="GT145" s="691"/>
      <c r="GU145" s="691"/>
      <c r="GV145" s="691"/>
      <c r="GW145" s="691"/>
      <c r="GX145" s="691"/>
      <c r="GY145" s="691"/>
      <c r="GZ145" s="691"/>
      <c r="HA145" s="691"/>
      <c r="HB145" s="691"/>
      <c r="HC145" s="691"/>
      <c r="HD145" s="691"/>
      <c r="HE145" s="691"/>
      <c r="HF145" s="691"/>
      <c r="HG145" s="691"/>
      <c r="HH145" s="691"/>
    </row>
    <row r="146" spans="1:216" s="787" customFormat="1" x14ac:dyDescent="0.25">
      <c r="A146" s="691"/>
      <c r="B146" s="814"/>
      <c r="C146" s="814"/>
      <c r="D146" s="814"/>
      <c r="E146" s="814"/>
      <c r="F146" s="814"/>
      <c r="G146" s="814"/>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1"/>
      <c r="AY146" s="691"/>
      <c r="AZ146" s="691"/>
      <c r="BA146" s="691"/>
      <c r="BB146" s="691"/>
      <c r="BC146" s="691"/>
      <c r="BD146" s="691"/>
      <c r="BE146" s="691"/>
      <c r="BF146" s="691"/>
      <c r="BG146" s="691"/>
      <c r="BH146" s="691"/>
      <c r="BI146" s="691"/>
      <c r="BJ146" s="691"/>
      <c r="BK146" s="691"/>
      <c r="BL146" s="691"/>
      <c r="BM146" s="691"/>
      <c r="BN146" s="691"/>
      <c r="BO146" s="691"/>
      <c r="BP146" s="691"/>
      <c r="BQ146" s="691"/>
      <c r="BR146" s="691"/>
      <c r="BS146" s="691"/>
      <c r="BT146" s="691"/>
      <c r="BU146" s="691"/>
      <c r="BV146" s="691"/>
      <c r="BW146" s="691"/>
      <c r="BX146" s="691"/>
      <c r="BY146" s="691"/>
      <c r="BZ146" s="691"/>
      <c r="CA146" s="691"/>
      <c r="CB146" s="691"/>
      <c r="CC146" s="691"/>
      <c r="CD146" s="691"/>
      <c r="CE146" s="691"/>
      <c r="CF146" s="691"/>
      <c r="CG146" s="691"/>
      <c r="CH146" s="691"/>
      <c r="CI146" s="691"/>
      <c r="CJ146" s="691"/>
      <c r="CK146" s="691"/>
      <c r="CL146" s="691"/>
      <c r="CM146" s="691"/>
      <c r="CN146" s="691"/>
      <c r="CO146" s="691"/>
      <c r="CP146" s="691"/>
      <c r="CQ146" s="691"/>
      <c r="CR146" s="691"/>
      <c r="CS146" s="691"/>
      <c r="CT146" s="691"/>
      <c r="CU146" s="691"/>
      <c r="CV146" s="691"/>
      <c r="CW146" s="691"/>
      <c r="CX146" s="691"/>
      <c r="CY146" s="691"/>
      <c r="CZ146" s="691"/>
      <c r="DA146" s="691"/>
      <c r="DB146" s="691"/>
      <c r="DC146" s="691"/>
      <c r="DD146" s="691"/>
      <c r="DE146" s="691"/>
      <c r="DF146" s="691"/>
      <c r="DG146" s="691"/>
      <c r="DH146" s="691"/>
      <c r="DI146" s="691"/>
      <c r="DJ146" s="691"/>
      <c r="DK146" s="691"/>
      <c r="DL146" s="691"/>
      <c r="DM146" s="691"/>
      <c r="DN146" s="691"/>
      <c r="DO146" s="691"/>
      <c r="DP146" s="691"/>
      <c r="DQ146" s="691"/>
      <c r="DR146" s="691"/>
      <c r="DS146" s="691"/>
      <c r="DT146" s="691"/>
      <c r="DU146" s="691"/>
      <c r="DV146" s="691"/>
      <c r="DW146" s="691"/>
      <c r="DX146" s="691"/>
      <c r="DY146" s="691"/>
      <c r="DZ146" s="691"/>
      <c r="EA146" s="691"/>
      <c r="EB146" s="691"/>
      <c r="EC146" s="691"/>
      <c r="ED146" s="691"/>
      <c r="EE146" s="691"/>
      <c r="EF146" s="691"/>
      <c r="EG146" s="691"/>
      <c r="EH146" s="691"/>
      <c r="EI146" s="691"/>
      <c r="EJ146" s="691"/>
      <c r="EK146" s="691"/>
      <c r="EL146" s="691"/>
      <c r="EM146" s="691"/>
      <c r="EN146" s="691"/>
      <c r="EO146" s="691"/>
      <c r="EP146" s="691"/>
      <c r="EQ146" s="691"/>
      <c r="ER146" s="691"/>
      <c r="ES146" s="691"/>
      <c r="ET146" s="691"/>
      <c r="EU146" s="691"/>
      <c r="EV146" s="691"/>
      <c r="EW146" s="691"/>
      <c r="EX146" s="691"/>
      <c r="EY146" s="691"/>
      <c r="EZ146" s="691"/>
      <c r="FA146" s="691"/>
      <c r="FB146" s="691"/>
      <c r="FC146" s="691"/>
      <c r="FD146" s="691"/>
      <c r="FE146" s="691"/>
      <c r="FF146" s="691"/>
      <c r="FG146" s="691"/>
      <c r="FH146" s="691"/>
      <c r="FI146" s="691"/>
      <c r="FJ146" s="691"/>
      <c r="FK146" s="691"/>
      <c r="FL146" s="691"/>
      <c r="FM146" s="691"/>
      <c r="FN146" s="691"/>
      <c r="FO146" s="691"/>
      <c r="FP146" s="691"/>
      <c r="FQ146" s="691"/>
      <c r="FR146" s="691"/>
      <c r="FS146" s="691"/>
      <c r="FT146" s="691"/>
      <c r="FU146" s="691"/>
      <c r="FV146" s="691"/>
      <c r="FW146" s="691"/>
      <c r="FX146" s="691"/>
      <c r="FY146" s="691"/>
      <c r="FZ146" s="691"/>
      <c r="GA146" s="691"/>
      <c r="GB146" s="691"/>
      <c r="GC146" s="691"/>
      <c r="GD146" s="691"/>
      <c r="GE146" s="691"/>
      <c r="GF146" s="691"/>
      <c r="GG146" s="691"/>
      <c r="GH146" s="691"/>
      <c r="GI146" s="691"/>
      <c r="GJ146" s="691"/>
      <c r="GK146" s="691"/>
      <c r="GL146" s="691"/>
      <c r="GM146" s="691"/>
      <c r="GN146" s="691"/>
      <c r="GO146" s="691"/>
      <c r="GP146" s="691"/>
      <c r="GQ146" s="691"/>
      <c r="GR146" s="691"/>
      <c r="GS146" s="691"/>
      <c r="GT146" s="691"/>
      <c r="GU146" s="691"/>
      <c r="GV146" s="691"/>
      <c r="GW146" s="691"/>
      <c r="GX146" s="691"/>
      <c r="GY146" s="691"/>
      <c r="GZ146" s="691"/>
      <c r="HA146" s="691"/>
      <c r="HB146" s="691"/>
      <c r="HC146" s="691"/>
      <c r="HD146" s="691"/>
      <c r="HE146" s="691"/>
      <c r="HF146" s="691"/>
      <c r="HG146" s="691"/>
      <c r="HH146" s="691"/>
    </row>
    <row r="147" spans="1:216" s="787" customFormat="1" x14ac:dyDescent="0.25">
      <c r="A147" s="691"/>
      <c r="B147" s="814"/>
      <c r="C147" s="814"/>
      <c r="D147" s="814"/>
      <c r="E147" s="814"/>
      <c r="F147" s="814"/>
      <c r="G147" s="814"/>
      <c r="I147" s="691"/>
      <c r="J147" s="691"/>
      <c r="K147" s="691"/>
      <c r="L147" s="691"/>
      <c r="M147" s="691"/>
      <c r="N147" s="691"/>
      <c r="O147" s="691"/>
      <c r="P147" s="691"/>
      <c r="Q147" s="691"/>
      <c r="R147" s="691"/>
      <c r="S147" s="691"/>
      <c r="T147" s="691"/>
      <c r="U147" s="691"/>
      <c r="V147" s="691"/>
      <c r="W147" s="691"/>
      <c r="X147" s="691"/>
      <c r="Y147" s="691"/>
      <c r="Z147" s="691"/>
      <c r="AA147" s="691"/>
      <c r="AB147" s="691"/>
      <c r="AC147" s="691"/>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691"/>
      <c r="AY147" s="691"/>
      <c r="AZ147" s="691"/>
      <c r="BA147" s="691"/>
      <c r="BB147" s="691"/>
      <c r="BC147" s="691"/>
      <c r="BD147" s="691"/>
      <c r="BE147" s="691"/>
      <c r="BF147" s="691"/>
      <c r="BG147" s="691"/>
      <c r="BH147" s="691"/>
      <c r="BI147" s="691"/>
      <c r="BJ147" s="691"/>
      <c r="BK147" s="691"/>
      <c r="BL147" s="691"/>
      <c r="BM147" s="691"/>
      <c r="BN147" s="691"/>
      <c r="BO147" s="691"/>
      <c r="BP147" s="691"/>
      <c r="BQ147" s="691"/>
      <c r="BR147" s="691"/>
      <c r="BS147" s="691"/>
      <c r="BT147" s="691"/>
      <c r="BU147" s="691"/>
      <c r="BV147" s="691"/>
      <c r="BW147" s="691"/>
      <c r="BX147" s="691"/>
      <c r="BY147" s="691"/>
      <c r="BZ147" s="691"/>
      <c r="CA147" s="691"/>
      <c r="CB147" s="691"/>
      <c r="CC147" s="691"/>
      <c r="CD147" s="691"/>
      <c r="CE147" s="691"/>
      <c r="CF147" s="691"/>
      <c r="CG147" s="691"/>
      <c r="CH147" s="691"/>
      <c r="CI147" s="691"/>
      <c r="CJ147" s="691"/>
      <c r="CK147" s="691"/>
      <c r="CL147" s="691"/>
      <c r="CM147" s="691"/>
      <c r="CN147" s="691"/>
      <c r="CO147" s="691"/>
      <c r="CP147" s="691"/>
      <c r="CQ147" s="691"/>
      <c r="CR147" s="691"/>
      <c r="CS147" s="691"/>
      <c r="CT147" s="691"/>
      <c r="CU147" s="691"/>
      <c r="CV147" s="691"/>
      <c r="CW147" s="691"/>
      <c r="CX147" s="691"/>
      <c r="CY147" s="691"/>
      <c r="CZ147" s="691"/>
      <c r="DA147" s="691"/>
      <c r="DB147" s="691"/>
      <c r="DC147" s="691"/>
      <c r="DD147" s="691"/>
      <c r="DE147" s="691"/>
      <c r="DF147" s="691"/>
      <c r="DG147" s="691"/>
      <c r="DH147" s="691"/>
      <c r="DI147" s="691"/>
      <c r="DJ147" s="691"/>
      <c r="DK147" s="691"/>
      <c r="DL147" s="691"/>
      <c r="DM147" s="691"/>
      <c r="DN147" s="691"/>
      <c r="DO147" s="691"/>
      <c r="DP147" s="691"/>
      <c r="DQ147" s="691"/>
      <c r="DR147" s="691"/>
      <c r="DS147" s="691"/>
      <c r="DT147" s="691"/>
      <c r="DU147" s="691"/>
      <c r="DV147" s="691"/>
      <c r="DW147" s="691"/>
      <c r="DX147" s="691"/>
      <c r="DY147" s="691"/>
      <c r="DZ147" s="691"/>
      <c r="EA147" s="691"/>
      <c r="EB147" s="691"/>
      <c r="EC147" s="691"/>
      <c r="ED147" s="691"/>
      <c r="EE147" s="691"/>
      <c r="EF147" s="691"/>
      <c r="EG147" s="691"/>
      <c r="EH147" s="691"/>
      <c r="EI147" s="691"/>
      <c r="EJ147" s="691"/>
      <c r="EK147" s="691"/>
      <c r="EL147" s="691"/>
      <c r="EM147" s="691"/>
      <c r="EN147" s="691"/>
      <c r="EO147" s="691"/>
      <c r="EP147" s="691"/>
      <c r="EQ147" s="691"/>
      <c r="ER147" s="691"/>
      <c r="ES147" s="691"/>
      <c r="ET147" s="691"/>
      <c r="EU147" s="691"/>
      <c r="EV147" s="691"/>
      <c r="EW147" s="691"/>
      <c r="EX147" s="691"/>
      <c r="EY147" s="691"/>
      <c r="EZ147" s="691"/>
      <c r="FA147" s="691"/>
      <c r="FB147" s="691"/>
      <c r="FC147" s="691"/>
      <c r="FD147" s="691"/>
      <c r="FE147" s="691"/>
      <c r="FF147" s="691"/>
      <c r="FG147" s="691"/>
      <c r="FH147" s="691"/>
      <c r="FI147" s="691"/>
      <c r="FJ147" s="691"/>
      <c r="FK147" s="691"/>
      <c r="FL147" s="691"/>
      <c r="FM147" s="691"/>
      <c r="FN147" s="691"/>
      <c r="FO147" s="691"/>
      <c r="FP147" s="691"/>
      <c r="FQ147" s="691"/>
      <c r="FR147" s="691"/>
      <c r="FS147" s="691"/>
      <c r="FT147" s="691"/>
      <c r="FU147" s="691"/>
      <c r="FV147" s="691"/>
      <c r="FW147" s="691"/>
      <c r="FX147" s="691"/>
      <c r="FY147" s="691"/>
      <c r="FZ147" s="691"/>
      <c r="GA147" s="691"/>
      <c r="GB147" s="691"/>
      <c r="GC147" s="691"/>
      <c r="GD147" s="691"/>
      <c r="GE147" s="691"/>
      <c r="GF147" s="691"/>
      <c r="GG147" s="691"/>
      <c r="GH147" s="691"/>
      <c r="GI147" s="691"/>
      <c r="GJ147" s="691"/>
      <c r="GK147" s="691"/>
      <c r="GL147" s="691"/>
      <c r="GM147" s="691"/>
      <c r="GN147" s="691"/>
      <c r="GO147" s="691"/>
      <c r="GP147" s="691"/>
      <c r="GQ147" s="691"/>
      <c r="GR147" s="691"/>
      <c r="GS147" s="691"/>
      <c r="GT147" s="691"/>
      <c r="GU147" s="691"/>
      <c r="GV147" s="691"/>
      <c r="GW147" s="691"/>
      <c r="GX147" s="691"/>
      <c r="GY147" s="691"/>
      <c r="GZ147" s="691"/>
      <c r="HA147" s="691"/>
      <c r="HB147" s="691"/>
      <c r="HC147" s="691"/>
      <c r="HD147" s="691"/>
      <c r="HE147" s="691"/>
      <c r="HF147" s="691"/>
      <c r="HG147" s="691"/>
      <c r="HH147" s="691"/>
    </row>
    <row r="148" spans="1:216" s="787" customFormat="1" x14ac:dyDescent="0.25">
      <c r="A148" s="691"/>
      <c r="B148" s="814"/>
      <c r="C148" s="814"/>
      <c r="D148" s="814"/>
      <c r="E148" s="814"/>
      <c r="F148" s="814"/>
      <c r="G148" s="814"/>
      <c r="I148" s="691"/>
      <c r="J148" s="691"/>
      <c r="K148" s="691"/>
      <c r="L148" s="691"/>
      <c r="M148" s="691"/>
      <c r="N148" s="691"/>
      <c r="O148" s="691"/>
      <c r="P148" s="691"/>
      <c r="Q148" s="691"/>
      <c r="R148" s="691"/>
      <c r="S148" s="691"/>
      <c r="T148" s="691"/>
      <c r="U148" s="691"/>
      <c r="V148" s="691"/>
      <c r="W148" s="691"/>
      <c r="X148" s="691"/>
      <c r="Y148" s="691"/>
      <c r="Z148" s="691"/>
      <c r="AA148" s="691"/>
      <c r="AB148" s="691"/>
      <c r="AC148" s="691"/>
      <c r="AD148" s="691"/>
      <c r="AE148" s="691"/>
      <c r="AF148" s="691"/>
      <c r="AG148" s="691"/>
      <c r="AH148" s="691"/>
      <c r="AI148" s="691"/>
      <c r="AJ148" s="691"/>
      <c r="AK148" s="691"/>
      <c r="AL148" s="691"/>
      <c r="AM148" s="691"/>
      <c r="AN148" s="691"/>
      <c r="AO148" s="691"/>
      <c r="AP148" s="691"/>
      <c r="AQ148" s="691"/>
      <c r="AR148" s="691"/>
      <c r="AS148" s="691"/>
      <c r="AT148" s="691"/>
      <c r="AU148" s="691"/>
      <c r="AV148" s="691"/>
      <c r="AW148" s="691"/>
      <c r="AX148" s="691"/>
      <c r="AY148" s="691"/>
      <c r="AZ148" s="691"/>
      <c r="BA148" s="691"/>
      <c r="BB148" s="691"/>
      <c r="BC148" s="691"/>
      <c r="BD148" s="691"/>
      <c r="BE148" s="691"/>
      <c r="BF148" s="691"/>
      <c r="BG148" s="691"/>
      <c r="BH148" s="691"/>
      <c r="BI148" s="691"/>
      <c r="BJ148" s="691"/>
      <c r="BK148" s="691"/>
      <c r="BL148" s="691"/>
      <c r="BM148" s="691"/>
      <c r="BN148" s="691"/>
      <c r="BO148" s="691"/>
      <c r="BP148" s="691"/>
      <c r="BQ148" s="691"/>
      <c r="BR148" s="691"/>
      <c r="BS148" s="691"/>
      <c r="BT148" s="691"/>
      <c r="BU148" s="691"/>
      <c r="BV148" s="691"/>
      <c r="BW148" s="691"/>
      <c r="BX148" s="691"/>
      <c r="BY148" s="691"/>
      <c r="BZ148" s="691"/>
      <c r="CA148" s="691"/>
      <c r="CB148" s="691"/>
      <c r="CC148" s="691"/>
      <c r="CD148" s="691"/>
      <c r="CE148" s="691"/>
      <c r="CF148" s="691"/>
      <c r="CG148" s="691"/>
      <c r="CH148" s="691"/>
      <c r="CI148" s="691"/>
      <c r="CJ148" s="691"/>
      <c r="CK148" s="691"/>
      <c r="CL148" s="691"/>
      <c r="CM148" s="691"/>
      <c r="CN148" s="691"/>
      <c r="CO148" s="691"/>
      <c r="CP148" s="691"/>
      <c r="CQ148" s="691"/>
      <c r="CR148" s="691"/>
      <c r="CS148" s="691"/>
      <c r="CT148" s="691"/>
      <c r="CU148" s="691"/>
      <c r="CV148" s="691"/>
      <c r="CW148" s="691"/>
      <c r="CX148" s="691"/>
      <c r="CY148" s="691"/>
      <c r="CZ148" s="691"/>
      <c r="DA148" s="691"/>
      <c r="DB148" s="691"/>
      <c r="DC148" s="691"/>
      <c r="DD148" s="691"/>
      <c r="DE148" s="691"/>
      <c r="DF148" s="691"/>
      <c r="DG148" s="691"/>
      <c r="DH148" s="691"/>
      <c r="DI148" s="691"/>
      <c r="DJ148" s="691"/>
      <c r="DK148" s="691"/>
      <c r="DL148" s="691"/>
      <c r="DM148" s="691"/>
      <c r="DN148" s="691"/>
      <c r="DO148" s="691"/>
      <c r="DP148" s="691"/>
      <c r="DQ148" s="691"/>
      <c r="DR148" s="691"/>
      <c r="DS148" s="691"/>
      <c r="DT148" s="691"/>
      <c r="DU148" s="691"/>
      <c r="DV148" s="691"/>
      <c r="DW148" s="691"/>
      <c r="DX148" s="691"/>
      <c r="DY148" s="691"/>
      <c r="DZ148" s="691"/>
      <c r="EA148" s="691"/>
      <c r="EB148" s="691"/>
      <c r="EC148" s="691"/>
      <c r="ED148" s="691"/>
      <c r="EE148" s="691"/>
      <c r="EF148" s="691"/>
      <c r="EG148" s="691"/>
      <c r="EH148" s="691"/>
      <c r="EI148" s="691"/>
      <c r="EJ148" s="691"/>
      <c r="EK148" s="691"/>
      <c r="EL148" s="691"/>
      <c r="EM148" s="691"/>
      <c r="EN148" s="691"/>
      <c r="EO148" s="691"/>
      <c r="EP148" s="691"/>
      <c r="EQ148" s="691"/>
      <c r="ER148" s="691"/>
      <c r="ES148" s="691"/>
      <c r="ET148" s="691"/>
      <c r="EU148" s="691"/>
      <c r="EV148" s="691"/>
      <c r="EW148" s="691"/>
      <c r="EX148" s="691"/>
      <c r="EY148" s="691"/>
      <c r="EZ148" s="691"/>
      <c r="FA148" s="691"/>
      <c r="FB148" s="691"/>
      <c r="FC148" s="691"/>
      <c r="FD148" s="691"/>
      <c r="FE148" s="691"/>
      <c r="FF148" s="691"/>
      <c r="FG148" s="691"/>
      <c r="FH148" s="691"/>
      <c r="FI148" s="691"/>
      <c r="FJ148" s="691"/>
      <c r="FK148" s="691"/>
      <c r="FL148" s="691"/>
      <c r="FM148" s="691"/>
      <c r="FN148" s="691"/>
      <c r="FO148" s="691"/>
      <c r="FP148" s="691"/>
      <c r="FQ148" s="691"/>
      <c r="FR148" s="691"/>
      <c r="FS148" s="691"/>
      <c r="FT148" s="691"/>
      <c r="FU148" s="691"/>
      <c r="FV148" s="691"/>
      <c r="FW148" s="691"/>
      <c r="FX148" s="691"/>
      <c r="FY148" s="691"/>
      <c r="FZ148" s="691"/>
      <c r="GA148" s="691"/>
      <c r="GB148" s="691"/>
      <c r="GC148" s="691"/>
      <c r="GD148" s="691"/>
      <c r="GE148" s="691"/>
      <c r="GF148" s="691"/>
      <c r="GG148" s="691"/>
      <c r="GH148" s="691"/>
      <c r="GI148" s="691"/>
      <c r="GJ148" s="691"/>
      <c r="GK148" s="691"/>
      <c r="GL148" s="691"/>
      <c r="GM148" s="691"/>
      <c r="GN148" s="691"/>
      <c r="GO148" s="691"/>
      <c r="GP148" s="691"/>
      <c r="GQ148" s="691"/>
      <c r="GR148" s="691"/>
      <c r="GS148" s="691"/>
      <c r="GT148" s="691"/>
      <c r="GU148" s="691"/>
      <c r="GV148" s="691"/>
      <c r="GW148" s="691"/>
      <c r="GX148" s="691"/>
      <c r="GY148" s="691"/>
      <c r="GZ148" s="691"/>
      <c r="HA148" s="691"/>
      <c r="HB148" s="691"/>
      <c r="HC148" s="691"/>
      <c r="HD148" s="691"/>
      <c r="HE148" s="691"/>
      <c r="HF148" s="691"/>
      <c r="HG148" s="691"/>
      <c r="HH148" s="691"/>
    </row>
    <row r="149" spans="1:216" s="787" customFormat="1" x14ac:dyDescent="0.25">
      <c r="A149" s="691"/>
      <c r="B149" s="814"/>
      <c r="C149" s="814"/>
      <c r="D149" s="814"/>
      <c r="E149" s="814"/>
      <c r="F149" s="814"/>
      <c r="G149" s="814"/>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91"/>
      <c r="AJ149" s="691"/>
      <c r="AK149" s="691"/>
      <c r="AL149" s="691"/>
      <c r="AM149" s="691"/>
      <c r="AN149" s="691"/>
      <c r="AO149" s="691"/>
      <c r="AP149" s="691"/>
      <c r="AQ149" s="691"/>
      <c r="AR149" s="691"/>
      <c r="AS149" s="691"/>
      <c r="AT149" s="691"/>
      <c r="AU149" s="691"/>
      <c r="AV149" s="691"/>
      <c r="AW149" s="691"/>
      <c r="AX149" s="691"/>
      <c r="AY149" s="691"/>
      <c r="AZ149" s="691"/>
      <c r="BA149" s="691"/>
      <c r="BB149" s="691"/>
      <c r="BC149" s="691"/>
      <c r="BD149" s="691"/>
      <c r="BE149" s="691"/>
      <c r="BF149" s="691"/>
      <c r="BG149" s="691"/>
      <c r="BH149" s="691"/>
      <c r="BI149" s="691"/>
      <c r="BJ149" s="691"/>
      <c r="BK149" s="691"/>
      <c r="BL149" s="691"/>
      <c r="BM149" s="691"/>
      <c r="BN149" s="691"/>
      <c r="BO149" s="691"/>
      <c r="BP149" s="691"/>
      <c r="BQ149" s="691"/>
      <c r="BR149" s="691"/>
      <c r="BS149" s="691"/>
      <c r="BT149" s="691"/>
      <c r="BU149" s="691"/>
      <c r="BV149" s="691"/>
      <c r="BW149" s="691"/>
      <c r="BX149" s="691"/>
      <c r="BY149" s="691"/>
      <c r="BZ149" s="691"/>
      <c r="CA149" s="691"/>
      <c r="CB149" s="691"/>
      <c r="CC149" s="691"/>
      <c r="CD149" s="691"/>
      <c r="CE149" s="691"/>
      <c r="CF149" s="691"/>
      <c r="CG149" s="691"/>
      <c r="CH149" s="691"/>
      <c r="CI149" s="691"/>
      <c r="CJ149" s="691"/>
      <c r="CK149" s="691"/>
      <c r="CL149" s="691"/>
      <c r="CM149" s="691"/>
      <c r="CN149" s="691"/>
      <c r="CO149" s="691"/>
      <c r="CP149" s="691"/>
      <c r="CQ149" s="691"/>
      <c r="CR149" s="691"/>
      <c r="CS149" s="691"/>
      <c r="CT149" s="691"/>
      <c r="CU149" s="691"/>
      <c r="CV149" s="691"/>
      <c r="CW149" s="691"/>
      <c r="CX149" s="691"/>
      <c r="CY149" s="691"/>
      <c r="CZ149" s="691"/>
      <c r="DA149" s="691"/>
      <c r="DB149" s="691"/>
      <c r="DC149" s="691"/>
      <c r="DD149" s="691"/>
      <c r="DE149" s="691"/>
      <c r="DF149" s="691"/>
      <c r="DG149" s="691"/>
      <c r="DH149" s="691"/>
      <c r="DI149" s="691"/>
      <c r="DJ149" s="691"/>
      <c r="DK149" s="691"/>
      <c r="DL149" s="691"/>
      <c r="DM149" s="691"/>
      <c r="DN149" s="691"/>
      <c r="DO149" s="691"/>
      <c r="DP149" s="691"/>
      <c r="DQ149" s="691"/>
      <c r="DR149" s="691"/>
      <c r="DS149" s="691"/>
      <c r="DT149" s="691"/>
      <c r="DU149" s="691"/>
      <c r="DV149" s="691"/>
      <c r="DW149" s="691"/>
      <c r="DX149" s="691"/>
      <c r="DY149" s="691"/>
      <c r="DZ149" s="691"/>
      <c r="EA149" s="691"/>
      <c r="EB149" s="691"/>
      <c r="EC149" s="691"/>
      <c r="ED149" s="691"/>
      <c r="EE149" s="691"/>
      <c r="EF149" s="691"/>
      <c r="EG149" s="691"/>
      <c r="EH149" s="691"/>
      <c r="EI149" s="691"/>
      <c r="EJ149" s="691"/>
      <c r="EK149" s="691"/>
      <c r="EL149" s="691"/>
      <c r="EM149" s="691"/>
      <c r="EN149" s="691"/>
      <c r="EO149" s="691"/>
      <c r="EP149" s="691"/>
      <c r="EQ149" s="691"/>
      <c r="ER149" s="691"/>
      <c r="ES149" s="691"/>
      <c r="ET149" s="691"/>
      <c r="EU149" s="691"/>
      <c r="EV149" s="691"/>
      <c r="EW149" s="691"/>
      <c r="EX149" s="691"/>
      <c r="EY149" s="691"/>
      <c r="EZ149" s="691"/>
      <c r="FA149" s="691"/>
      <c r="FB149" s="691"/>
      <c r="FC149" s="691"/>
      <c r="FD149" s="691"/>
      <c r="FE149" s="691"/>
      <c r="FF149" s="691"/>
      <c r="FG149" s="691"/>
      <c r="FH149" s="691"/>
      <c r="FI149" s="691"/>
      <c r="FJ149" s="691"/>
      <c r="FK149" s="691"/>
      <c r="FL149" s="691"/>
      <c r="FM149" s="691"/>
      <c r="FN149" s="691"/>
      <c r="FO149" s="691"/>
      <c r="FP149" s="691"/>
      <c r="FQ149" s="691"/>
      <c r="FR149" s="691"/>
      <c r="FS149" s="691"/>
      <c r="FT149" s="691"/>
      <c r="FU149" s="691"/>
      <c r="FV149" s="691"/>
      <c r="FW149" s="691"/>
      <c r="FX149" s="691"/>
      <c r="FY149" s="691"/>
      <c r="FZ149" s="691"/>
      <c r="GA149" s="691"/>
      <c r="GB149" s="691"/>
      <c r="GC149" s="691"/>
      <c r="GD149" s="691"/>
      <c r="GE149" s="691"/>
      <c r="GF149" s="691"/>
      <c r="GG149" s="691"/>
      <c r="GH149" s="691"/>
      <c r="GI149" s="691"/>
      <c r="GJ149" s="691"/>
      <c r="GK149" s="691"/>
      <c r="GL149" s="691"/>
      <c r="GM149" s="691"/>
      <c r="GN149" s="691"/>
      <c r="GO149" s="691"/>
      <c r="GP149" s="691"/>
      <c r="GQ149" s="691"/>
      <c r="GR149" s="691"/>
      <c r="GS149" s="691"/>
      <c r="GT149" s="691"/>
      <c r="GU149" s="691"/>
      <c r="GV149" s="691"/>
      <c r="GW149" s="691"/>
      <c r="GX149" s="691"/>
      <c r="GY149" s="691"/>
      <c r="GZ149" s="691"/>
      <c r="HA149" s="691"/>
      <c r="HB149" s="691"/>
      <c r="HC149" s="691"/>
      <c r="HD149" s="691"/>
      <c r="HE149" s="691"/>
      <c r="HF149" s="691"/>
      <c r="HG149" s="691"/>
      <c r="HH149" s="691"/>
    </row>
    <row r="150" spans="1:216" s="787" customFormat="1" x14ac:dyDescent="0.25">
      <c r="A150" s="691"/>
      <c r="B150" s="814"/>
      <c r="C150" s="814"/>
      <c r="D150" s="814"/>
      <c r="E150" s="814"/>
      <c r="F150" s="814"/>
      <c r="G150" s="814"/>
      <c r="I150" s="691"/>
      <c r="J150" s="691"/>
      <c r="K150" s="691"/>
      <c r="L150" s="691"/>
      <c r="M150" s="691"/>
      <c r="N150" s="691"/>
      <c r="O150" s="691"/>
      <c r="P150" s="691"/>
      <c r="Q150" s="691"/>
      <c r="R150" s="691"/>
      <c r="S150" s="691"/>
      <c r="T150" s="691"/>
      <c r="U150" s="691"/>
      <c r="V150" s="691"/>
      <c r="W150" s="691"/>
      <c r="X150" s="691"/>
      <c r="Y150" s="691"/>
      <c r="Z150" s="691"/>
      <c r="AA150" s="691"/>
      <c r="AB150" s="691"/>
      <c r="AC150" s="691"/>
      <c r="AD150" s="691"/>
      <c r="AE150" s="691"/>
      <c r="AF150" s="691"/>
      <c r="AG150" s="691"/>
      <c r="AH150" s="691"/>
      <c r="AI150" s="691"/>
      <c r="AJ150" s="691"/>
      <c r="AK150" s="691"/>
      <c r="AL150" s="691"/>
      <c r="AM150" s="691"/>
      <c r="AN150" s="691"/>
      <c r="AO150" s="691"/>
      <c r="AP150" s="691"/>
      <c r="AQ150" s="691"/>
      <c r="AR150" s="691"/>
      <c r="AS150" s="691"/>
      <c r="AT150" s="691"/>
      <c r="AU150" s="691"/>
      <c r="AV150" s="691"/>
      <c r="AW150" s="691"/>
      <c r="AX150" s="691"/>
      <c r="AY150" s="691"/>
      <c r="AZ150" s="691"/>
      <c r="BA150" s="691"/>
      <c r="BB150" s="691"/>
      <c r="BC150" s="691"/>
      <c r="BD150" s="691"/>
      <c r="BE150" s="691"/>
      <c r="BF150" s="691"/>
      <c r="BG150" s="691"/>
      <c r="BH150" s="691"/>
      <c r="BI150" s="691"/>
      <c r="BJ150" s="691"/>
      <c r="BK150" s="691"/>
      <c r="BL150" s="691"/>
      <c r="BM150" s="691"/>
      <c r="BN150" s="691"/>
      <c r="BO150" s="691"/>
      <c r="BP150" s="691"/>
      <c r="BQ150" s="691"/>
      <c r="BR150" s="691"/>
      <c r="BS150" s="691"/>
      <c r="BT150" s="691"/>
      <c r="BU150" s="691"/>
      <c r="BV150" s="691"/>
      <c r="BW150" s="691"/>
      <c r="BX150" s="691"/>
      <c r="BY150" s="691"/>
      <c r="BZ150" s="691"/>
      <c r="CA150" s="691"/>
      <c r="CB150" s="691"/>
      <c r="CC150" s="691"/>
      <c r="CD150" s="691"/>
      <c r="CE150" s="691"/>
      <c r="CF150" s="691"/>
      <c r="CG150" s="691"/>
      <c r="CH150" s="691"/>
      <c r="CI150" s="691"/>
      <c r="CJ150" s="691"/>
      <c r="CK150" s="691"/>
      <c r="CL150" s="691"/>
      <c r="CM150" s="691"/>
      <c r="CN150" s="691"/>
      <c r="CO150" s="691"/>
      <c r="CP150" s="691"/>
      <c r="CQ150" s="691"/>
      <c r="CR150" s="691"/>
      <c r="CS150" s="691"/>
      <c r="CT150" s="691"/>
      <c r="CU150" s="691"/>
      <c r="CV150" s="691"/>
      <c r="CW150" s="691"/>
      <c r="CX150" s="691"/>
      <c r="CY150" s="691"/>
      <c r="CZ150" s="691"/>
      <c r="DA150" s="691"/>
      <c r="DB150" s="691"/>
      <c r="DC150" s="691"/>
      <c r="DD150" s="691"/>
      <c r="DE150" s="691"/>
      <c r="DF150" s="691"/>
      <c r="DG150" s="691"/>
      <c r="DH150" s="691"/>
      <c r="DI150" s="691"/>
      <c r="DJ150" s="691"/>
      <c r="DK150" s="691"/>
      <c r="DL150" s="691"/>
      <c r="DM150" s="691"/>
      <c r="DN150" s="691"/>
      <c r="DO150" s="691"/>
      <c r="DP150" s="691"/>
      <c r="DQ150" s="691"/>
      <c r="DR150" s="691"/>
      <c r="DS150" s="691"/>
      <c r="DT150" s="691"/>
      <c r="DU150" s="691"/>
      <c r="DV150" s="691"/>
      <c r="DW150" s="691"/>
      <c r="DX150" s="691"/>
      <c r="DY150" s="691"/>
      <c r="DZ150" s="691"/>
      <c r="EA150" s="691"/>
      <c r="EB150" s="691"/>
      <c r="EC150" s="691"/>
      <c r="ED150" s="691"/>
      <c r="EE150" s="691"/>
      <c r="EF150" s="691"/>
      <c r="EG150" s="691"/>
      <c r="EH150" s="691"/>
      <c r="EI150" s="691"/>
      <c r="EJ150" s="691"/>
      <c r="EK150" s="691"/>
      <c r="EL150" s="691"/>
      <c r="EM150" s="691"/>
      <c r="EN150" s="691"/>
      <c r="EO150" s="691"/>
      <c r="EP150" s="691"/>
      <c r="EQ150" s="691"/>
      <c r="ER150" s="691"/>
      <c r="ES150" s="691"/>
      <c r="ET150" s="691"/>
      <c r="EU150" s="691"/>
      <c r="EV150" s="691"/>
      <c r="EW150" s="691"/>
      <c r="EX150" s="691"/>
      <c r="EY150" s="691"/>
      <c r="EZ150" s="691"/>
      <c r="FA150" s="691"/>
      <c r="FB150" s="691"/>
      <c r="FC150" s="691"/>
      <c r="FD150" s="691"/>
      <c r="FE150" s="691"/>
      <c r="FF150" s="691"/>
      <c r="FG150" s="691"/>
      <c r="FH150" s="691"/>
      <c r="FI150" s="691"/>
      <c r="FJ150" s="691"/>
      <c r="FK150" s="691"/>
      <c r="FL150" s="691"/>
      <c r="FM150" s="691"/>
      <c r="FN150" s="691"/>
      <c r="FO150" s="691"/>
      <c r="FP150" s="691"/>
      <c r="FQ150" s="691"/>
      <c r="FR150" s="691"/>
      <c r="FS150" s="691"/>
      <c r="FT150" s="691"/>
      <c r="FU150" s="691"/>
      <c r="FV150" s="691"/>
      <c r="FW150" s="691"/>
      <c r="FX150" s="691"/>
      <c r="FY150" s="691"/>
      <c r="FZ150" s="691"/>
      <c r="GA150" s="691"/>
      <c r="GB150" s="691"/>
      <c r="GC150" s="691"/>
      <c r="GD150" s="691"/>
      <c r="GE150" s="691"/>
      <c r="GF150" s="691"/>
      <c r="GG150" s="691"/>
      <c r="GH150" s="691"/>
      <c r="GI150" s="691"/>
      <c r="GJ150" s="691"/>
      <c r="GK150" s="691"/>
      <c r="GL150" s="691"/>
      <c r="GM150" s="691"/>
      <c r="GN150" s="691"/>
      <c r="GO150" s="691"/>
      <c r="GP150" s="691"/>
      <c r="GQ150" s="691"/>
      <c r="GR150" s="691"/>
      <c r="GS150" s="691"/>
      <c r="GT150" s="691"/>
      <c r="GU150" s="691"/>
      <c r="GV150" s="691"/>
      <c r="GW150" s="691"/>
      <c r="GX150" s="691"/>
      <c r="GY150" s="691"/>
      <c r="GZ150" s="691"/>
      <c r="HA150" s="691"/>
      <c r="HB150" s="691"/>
      <c r="HC150" s="691"/>
      <c r="HD150" s="691"/>
      <c r="HE150" s="691"/>
      <c r="HF150" s="691"/>
      <c r="HG150" s="691"/>
      <c r="HH150" s="691"/>
    </row>
    <row r="151" spans="1:216" s="787" customFormat="1" x14ac:dyDescent="0.25">
      <c r="A151" s="691"/>
      <c r="B151" s="814"/>
      <c r="C151" s="814"/>
      <c r="D151" s="814"/>
      <c r="E151" s="814"/>
      <c r="F151" s="814"/>
      <c r="G151" s="814"/>
      <c r="I151" s="691"/>
      <c r="J151" s="691"/>
      <c r="K151" s="691"/>
      <c r="L151" s="691"/>
      <c r="M151" s="691"/>
      <c r="N151" s="691"/>
      <c r="O151" s="691"/>
      <c r="P151" s="691"/>
      <c r="Q151" s="691"/>
      <c r="R151" s="691"/>
      <c r="S151" s="691"/>
      <c r="T151" s="691"/>
      <c r="U151" s="691"/>
      <c r="V151" s="691"/>
      <c r="W151" s="691"/>
      <c r="X151" s="691"/>
      <c r="Y151" s="691"/>
      <c r="Z151" s="691"/>
      <c r="AA151" s="691"/>
      <c r="AB151" s="691"/>
      <c r="AC151" s="691"/>
      <c r="AD151" s="691"/>
      <c r="AE151" s="691"/>
      <c r="AF151" s="691"/>
      <c r="AG151" s="691"/>
      <c r="AH151" s="691"/>
      <c r="AI151" s="691"/>
      <c r="AJ151" s="691"/>
      <c r="AK151" s="691"/>
      <c r="AL151" s="691"/>
      <c r="AM151" s="691"/>
      <c r="AN151" s="691"/>
      <c r="AO151" s="691"/>
      <c r="AP151" s="691"/>
      <c r="AQ151" s="691"/>
      <c r="AR151" s="691"/>
      <c r="AS151" s="691"/>
      <c r="AT151" s="691"/>
      <c r="AU151" s="691"/>
      <c r="AV151" s="691"/>
      <c r="AW151" s="691"/>
      <c r="AX151" s="691"/>
      <c r="AY151" s="691"/>
      <c r="AZ151" s="691"/>
      <c r="BA151" s="691"/>
      <c r="BB151" s="691"/>
      <c r="BC151" s="691"/>
      <c r="BD151" s="691"/>
      <c r="BE151" s="691"/>
      <c r="BF151" s="691"/>
      <c r="BG151" s="691"/>
      <c r="BH151" s="691"/>
      <c r="BI151" s="691"/>
      <c r="BJ151" s="691"/>
      <c r="BK151" s="691"/>
      <c r="BL151" s="691"/>
      <c r="BM151" s="691"/>
      <c r="BN151" s="691"/>
      <c r="BO151" s="691"/>
      <c r="BP151" s="691"/>
      <c r="BQ151" s="691"/>
      <c r="BR151" s="691"/>
      <c r="BS151" s="691"/>
      <c r="BT151" s="691"/>
      <c r="BU151" s="691"/>
      <c r="BV151" s="691"/>
      <c r="BW151" s="691"/>
      <c r="BX151" s="691"/>
      <c r="BY151" s="691"/>
      <c r="BZ151" s="691"/>
      <c r="CA151" s="691"/>
      <c r="CB151" s="691"/>
      <c r="CC151" s="691"/>
      <c r="CD151" s="691"/>
      <c r="CE151" s="691"/>
      <c r="CF151" s="691"/>
      <c r="CG151" s="691"/>
      <c r="CH151" s="691"/>
      <c r="CI151" s="691"/>
      <c r="CJ151" s="691"/>
      <c r="CK151" s="691"/>
      <c r="CL151" s="691"/>
      <c r="CM151" s="691"/>
      <c r="CN151" s="691"/>
      <c r="CO151" s="691"/>
      <c r="CP151" s="691"/>
      <c r="CQ151" s="691"/>
      <c r="CR151" s="691"/>
      <c r="CS151" s="691"/>
      <c r="CT151" s="691"/>
      <c r="CU151" s="691"/>
      <c r="CV151" s="691"/>
      <c r="CW151" s="691"/>
      <c r="CX151" s="691"/>
      <c r="CY151" s="691"/>
      <c r="CZ151" s="691"/>
      <c r="DA151" s="691"/>
      <c r="DB151" s="691"/>
      <c r="DC151" s="691"/>
      <c r="DD151" s="691"/>
      <c r="DE151" s="691"/>
      <c r="DF151" s="691"/>
      <c r="DG151" s="691"/>
      <c r="DH151" s="691"/>
      <c r="DI151" s="691"/>
      <c r="DJ151" s="691"/>
      <c r="DK151" s="691"/>
      <c r="DL151" s="691"/>
      <c r="DM151" s="691"/>
      <c r="DN151" s="691"/>
      <c r="DO151" s="691"/>
      <c r="DP151" s="691"/>
      <c r="DQ151" s="691"/>
      <c r="DR151" s="691"/>
      <c r="DS151" s="691"/>
      <c r="DT151" s="691"/>
      <c r="DU151" s="691"/>
      <c r="DV151" s="691"/>
      <c r="DW151" s="691"/>
      <c r="DX151" s="691"/>
      <c r="DY151" s="691"/>
      <c r="DZ151" s="691"/>
      <c r="EA151" s="691"/>
      <c r="EB151" s="691"/>
      <c r="EC151" s="691"/>
      <c r="ED151" s="691"/>
      <c r="EE151" s="691"/>
      <c r="EF151" s="691"/>
      <c r="EG151" s="691"/>
      <c r="EH151" s="691"/>
      <c r="EI151" s="691"/>
      <c r="EJ151" s="691"/>
      <c r="EK151" s="691"/>
      <c r="EL151" s="691"/>
      <c r="EM151" s="691"/>
      <c r="EN151" s="691"/>
      <c r="EO151" s="691"/>
      <c r="EP151" s="691"/>
      <c r="EQ151" s="691"/>
      <c r="ER151" s="691"/>
      <c r="ES151" s="691"/>
      <c r="ET151" s="691"/>
      <c r="EU151" s="691"/>
      <c r="EV151" s="691"/>
      <c r="EW151" s="691"/>
      <c r="EX151" s="691"/>
      <c r="EY151" s="691"/>
      <c r="EZ151" s="691"/>
      <c r="FA151" s="691"/>
      <c r="FB151" s="691"/>
      <c r="FC151" s="691"/>
      <c r="FD151" s="691"/>
      <c r="FE151" s="691"/>
      <c r="FF151" s="691"/>
      <c r="FG151" s="691"/>
      <c r="FH151" s="691"/>
      <c r="FI151" s="691"/>
      <c r="FJ151" s="691"/>
      <c r="FK151" s="691"/>
      <c r="FL151" s="691"/>
      <c r="FM151" s="691"/>
      <c r="FN151" s="691"/>
      <c r="FO151" s="691"/>
      <c r="FP151" s="691"/>
      <c r="FQ151" s="691"/>
      <c r="FR151" s="691"/>
      <c r="FS151" s="691"/>
      <c r="FT151" s="691"/>
      <c r="FU151" s="691"/>
      <c r="FV151" s="691"/>
      <c r="FW151" s="691"/>
      <c r="FX151" s="691"/>
      <c r="FY151" s="691"/>
      <c r="FZ151" s="691"/>
      <c r="GA151" s="691"/>
      <c r="GB151" s="691"/>
      <c r="GC151" s="691"/>
      <c r="GD151" s="691"/>
      <c r="GE151" s="691"/>
      <c r="GF151" s="691"/>
      <c r="GG151" s="691"/>
      <c r="GH151" s="691"/>
      <c r="GI151" s="691"/>
      <c r="GJ151" s="691"/>
      <c r="GK151" s="691"/>
      <c r="GL151" s="691"/>
      <c r="GM151" s="691"/>
      <c r="GN151" s="691"/>
      <c r="GO151" s="691"/>
      <c r="GP151" s="691"/>
      <c r="GQ151" s="691"/>
      <c r="GR151" s="691"/>
      <c r="GS151" s="691"/>
      <c r="GT151" s="691"/>
      <c r="GU151" s="691"/>
      <c r="GV151" s="691"/>
      <c r="GW151" s="691"/>
      <c r="GX151" s="691"/>
      <c r="GY151" s="691"/>
      <c r="GZ151" s="691"/>
      <c r="HA151" s="691"/>
      <c r="HB151" s="691"/>
      <c r="HC151" s="691"/>
      <c r="HD151" s="691"/>
      <c r="HE151" s="691"/>
      <c r="HF151" s="691"/>
      <c r="HG151" s="691"/>
      <c r="HH151" s="691"/>
    </row>
    <row r="152" spans="1:216" s="787" customFormat="1" x14ac:dyDescent="0.25">
      <c r="A152" s="691"/>
      <c r="B152" s="814"/>
      <c r="C152" s="814"/>
      <c r="D152" s="814"/>
      <c r="E152" s="814"/>
      <c r="F152" s="814"/>
      <c r="G152" s="814"/>
      <c r="I152" s="691"/>
      <c r="J152" s="691"/>
      <c r="K152" s="691"/>
      <c r="L152" s="691"/>
      <c r="M152" s="691"/>
      <c r="N152" s="691"/>
      <c r="O152" s="691"/>
      <c r="P152" s="691"/>
      <c r="Q152" s="691"/>
      <c r="R152" s="691"/>
      <c r="S152" s="691"/>
      <c r="T152" s="691"/>
      <c r="U152" s="691"/>
      <c r="V152" s="691"/>
      <c r="W152" s="691"/>
      <c r="X152" s="691"/>
      <c r="Y152" s="691"/>
      <c r="Z152" s="691"/>
      <c r="AA152" s="691"/>
      <c r="AB152" s="691"/>
      <c r="AC152" s="691"/>
      <c r="AD152" s="691"/>
      <c r="AE152" s="691"/>
      <c r="AF152" s="691"/>
      <c r="AG152" s="691"/>
      <c r="AH152" s="691"/>
      <c r="AI152" s="691"/>
      <c r="AJ152" s="691"/>
      <c r="AK152" s="691"/>
      <c r="AL152" s="691"/>
      <c r="AM152" s="691"/>
      <c r="AN152" s="691"/>
      <c r="AO152" s="691"/>
      <c r="AP152" s="691"/>
      <c r="AQ152" s="691"/>
      <c r="AR152" s="691"/>
      <c r="AS152" s="691"/>
      <c r="AT152" s="691"/>
      <c r="AU152" s="691"/>
      <c r="AV152" s="691"/>
      <c r="AW152" s="691"/>
      <c r="AX152" s="691"/>
      <c r="AY152" s="691"/>
      <c r="AZ152" s="691"/>
      <c r="BA152" s="691"/>
      <c r="BB152" s="691"/>
      <c r="BC152" s="691"/>
      <c r="BD152" s="691"/>
      <c r="BE152" s="691"/>
      <c r="BF152" s="691"/>
      <c r="BG152" s="691"/>
      <c r="BH152" s="691"/>
      <c r="BI152" s="691"/>
      <c r="BJ152" s="691"/>
      <c r="BK152" s="691"/>
      <c r="BL152" s="691"/>
      <c r="BM152" s="691"/>
      <c r="BN152" s="691"/>
      <c r="BO152" s="691"/>
      <c r="BP152" s="691"/>
      <c r="BQ152" s="691"/>
      <c r="BR152" s="691"/>
      <c r="BS152" s="691"/>
      <c r="BT152" s="691"/>
      <c r="BU152" s="691"/>
      <c r="BV152" s="691"/>
      <c r="BW152" s="691"/>
      <c r="BX152" s="691"/>
      <c r="BY152" s="691"/>
      <c r="BZ152" s="691"/>
      <c r="CA152" s="691"/>
      <c r="CB152" s="691"/>
      <c r="CC152" s="691"/>
      <c r="CD152" s="691"/>
      <c r="CE152" s="691"/>
      <c r="CF152" s="691"/>
      <c r="CG152" s="691"/>
      <c r="CH152" s="691"/>
      <c r="CI152" s="691"/>
      <c r="CJ152" s="691"/>
      <c r="CK152" s="691"/>
      <c r="CL152" s="691"/>
      <c r="CM152" s="691"/>
      <c r="CN152" s="691"/>
      <c r="CO152" s="691"/>
      <c r="CP152" s="691"/>
      <c r="CQ152" s="691"/>
      <c r="CR152" s="691"/>
      <c r="CS152" s="691"/>
      <c r="CT152" s="691"/>
      <c r="CU152" s="691"/>
      <c r="CV152" s="691"/>
      <c r="CW152" s="691"/>
      <c r="CX152" s="691"/>
      <c r="CY152" s="691"/>
      <c r="CZ152" s="691"/>
      <c r="DA152" s="691"/>
      <c r="DB152" s="691"/>
      <c r="DC152" s="691"/>
      <c r="DD152" s="691"/>
      <c r="DE152" s="691"/>
      <c r="DF152" s="691"/>
      <c r="DG152" s="691"/>
      <c r="DH152" s="691"/>
      <c r="DI152" s="691"/>
      <c r="DJ152" s="691"/>
      <c r="DK152" s="691"/>
      <c r="DL152" s="691"/>
      <c r="DM152" s="691"/>
      <c r="DN152" s="691"/>
      <c r="DO152" s="691"/>
      <c r="DP152" s="691"/>
      <c r="DQ152" s="691"/>
      <c r="DR152" s="691"/>
      <c r="DS152" s="691"/>
      <c r="DT152" s="691"/>
      <c r="DU152" s="691"/>
      <c r="DV152" s="691"/>
      <c r="DW152" s="691"/>
      <c r="DX152" s="691"/>
      <c r="DY152" s="691"/>
      <c r="DZ152" s="691"/>
      <c r="EA152" s="691"/>
      <c r="EB152" s="691"/>
      <c r="EC152" s="691"/>
      <c r="ED152" s="691"/>
      <c r="EE152" s="691"/>
      <c r="EF152" s="691"/>
      <c r="EG152" s="691"/>
      <c r="EH152" s="691"/>
      <c r="EI152" s="691"/>
      <c r="EJ152" s="691"/>
      <c r="EK152" s="691"/>
      <c r="EL152" s="691"/>
      <c r="EM152" s="691"/>
      <c r="EN152" s="691"/>
      <c r="EO152" s="691"/>
      <c r="EP152" s="691"/>
      <c r="EQ152" s="691"/>
      <c r="ER152" s="691"/>
      <c r="ES152" s="691"/>
      <c r="ET152" s="691"/>
      <c r="EU152" s="691"/>
      <c r="EV152" s="691"/>
      <c r="EW152" s="691"/>
      <c r="EX152" s="691"/>
      <c r="EY152" s="691"/>
      <c r="EZ152" s="691"/>
      <c r="FA152" s="691"/>
      <c r="FB152" s="691"/>
      <c r="FC152" s="691"/>
      <c r="FD152" s="691"/>
      <c r="FE152" s="691"/>
      <c r="FF152" s="691"/>
      <c r="FG152" s="691"/>
      <c r="FH152" s="691"/>
      <c r="FI152" s="691"/>
      <c r="FJ152" s="691"/>
      <c r="FK152" s="691"/>
      <c r="FL152" s="691"/>
      <c r="FM152" s="691"/>
      <c r="FN152" s="691"/>
      <c r="FO152" s="691"/>
      <c r="FP152" s="691"/>
      <c r="FQ152" s="691"/>
      <c r="FR152" s="691"/>
      <c r="FS152" s="691"/>
      <c r="FT152" s="691"/>
      <c r="FU152" s="691"/>
      <c r="FV152" s="691"/>
      <c r="FW152" s="691"/>
      <c r="FX152" s="691"/>
      <c r="FY152" s="691"/>
      <c r="FZ152" s="691"/>
      <c r="GA152" s="691"/>
      <c r="GB152" s="691"/>
      <c r="GC152" s="691"/>
      <c r="GD152" s="691"/>
      <c r="GE152" s="691"/>
      <c r="GF152" s="691"/>
      <c r="GG152" s="691"/>
      <c r="GH152" s="691"/>
      <c r="GI152" s="691"/>
      <c r="GJ152" s="691"/>
      <c r="GK152" s="691"/>
      <c r="GL152" s="691"/>
      <c r="GM152" s="691"/>
      <c r="GN152" s="691"/>
      <c r="GO152" s="691"/>
      <c r="GP152" s="691"/>
      <c r="GQ152" s="691"/>
      <c r="GR152" s="691"/>
      <c r="GS152" s="691"/>
      <c r="GT152" s="691"/>
      <c r="GU152" s="691"/>
      <c r="GV152" s="691"/>
      <c r="GW152" s="691"/>
      <c r="GX152" s="691"/>
      <c r="GY152" s="691"/>
      <c r="GZ152" s="691"/>
      <c r="HA152" s="691"/>
      <c r="HB152" s="691"/>
      <c r="HC152" s="691"/>
      <c r="HD152" s="691"/>
      <c r="HE152" s="691"/>
      <c r="HF152" s="691"/>
      <c r="HG152" s="691"/>
      <c r="HH152" s="691"/>
    </row>
    <row r="153" spans="1:216" s="787" customFormat="1" x14ac:dyDescent="0.25">
      <c r="A153" s="691"/>
      <c r="B153" s="814"/>
      <c r="C153" s="814"/>
      <c r="D153" s="814"/>
      <c r="E153" s="814"/>
      <c r="F153" s="814"/>
      <c r="G153" s="814"/>
      <c r="I153" s="691"/>
      <c r="J153" s="691"/>
      <c r="K153" s="691"/>
      <c r="L153" s="691"/>
      <c r="M153" s="691"/>
      <c r="N153" s="691"/>
      <c r="O153" s="691"/>
      <c r="P153" s="691"/>
      <c r="Q153" s="691"/>
      <c r="R153" s="691"/>
      <c r="S153" s="691"/>
      <c r="T153" s="691"/>
      <c r="U153" s="691"/>
      <c r="V153" s="691"/>
      <c r="W153" s="691"/>
      <c r="X153" s="691"/>
      <c r="Y153" s="691"/>
      <c r="Z153" s="691"/>
      <c r="AA153" s="691"/>
      <c r="AB153" s="691"/>
      <c r="AC153" s="691"/>
      <c r="AD153" s="691"/>
      <c r="AE153" s="691"/>
      <c r="AF153" s="691"/>
      <c r="AG153" s="691"/>
      <c r="AH153" s="691"/>
      <c r="AI153" s="691"/>
      <c r="AJ153" s="691"/>
      <c r="AK153" s="691"/>
      <c r="AL153" s="691"/>
      <c r="AM153" s="691"/>
      <c r="AN153" s="691"/>
      <c r="AO153" s="691"/>
      <c r="AP153" s="691"/>
      <c r="AQ153" s="691"/>
      <c r="AR153" s="691"/>
      <c r="AS153" s="691"/>
      <c r="AT153" s="691"/>
      <c r="AU153" s="691"/>
      <c r="AV153" s="691"/>
      <c r="AW153" s="691"/>
      <c r="AX153" s="691"/>
      <c r="AY153" s="691"/>
      <c r="AZ153" s="691"/>
      <c r="BA153" s="691"/>
      <c r="BB153" s="691"/>
      <c r="BC153" s="691"/>
      <c r="BD153" s="691"/>
      <c r="BE153" s="691"/>
      <c r="BF153" s="691"/>
      <c r="BG153" s="691"/>
      <c r="BH153" s="691"/>
      <c r="BI153" s="691"/>
      <c r="BJ153" s="691"/>
      <c r="BK153" s="691"/>
      <c r="BL153" s="691"/>
      <c r="BM153" s="691"/>
      <c r="BN153" s="691"/>
      <c r="BO153" s="691"/>
      <c r="BP153" s="691"/>
      <c r="BQ153" s="691"/>
      <c r="BR153" s="691"/>
      <c r="BS153" s="691"/>
      <c r="BT153" s="691"/>
      <c r="BU153" s="691"/>
      <c r="BV153" s="691"/>
      <c r="BW153" s="691"/>
      <c r="BX153" s="691"/>
      <c r="BY153" s="691"/>
      <c r="BZ153" s="691"/>
      <c r="CA153" s="691"/>
      <c r="CB153" s="691"/>
      <c r="CC153" s="691"/>
      <c r="CD153" s="691"/>
      <c r="CE153" s="691"/>
      <c r="CF153" s="691"/>
      <c r="CG153" s="691"/>
      <c r="CH153" s="691"/>
      <c r="CI153" s="691"/>
      <c r="CJ153" s="691"/>
      <c r="CK153" s="691"/>
      <c r="CL153" s="691"/>
      <c r="CM153" s="691"/>
      <c r="CN153" s="691"/>
      <c r="CO153" s="691"/>
      <c r="CP153" s="691"/>
      <c r="CQ153" s="691"/>
      <c r="CR153" s="691"/>
      <c r="CS153" s="691"/>
      <c r="CT153" s="691"/>
      <c r="CU153" s="691"/>
      <c r="CV153" s="691"/>
      <c r="CW153" s="691"/>
      <c r="CX153" s="691"/>
      <c r="CY153" s="691"/>
      <c r="CZ153" s="691"/>
      <c r="DA153" s="691"/>
      <c r="DB153" s="691"/>
      <c r="DC153" s="691"/>
      <c r="DD153" s="691"/>
      <c r="DE153" s="691"/>
      <c r="DF153" s="691"/>
      <c r="DG153" s="691"/>
      <c r="DH153" s="691"/>
      <c r="DI153" s="691"/>
      <c r="DJ153" s="691"/>
      <c r="DK153" s="691"/>
      <c r="DL153" s="691"/>
      <c r="DM153" s="691"/>
      <c r="DN153" s="691"/>
      <c r="DO153" s="691"/>
      <c r="DP153" s="691"/>
      <c r="DQ153" s="691"/>
      <c r="DR153" s="691"/>
      <c r="DS153" s="691"/>
      <c r="DT153" s="691"/>
      <c r="DU153" s="691"/>
      <c r="DV153" s="691"/>
      <c r="DW153" s="691"/>
      <c r="DX153" s="691"/>
      <c r="DY153" s="691"/>
      <c r="DZ153" s="691"/>
      <c r="EA153" s="691"/>
      <c r="EB153" s="691"/>
      <c r="EC153" s="691"/>
      <c r="ED153" s="691"/>
      <c r="EE153" s="691"/>
      <c r="EF153" s="691"/>
      <c r="EG153" s="691"/>
      <c r="EH153" s="691"/>
      <c r="EI153" s="691"/>
      <c r="EJ153" s="691"/>
      <c r="EK153" s="691"/>
      <c r="EL153" s="691"/>
      <c r="EM153" s="691"/>
      <c r="EN153" s="691"/>
      <c r="EO153" s="691"/>
      <c r="EP153" s="691"/>
      <c r="EQ153" s="691"/>
      <c r="ER153" s="691"/>
      <c r="ES153" s="691"/>
      <c r="ET153" s="691"/>
      <c r="EU153" s="691"/>
      <c r="EV153" s="691"/>
      <c r="EW153" s="691"/>
      <c r="EX153" s="691"/>
      <c r="EY153" s="691"/>
      <c r="EZ153" s="691"/>
      <c r="FA153" s="691"/>
      <c r="FB153" s="691"/>
      <c r="FC153" s="691"/>
      <c r="FD153" s="691"/>
      <c r="FE153" s="691"/>
      <c r="FF153" s="691"/>
      <c r="FG153" s="691"/>
      <c r="FH153" s="691"/>
      <c r="FI153" s="691"/>
      <c r="FJ153" s="691"/>
      <c r="FK153" s="691"/>
      <c r="FL153" s="691"/>
      <c r="FM153" s="691"/>
      <c r="FN153" s="691"/>
      <c r="FO153" s="691"/>
      <c r="FP153" s="691"/>
      <c r="FQ153" s="691"/>
      <c r="FR153" s="691"/>
      <c r="FS153" s="691"/>
      <c r="FT153" s="691"/>
      <c r="FU153" s="691"/>
      <c r="FV153" s="691"/>
      <c r="FW153" s="691"/>
      <c r="FX153" s="691"/>
      <c r="FY153" s="691"/>
      <c r="FZ153" s="691"/>
      <c r="GA153" s="691"/>
      <c r="GB153" s="691"/>
      <c r="GC153" s="691"/>
      <c r="GD153" s="691"/>
      <c r="GE153" s="691"/>
      <c r="GF153" s="691"/>
      <c r="GG153" s="691"/>
      <c r="GH153" s="691"/>
      <c r="GI153" s="691"/>
      <c r="GJ153" s="691"/>
      <c r="GK153" s="691"/>
      <c r="GL153" s="691"/>
      <c r="GM153" s="691"/>
      <c r="GN153" s="691"/>
      <c r="GO153" s="691"/>
      <c r="GP153" s="691"/>
      <c r="GQ153" s="691"/>
      <c r="GR153" s="691"/>
      <c r="GS153" s="691"/>
      <c r="GT153" s="691"/>
      <c r="GU153" s="691"/>
      <c r="GV153" s="691"/>
      <c r="GW153" s="691"/>
      <c r="GX153" s="691"/>
      <c r="GY153" s="691"/>
      <c r="GZ153" s="691"/>
      <c r="HA153" s="691"/>
      <c r="HB153" s="691"/>
      <c r="HC153" s="691"/>
      <c r="HD153" s="691"/>
      <c r="HE153" s="691"/>
      <c r="HF153" s="691"/>
      <c r="HG153" s="691"/>
      <c r="HH153" s="691"/>
    </row>
    <row r="154" spans="1:216" s="787" customFormat="1" x14ac:dyDescent="0.25">
      <c r="A154" s="691"/>
      <c r="B154" s="814"/>
      <c r="C154" s="814"/>
      <c r="D154" s="814"/>
      <c r="E154" s="814"/>
      <c r="F154" s="814"/>
      <c r="G154" s="814"/>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1"/>
      <c r="AY154" s="691"/>
      <c r="AZ154" s="691"/>
      <c r="BA154" s="691"/>
      <c r="BB154" s="691"/>
      <c r="BC154" s="691"/>
      <c r="BD154" s="691"/>
      <c r="BE154" s="691"/>
      <c r="BF154" s="691"/>
      <c r="BG154" s="691"/>
      <c r="BH154" s="691"/>
      <c r="BI154" s="691"/>
      <c r="BJ154" s="691"/>
      <c r="BK154" s="691"/>
      <c r="BL154" s="691"/>
      <c r="BM154" s="691"/>
      <c r="BN154" s="691"/>
      <c r="BO154" s="691"/>
      <c r="BP154" s="691"/>
      <c r="BQ154" s="691"/>
      <c r="BR154" s="691"/>
      <c r="BS154" s="691"/>
      <c r="BT154" s="691"/>
      <c r="BU154" s="691"/>
      <c r="BV154" s="691"/>
      <c r="BW154" s="691"/>
      <c r="BX154" s="691"/>
      <c r="BY154" s="691"/>
      <c r="BZ154" s="691"/>
      <c r="CA154" s="691"/>
      <c r="CB154" s="691"/>
      <c r="CC154" s="691"/>
      <c r="CD154" s="691"/>
      <c r="CE154" s="691"/>
      <c r="CF154" s="691"/>
      <c r="CG154" s="691"/>
      <c r="CH154" s="691"/>
      <c r="CI154" s="691"/>
      <c r="CJ154" s="691"/>
      <c r="CK154" s="691"/>
      <c r="CL154" s="691"/>
      <c r="CM154" s="691"/>
      <c r="CN154" s="691"/>
      <c r="CO154" s="691"/>
      <c r="CP154" s="691"/>
      <c r="CQ154" s="691"/>
      <c r="CR154" s="691"/>
      <c r="CS154" s="691"/>
      <c r="CT154" s="691"/>
      <c r="CU154" s="691"/>
      <c r="CV154" s="691"/>
      <c r="CW154" s="691"/>
      <c r="CX154" s="691"/>
      <c r="CY154" s="691"/>
      <c r="CZ154" s="691"/>
      <c r="DA154" s="691"/>
      <c r="DB154" s="691"/>
      <c r="DC154" s="691"/>
      <c r="DD154" s="691"/>
      <c r="DE154" s="691"/>
      <c r="DF154" s="691"/>
      <c r="DG154" s="691"/>
      <c r="DH154" s="691"/>
      <c r="DI154" s="691"/>
      <c r="DJ154" s="691"/>
      <c r="DK154" s="691"/>
      <c r="DL154" s="691"/>
      <c r="DM154" s="691"/>
      <c r="DN154" s="691"/>
      <c r="DO154" s="691"/>
      <c r="DP154" s="691"/>
      <c r="DQ154" s="691"/>
      <c r="DR154" s="691"/>
      <c r="DS154" s="691"/>
      <c r="DT154" s="691"/>
      <c r="DU154" s="691"/>
      <c r="DV154" s="691"/>
      <c r="DW154" s="691"/>
      <c r="DX154" s="691"/>
      <c r="DY154" s="691"/>
      <c r="DZ154" s="691"/>
      <c r="EA154" s="691"/>
      <c r="EB154" s="691"/>
      <c r="EC154" s="691"/>
      <c r="ED154" s="691"/>
      <c r="EE154" s="691"/>
      <c r="EF154" s="691"/>
      <c r="EG154" s="691"/>
      <c r="EH154" s="691"/>
      <c r="EI154" s="691"/>
      <c r="EJ154" s="691"/>
      <c r="EK154" s="691"/>
      <c r="EL154" s="691"/>
      <c r="EM154" s="691"/>
      <c r="EN154" s="691"/>
      <c r="EO154" s="691"/>
      <c r="EP154" s="691"/>
      <c r="EQ154" s="691"/>
      <c r="ER154" s="691"/>
      <c r="ES154" s="691"/>
      <c r="ET154" s="691"/>
      <c r="EU154" s="691"/>
      <c r="EV154" s="691"/>
      <c r="EW154" s="691"/>
      <c r="EX154" s="691"/>
      <c r="EY154" s="691"/>
      <c r="EZ154" s="691"/>
      <c r="FA154" s="691"/>
      <c r="FB154" s="691"/>
      <c r="FC154" s="691"/>
      <c r="FD154" s="691"/>
      <c r="FE154" s="691"/>
      <c r="FF154" s="691"/>
      <c r="FG154" s="691"/>
      <c r="FH154" s="691"/>
      <c r="FI154" s="691"/>
      <c r="FJ154" s="691"/>
      <c r="FK154" s="691"/>
      <c r="FL154" s="691"/>
      <c r="FM154" s="691"/>
      <c r="FN154" s="691"/>
      <c r="FO154" s="691"/>
      <c r="FP154" s="691"/>
      <c r="FQ154" s="691"/>
      <c r="FR154" s="691"/>
      <c r="FS154" s="691"/>
      <c r="FT154" s="691"/>
      <c r="FU154" s="691"/>
      <c r="FV154" s="691"/>
      <c r="FW154" s="691"/>
      <c r="FX154" s="691"/>
      <c r="FY154" s="691"/>
      <c r="FZ154" s="691"/>
      <c r="GA154" s="691"/>
      <c r="GB154" s="691"/>
      <c r="GC154" s="691"/>
      <c r="GD154" s="691"/>
      <c r="GE154" s="691"/>
      <c r="GF154" s="691"/>
      <c r="GG154" s="691"/>
      <c r="GH154" s="691"/>
      <c r="GI154" s="691"/>
      <c r="GJ154" s="691"/>
      <c r="GK154" s="691"/>
      <c r="GL154" s="691"/>
      <c r="GM154" s="691"/>
      <c r="GN154" s="691"/>
      <c r="GO154" s="691"/>
      <c r="GP154" s="691"/>
      <c r="GQ154" s="691"/>
      <c r="GR154" s="691"/>
      <c r="GS154" s="691"/>
      <c r="GT154" s="691"/>
      <c r="GU154" s="691"/>
      <c r="GV154" s="691"/>
      <c r="GW154" s="691"/>
      <c r="GX154" s="691"/>
      <c r="GY154" s="691"/>
      <c r="GZ154" s="691"/>
      <c r="HA154" s="691"/>
      <c r="HB154" s="691"/>
      <c r="HC154" s="691"/>
      <c r="HD154" s="691"/>
      <c r="HE154" s="691"/>
      <c r="HF154" s="691"/>
      <c r="HG154" s="691"/>
      <c r="HH154" s="691"/>
    </row>
    <row r="155" spans="1:216" s="787" customFormat="1" x14ac:dyDescent="0.25">
      <c r="A155" s="691"/>
      <c r="B155" s="814"/>
      <c r="C155" s="814"/>
      <c r="D155" s="814"/>
      <c r="E155" s="814"/>
      <c r="F155" s="814"/>
      <c r="G155" s="814"/>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691"/>
      <c r="AG155" s="691"/>
      <c r="AH155" s="691"/>
      <c r="AI155" s="691"/>
      <c r="AJ155" s="691"/>
      <c r="AK155" s="691"/>
      <c r="AL155" s="691"/>
      <c r="AM155" s="691"/>
      <c r="AN155" s="691"/>
      <c r="AO155" s="691"/>
      <c r="AP155" s="691"/>
      <c r="AQ155" s="691"/>
      <c r="AR155" s="691"/>
      <c r="AS155" s="691"/>
      <c r="AT155" s="691"/>
      <c r="AU155" s="691"/>
      <c r="AV155" s="691"/>
      <c r="AW155" s="691"/>
      <c r="AX155" s="691"/>
      <c r="AY155" s="691"/>
      <c r="AZ155" s="691"/>
      <c r="BA155" s="691"/>
      <c r="BB155" s="691"/>
      <c r="BC155" s="691"/>
      <c r="BD155" s="691"/>
      <c r="BE155" s="691"/>
      <c r="BF155" s="691"/>
      <c r="BG155" s="691"/>
      <c r="BH155" s="691"/>
      <c r="BI155" s="691"/>
      <c r="BJ155" s="691"/>
      <c r="BK155" s="691"/>
      <c r="BL155" s="691"/>
      <c r="BM155" s="691"/>
      <c r="BN155" s="691"/>
      <c r="BO155" s="691"/>
      <c r="BP155" s="691"/>
      <c r="BQ155" s="691"/>
      <c r="BR155" s="691"/>
      <c r="BS155" s="691"/>
      <c r="BT155" s="691"/>
      <c r="BU155" s="691"/>
      <c r="BV155" s="691"/>
      <c r="BW155" s="691"/>
      <c r="BX155" s="691"/>
      <c r="BY155" s="691"/>
      <c r="BZ155" s="691"/>
      <c r="CA155" s="691"/>
      <c r="CB155" s="691"/>
      <c r="CC155" s="691"/>
      <c r="CD155" s="691"/>
      <c r="CE155" s="691"/>
      <c r="CF155" s="691"/>
      <c r="CG155" s="691"/>
      <c r="CH155" s="691"/>
      <c r="CI155" s="691"/>
      <c r="CJ155" s="691"/>
      <c r="CK155" s="691"/>
      <c r="CL155" s="691"/>
      <c r="CM155" s="691"/>
      <c r="CN155" s="691"/>
      <c r="CO155" s="691"/>
      <c r="CP155" s="691"/>
      <c r="CQ155" s="691"/>
      <c r="CR155" s="691"/>
      <c r="CS155" s="691"/>
      <c r="CT155" s="691"/>
      <c r="CU155" s="691"/>
      <c r="CV155" s="691"/>
      <c r="CW155" s="691"/>
      <c r="CX155" s="691"/>
      <c r="CY155" s="691"/>
      <c r="CZ155" s="691"/>
      <c r="DA155" s="691"/>
      <c r="DB155" s="691"/>
      <c r="DC155" s="691"/>
      <c r="DD155" s="691"/>
      <c r="DE155" s="691"/>
      <c r="DF155" s="691"/>
      <c r="DG155" s="691"/>
      <c r="DH155" s="691"/>
      <c r="DI155" s="691"/>
      <c r="DJ155" s="691"/>
      <c r="DK155" s="691"/>
      <c r="DL155" s="691"/>
      <c r="DM155" s="691"/>
      <c r="DN155" s="691"/>
      <c r="DO155" s="691"/>
      <c r="DP155" s="691"/>
      <c r="DQ155" s="691"/>
      <c r="DR155" s="691"/>
      <c r="DS155" s="691"/>
      <c r="DT155" s="691"/>
      <c r="DU155" s="691"/>
      <c r="DV155" s="691"/>
      <c r="DW155" s="691"/>
      <c r="DX155" s="691"/>
      <c r="DY155" s="691"/>
      <c r="DZ155" s="691"/>
      <c r="EA155" s="691"/>
      <c r="EB155" s="691"/>
      <c r="EC155" s="691"/>
      <c r="ED155" s="691"/>
      <c r="EE155" s="691"/>
      <c r="EF155" s="691"/>
      <c r="EG155" s="691"/>
      <c r="EH155" s="691"/>
      <c r="EI155" s="691"/>
      <c r="EJ155" s="691"/>
      <c r="EK155" s="691"/>
      <c r="EL155" s="691"/>
      <c r="EM155" s="691"/>
      <c r="EN155" s="691"/>
      <c r="EO155" s="691"/>
      <c r="EP155" s="691"/>
      <c r="EQ155" s="691"/>
      <c r="ER155" s="691"/>
      <c r="ES155" s="691"/>
      <c r="ET155" s="691"/>
      <c r="EU155" s="691"/>
      <c r="EV155" s="691"/>
      <c r="EW155" s="691"/>
      <c r="EX155" s="691"/>
      <c r="EY155" s="691"/>
      <c r="EZ155" s="691"/>
      <c r="FA155" s="691"/>
      <c r="FB155" s="691"/>
      <c r="FC155" s="691"/>
      <c r="FD155" s="691"/>
      <c r="FE155" s="691"/>
      <c r="FF155" s="691"/>
      <c r="FG155" s="691"/>
      <c r="FH155" s="691"/>
      <c r="FI155" s="691"/>
      <c r="FJ155" s="691"/>
      <c r="FK155" s="691"/>
      <c r="FL155" s="691"/>
      <c r="FM155" s="691"/>
      <c r="FN155" s="691"/>
      <c r="FO155" s="691"/>
      <c r="FP155" s="691"/>
      <c r="FQ155" s="691"/>
      <c r="FR155" s="691"/>
      <c r="FS155" s="691"/>
      <c r="FT155" s="691"/>
      <c r="FU155" s="691"/>
      <c r="FV155" s="691"/>
      <c r="FW155" s="691"/>
      <c r="FX155" s="691"/>
      <c r="FY155" s="691"/>
      <c r="FZ155" s="691"/>
      <c r="GA155" s="691"/>
      <c r="GB155" s="691"/>
      <c r="GC155" s="691"/>
      <c r="GD155" s="691"/>
      <c r="GE155" s="691"/>
      <c r="GF155" s="691"/>
      <c r="GG155" s="691"/>
      <c r="GH155" s="691"/>
      <c r="GI155" s="691"/>
      <c r="GJ155" s="691"/>
      <c r="GK155" s="691"/>
      <c r="GL155" s="691"/>
      <c r="GM155" s="691"/>
      <c r="GN155" s="691"/>
      <c r="GO155" s="691"/>
      <c r="GP155" s="691"/>
      <c r="GQ155" s="691"/>
      <c r="GR155" s="691"/>
      <c r="GS155" s="691"/>
      <c r="GT155" s="691"/>
      <c r="GU155" s="691"/>
      <c r="GV155" s="691"/>
      <c r="GW155" s="691"/>
      <c r="GX155" s="691"/>
      <c r="GY155" s="691"/>
      <c r="GZ155" s="691"/>
      <c r="HA155" s="691"/>
      <c r="HB155" s="691"/>
      <c r="HC155" s="691"/>
      <c r="HD155" s="691"/>
      <c r="HE155" s="691"/>
      <c r="HF155" s="691"/>
      <c r="HG155" s="691"/>
      <c r="HH155" s="691"/>
    </row>
    <row r="156" spans="1:216" s="787" customFormat="1" x14ac:dyDescent="0.25">
      <c r="A156" s="691"/>
      <c r="B156" s="814"/>
      <c r="C156" s="814"/>
      <c r="D156" s="814"/>
      <c r="E156" s="814"/>
      <c r="F156" s="814"/>
      <c r="G156" s="814"/>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1"/>
      <c r="AY156" s="691"/>
      <c r="AZ156" s="691"/>
      <c r="BA156" s="691"/>
      <c r="BB156" s="691"/>
      <c r="BC156" s="691"/>
      <c r="BD156" s="691"/>
      <c r="BE156" s="691"/>
      <c r="BF156" s="691"/>
      <c r="BG156" s="691"/>
      <c r="BH156" s="691"/>
      <c r="BI156" s="691"/>
      <c r="BJ156" s="691"/>
      <c r="BK156" s="691"/>
      <c r="BL156" s="691"/>
      <c r="BM156" s="691"/>
      <c r="BN156" s="691"/>
      <c r="BO156" s="691"/>
      <c r="BP156" s="691"/>
      <c r="BQ156" s="691"/>
      <c r="BR156" s="691"/>
      <c r="BS156" s="691"/>
      <c r="BT156" s="691"/>
      <c r="BU156" s="691"/>
      <c r="BV156" s="691"/>
      <c r="BW156" s="691"/>
      <c r="BX156" s="691"/>
      <c r="BY156" s="691"/>
      <c r="BZ156" s="691"/>
      <c r="CA156" s="691"/>
      <c r="CB156" s="691"/>
      <c r="CC156" s="691"/>
      <c r="CD156" s="691"/>
      <c r="CE156" s="691"/>
      <c r="CF156" s="691"/>
      <c r="CG156" s="691"/>
      <c r="CH156" s="691"/>
      <c r="CI156" s="691"/>
      <c r="CJ156" s="691"/>
      <c r="CK156" s="691"/>
      <c r="CL156" s="691"/>
      <c r="CM156" s="691"/>
      <c r="CN156" s="691"/>
      <c r="CO156" s="691"/>
      <c r="CP156" s="691"/>
      <c r="CQ156" s="691"/>
      <c r="CR156" s="691"/>
      <c r="CS156" s="691"/>
      <c r="CT156" s="691"/>
      <c r="CU156" s="691"/>
      <c r="CV156" s="691"/>
      <c r="CW156" s="691"/>
      <c r="CX156" s="691"/>
      <c r="CY156" s="691"/>
      <c r="CZ156" s="691"/>
      <c r="DA156" s="691"/>
      <c r="DB156" s="691"/>
      <c r="DC156" s="691"/>
      <c r="DD156" s="691"/>
      <c r="DE156" s="691"/>
      <c r="DF156" s="691"/>
      <c r="DG156" s="691"/>
      <c r="DH156" s="691"/>
      <c r="DI156" s="691"/>
      <c r="DJ156" s="691"/>
      <c r="DK156" s="691"/>
      <c r="DL156" s="691"/>
      <c r="DM156" s="691"/>
      <c r="DN156" s="691"/>
      <c r="DO156" s="691"/>
      <c r="DP156" s="691"/>
      <c r="DQ156" s="691"/>
      <c r="DR156" s="691"/>
      <c r="DS156" s="691"/>
      <c r="DT156" s="691"/>
      <c r="DU156" s="691"/>
      <c r="DV156" s="691"/>
      <c r="DW156" s="691"/>
      <c r="DX156" s="691"/>
      <c r="DY156" s="691"/>
      <c r="DZ156" s="691"/>
      <c r="EA156" s="691"/>
      <c r="EB156" s="691"/>
      <c r="EC156" s="691"/>
      <c r="ED156" s="691"/>
      <c r="EE156" s="691"/>
      <c r="EF156" s="691"/>
      <c r="EG156" s="691"/>
      <c r="EH156" s="691"/>
      <c r="EI156" s="691"/>
      <c r="EJ156" s="691"/>
      <c r="EK156" s="691"/>
      <c r="EL156" s="691"/>
      <c r="EM156" s="691"/>
      <c r="EN156" s="691"/>
      <c r="EO156" s="691"/>
      <c r="EP156" s="691"/>
      <c r="EQ156" s="691"/>
      <c r="ER156" s="691"/>
      <c r="ES156" s="691"/>
      <c r="ET156" s="691"/>
      <c r="EU156" s="691"/>
      <c r="EV156" s="691"/>
      <c r="EW156" s="691"/>
      <c r="EX156" s="691"/>
      <c r="EY156" s="691"/>
      <c r="EZ156" s="691"/>
      <c r="FA156" s="691"/>
      <c r="FB156" s="691"/>
      <c r="FC156" s="691"/>
      <c r="FD156" s="691"/>
      <c r="FE156" s="691"/>
      <c r="FF156" s="691"/>
      <c r="FG156" s="691"/>
      <c r="FH156" s="691"/>
      <c r="FI156" s="691"/>
      <c r="FJ156" s="691"/>
      <c r="FK156" s="691"/>
      <c r="FL156" s="691"/>
      <c r="FM156" s="691"/>
      <c r="FN156" s="691"/>
      <c r="FO156" s="691"/>
      <c r="FP156" s="691"/>
      <c r="FQ156" s="691"/>
      <c r="FR156" s="691"/>
      <c r="FS156" s="691"/>
      <c r="FT156" s="691"/>
      <c r="FU156" s="691"/>
      <c r="FV156" s="691"/>
      <c r="FW156" s="691"/>
      <c r="FX156" s="691"/>
      <c r="FY156" s="691"/>
      <c r="FZ156" s="691"/>
      <c r="GA156" s="691"/>
      <c r="GB156" s="691"/>
      <c r="GC156" s="691"/>
      <c r="GD156" s="691"/>
      <c r="GE156" s="691"/>
      <c r="GF156" s="691"/>
      <c r="GG156" s="691"/>
      <c r="GH156" s="691"/>
      <c r="GI156" s="691"/>
      <c r="GJ156" s="691"/>
      <c r="GK156" s="691"/>
      <c r="GL156" s="691"/>
      <c r="GM156" s="691"/>
      <c r="GN156" s="691"/>
      <c r="GO156" s="691"/>
      <c r="GP156" s="691"/>
      <c r="GQ156" s="691"/>
      <c r="GR156" s="691"/>
      <c r="GS156" s="691"/>
      <c r="GT156" s="691"/>
      <c r="GU156" s="691"/>
      <c r="GV156" s="691"/>
      <c r="GW156" s="691"/>
      <c r="GX156" s="691"/>
      <c r="GY156" s="691"/>
      <c r="GZ156" s="691"/>
      <c r="HA156" s="691"/>
      <c r="HB156" s="691"/>
      <c r="HC156" s="691"/>
      <c r="HD156" s="691"/>
      <c r="HE156" s="691"/>
      <c r="HF156" s="691"/>
      <c r="HG156" s="691"/>
      <c r="HH156" s="691"/>
    </row>
    <row r="157" spans="1:216" s="787" customFormat="1" x14ac:dyDescent="0.25">
      <c r="A157" s="691"/>
      <c r="B157" s="814"/>
      <c r="C157" s="814"/>
      <c r="D157" s="814"/>
      <c r="E157" s="814"/>
      <c r="F157" s="814"/>
      <c r="G157" s="814"/>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1"/>
      <c r="AY157" s="691"/>
      <c r="AZ157" s="691"/>
      <c r="BA157" s="691"/>
      <c r="BB157" s="691"/>
      <c r="BC157" s="691"/>
      <c r="BD157" s="691"/>
      <c r="BE157" s="691"/>
      <c r="BF157" s="691"/>
      <c r="BG157" s="691"/>
      <c r="BH157" s="691"/>
      <c r="BI157" s="691"/>
      <c r="BJ157" s="691"/>
      <c r="BK157" s="691"/>
      <c r="BL157" s="691"/>
      <c r="BM157" s="691"/>
      <c r="BN157" s="691"/>
      <c r="BO157" s="691"/>
      <c r="BP157" s="691"/>
      <c r="BQ157" s="691"/>
      <c r="BR157" s="691"/>
      <c r="BS157" s="691"/>
      <c r="BT157" s="691"/>
      <c r="BU157" s="691"/>
      <c r="BV157" s="691"/>
      <c r="BW157" s="691"/>
      <c r="BX157" s="691"/>
      <c r="BY157" s="691"/>
      <c r="BZ157" s="691"/>
      <c r="CA157" s="691"/>
      <c r="CB157" s="691"/>
      <c r="CC157" s="691"/>
      <c r="CD157" s="691"/>
      <c r="CE157" s="691"/>
      <c r="CF157" s="691"/>
      <c r="CG157" s="691"/>
      <c r="CH157" s="691"/>
      <c r="CI157" s="691"/>
      <c r="CJ157" s="691"/>
      <c r="CK157" s="691"/>
      <c r="CL157" s="691"/>
      <c r="CM157" s="691"/>
      <c r="CN157" s="691"/>
      <c r="CO157" s="691"/>
      <c r="CP157" s="691"/>
      <c r="CQ157" s="691"/>
      <c r="CR157" s="691"/>
      <c r="CS157" s="691"/>
      <c r="CT157" s="691"/>
      <c r="CU157" s="691"/>
      <c r="CV157" s="691"/>
      <c r="CW157" s="691"/>
      <c r="CX157" s="691"/>
      <c r="CY157" s="691"/>
      <c r="CZ157" s="691"/>
      <c r="DA157" s="691"/>
      <c r="DB157" s="691"/>
      <c r="DC157" s="691"/>
      <c r="DD157" s="691"/>
      <c r="DE157" s="691"/>
      <c r="DF157" s="691"/>
      <c r="DG157" s="691"/>
      <c r="DH157" s="691"/>
      <c r="DI157" s="691"/>
      <c r="DJ157" s="691"/>
      <c r="DK157" s="691"/>
      <c r="DL157" s="691"/>
      <c r="DM157" s="691"/>
      <c r="DN157" s="691"/>
      <c r="DO157" s="691"/>
      <c r="DP157" s="691"/>
      <c r="DQ157" s="691"/>
      <c r="DR157" s="691"/>
      <c r="DS157" s="691"/>
      <c r="DT157" s="691"/>
      <c r="DU157" s="691"/>
      <c r="DV157" s="691"/>
      <c r="DW157" s="691"/>
      <c r="DX157" s="691"/>
      <c r="DY157" s="691"/>
      <c r="DZ157" s="691"/>
      <c r="EA157" s="691"/>
      <c r="EB157" s="691"/>
      <c r="EC157" s="691"/>
      <c r="ED157" s="691"/>
      <c r="EE157" s="691"/>
      <c r="EF157" s="691"/>
      <c r="EG157" s="691"/>
      <c r="EH157" s="691"/>
      <c r="EI157" s="691"/>
      <c r="EJ157" s="691"/>
      <c r="EK157" s="691"/>
      <c r="EL157" s="691"/>
      <c r="EM157" s="691"/>
      <c r="EN157" s="691"/>
      <c r="EO157" s="691"/>
      <c r="EP157" s="691"/>
      <c r="EQ157" s="691"/>
      <c r="ER157" s="691"/>
      <c r="ES157" s="691"/>
      <c r="ET157" s="691"/>
      <c r="EU157" s="691"/>
      <c r="EV157" s="691"/>
      <c r="EW157" s="691"/>
      <c r="EX157" s="691"/>
      <c r="EY157" s="691"/>
      <c r="EZ157" s="691"/>
      <c r="FA157" s="691"/>
      <c r="FB157" s="691"/>
      <c r="FC157" s="691"/>
      <c r="FD157" s="691"/>
      <c r="FE157" s="691"/>
      <c r="FF157" s="691"/>
      <c r="FG157" s="691"/>
      <c r="FH157" s="691"/>
      <c r="FI157" s="691"/>
      <c r="FJ157" s="691"/>
      <c r="FK157" s="691"/>
      <c r="FL157" s="691"/>
      <c r="FM157" s="691"/>
      <c r="FN157" s="691"/>
      <c r="FO157" s="691"/>
      <c r="FP157" s="691"/>
      <c r="FQ157" s="691"/>
      <c r="FR157" s="691"/>
      <c r="FS157" s="691"/>
      <c r="FT157" s="691"/>
      <c r="FU157" s="691"/>
      <c r="FV157" s="691"/>
      <c r="FW157" s="691"/>
      <c r="FX157" s="691"/>
      <c r="FY157" s="691"/>
      <c r="FZ157" s="691"/>
      <c r="GA157" s="691"/>
      <c r="GB157" s="691"/>
      <c r="GC157" s="691"/>
      <c r="GD157" s="691"/>
      <c r="GE157" s="691"/>
      <c r="GF157" s="691"/>
      <c r="GG157" s="691"/>
      <c r="GH157" s="691"/>
      <c r="GI157" s="691"/>
      <c r="GJ157" s="691"/>
      <c r="GK157" s="691"/>
      <c r="GL157" s="691"/>
      <c r="GM157" s="691"/>
      <c r="GN157" s="691"/>
      <c r="GO157" s="691"/>
      <c r="GP157" s="691"/>
      <c r="GQ157" s="691"/>
      <c r="GR157" s="691"/>
      <c r="GS157" s="691"/>
      <c r="GT157" s="691"/>
      <c r="GU157" s="691"/>
      <c r="GV157" s="691"/>
      <c r="GW157" s="691"/>
      <c r="GX157" s="691"/>
      <c r="GY157" s="691"/>
      <c r="GZ157" s="691"/>
      <c r="HA157" s="691"/>
      <c r="HB157" s="691"/>
      <c r="HC157" s="691"/>
      <c r="HD157" s="691"/>
      <c r="HE157" s="691"/>
      <c r="HF157" s="691"/>
      <c r="HG157" s="691"/>
      <c r="HH157" s="691"/>
    </row>
    <row r="158" spans="1:216" s="787" customFormat="1" x14ac:dyDescent="0.25">
      <c r="A158" s="691"/>
      <c r="B158" s="814"/>
      <c r="C158" s="814"/>
      <c r="D158" s="814"/>
      <c r="E158" s="814"/>
      <c r="F158" s="814"/>
      <c r="G158" s="814"/>
      <c r="I158" s="691"/>
      <c r="J158" s="691"/>
      <c r="K158" s="691"/>
      <c r="L158" s="691"/>
      <c r="M158" s="691"/>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1"/>
      <c r="AY158" s="691"/>
      <c r="AZ158" s="691"/>
      <c r="BA158" s="691"/>
      <c r="BB158" s="691"/>
      <c r="BC158" s="691"/>
      <c r="BD158" s="691"/>
      <c r="BE158" s="691"/>
      <c r="BF158" s="691"/>
      <c r="BG158" s="691"/>
      <c r="BH158" s="691"/>
      <c r="BI158" s="691"/>
      <c r="BJ158" s="691"/>
      <c r="BK158" s="691"/>
      <c r="BL158" s="691"/>
      <c r="BM158" s="691"/>
      <c r="BN158" s="691"/>
      <c r="BO158" s="691"/>
      <c r="BP158" s="691"/>
      <c r="BQ158" s="691"/>
      <c r="BR158" s="691"/>
      <c r="BS158" s="691"/>
      <c r="BT158" s="691"/>
      <c r="BU158" s="691"/>
      <c r="BV158" s="691"/>
      <c r="BW158" s="691"/>
      <c r="BX158" s="691"/>
      <c r="BY158" s="691"/>
      <c r="BZ158" s="691"/>
      <c r="CA158" s="691"/>
      <c r="CB158" s="691"/>
      <c r="CC158" s="691"/>
      <c r="CD158" s="691"/>
      <c r="CE158" s="691"/>
      <c r="CF158" s="691"/>
      <c r="CG158" s="691"/>
      <c r="CH158" s="691"/>
      <c r="CI158" s="691"/>
      <c r="CJ158" s="691"/>
      <c r="CK158" s="691"/>
      <c r="CL158" s="691"/>
      <c r="CM158" s="691"/>
      <c r="CN158" s="691"/>
      <c r="CO158" s="691"/>
      <c r="CP158" s="691"/>
      <c r="CQ158" s="691"/>
      <c r="CR158" s="691"/>
      <c r="CS158" s="691"/>
      <c r="CT158" s="691"/>
      <c r="CU158" s="691"/>
      <c r="CV158" s="691"/>
      <c r="CW158" s="691"/>
      <c r="CX158" s="691"/>
      <c r="CY158" s="691"/>
      <c r="CZ158" s="691"/>
      <c r="DA158" s="691"/>
      <c r="DB158" s="691"/>
      <c r="DC158" s="691"/>
      <c r="DD158" s="691"/>
      <c r="DE158" s="691"/>
      <c r="DF158" s="691"/>
      <c r="DG158" s="691"/>
      <c r="DH158" s="691"/>
      <c r="DI158" s="691"/>
      <c r="DJ158" s="691"/>
      <c r="DK158" s="691"/>
      <c r="DL158" s="691"/>
      <c r="DM158" s="691"/>
      <c r="DN158" s="691"/>
      <c r="DO158" s="691"/>
      <c r="DP158" s="691"/>
      <c r="DQ158" s="691"/>
      <c r="DR158" s="691"/>
      <c r="DS158" s="691"/>
      <c r="DT158" s="691"/>
      <c r="DU158" s="691"/>
      <c r="DV158" s="691"/>
      <c r="DW158" s="691"/>
      <c r="DX158" s="691"/>
      <c r="DY158" s="691"/>
      <c r="DZ158" s="691"/>
      <c r="EA158" s="691"/>
      <c r="EB158" s="691"/>
      <c r="EC158" s="691"/>
      <c r="ED158" s="691"/>
      <c r="EE158" s="691"/>
      <c r="EF158" s="691"/>
      <c r="EG158" s="691"/>
      <c r="EH158" s="691"/>
      <c r="EI158" s="691"/>
      <c r="EJ158" s="691"/>
      <c r="EK158" s="691"/>
      <c r="EL158" s="691"/>
      <c r="EM158" s="691"/>
      <c r="EN158" s="691"/>
      <c r="EO158" s="691"/>
      <c r="EP158" s="691"/>
      <c r="EQ158" s="691"/>
      <c r="ER158" s="691"/>
      <c r="ES158" s="691"/>
      <c r="ET158" s="691"/>
      <c r="EU158" s="691"/>
      <c r="EV158" s="691"/>
      <c r="EW158" s="691"/>
      <c r="EX158" s="691"/>
      <c r="EY158" s="691"/>
      <c r="EZ158" s="691"/>
      <c r="FA158" s="691"/>
      <c r="FB158" s="691"/>
      <c r="FC158" s="691"/>
      <c r="FD158" s="691"/>
      <c r="FE158" s="691"/>
      <c r="FF158" s="691"/>
      <c r="FG158" s="691"/>
      <c r="FH158" s="691"/>
      <c r="FI158" s="691"/>
      <c r="FJ158" s="691"/>
      <c r="FK158" s="691"/>
      <c r="FL158" s="691"/>
      <c r="FM158" s="691"/>
      <c r="FN158" s="691"/>
      <c r="FO158" s="691"/>
      <c r="FP158" s="691"/>
      <c r="FQ158" s="691"/>
      <c r="FR158" s="691"/>
      <c r="FS158" s="691"/>
      <c r="FT158" s="691"/>
      <c r="FU158" s="691"/>
      <c r="FV158" s="691"/>
      <c r="FW158" s="691"/>
      <c r="FX158" s="691"/>
      <c r="FY158" s="691"/>
      <c r="FZ158" s="691"/>
      <c r="GA158" s="691"/>
      <c r="GB158" s="691"/>
      <c r="GC158" s="691"/>
      <c r="GD158" s="691"/>
      <c r="GE158" s="691"/>
      <c r="GF158" s="691"/>
      <c r="GG158" s="691"/>
      <c r="GH158" s="691"/>
      <c r="GI158" s="691"/>
      <c r="GJ158" s="691"/>
      <c r="GK158" s="691"/>
      <c r="GL158" s="691"/>
      <c r="GM158" s="691"/>
      <c r="GN158" s="691"/>
      <c r="GO158" s="691"/>
      <c r="GP158" s="691"/>
      <c r="GQ158" s="691"/>
      <c r="GR158" s="691"/>
      <c r="GS158" s="691"/>
      <c r="GT158" s="691"/>
      <c r="GU158" s="691"/>
      <c r="GV158" s="691"/>
      <c r="GW158" s="691"/>
      <c r="GX158" s="691"/>
      <c r="GY158" s="691"/>
      <c r="GZ158" s="691"/>
      <c r="HA158" s="691"/>
      <c r="HB158" s="691"/>
      <c r="HC158" s="691"/>
      <c r="HD158" s="691"/>
      <c r="HE158" s="691"/>
      <c r="HF158" s="691"/>
      <c r="HG158" s="691"/>
      <c r="HH158" s="691"/>
    </row>
    <row r="159" spans="1:216" s="787" customFormat="1" x14ac:dyDescent="0.25">
      <c r="A159" s="691"/>
      <c r="B159" s="814"/>
      <c r="C159" s="814"/>
      <c r="D159" s="814"/>
      <c r="E159" s="814"/>
      <c r="F159" s="814"/>
      <c r="G159" s="814"/>
      <c r="I159" s="691"/>
      <c r="J159" s="691"/>
      <c r="K159" s="691"/>
      <c r="L159" s="691"/>
      <c r="M159" s="691"/>
      <c r="N159" s="691"/>
      <c r="O159" s="691"/>
      <c r="P159" s="691"/>
      <c r="Q159" s="691"/>
      <c r="R159" s="691"/>
      <c r="S159" s="691"/>
      <c r="T159" s="691"/>
      <c r="U159" s="691"/>
      <c r="V159" s="691"/>
      <c r="W159" s="691"/>
      <c r="X159" s="691"/>
      <c r="Y159" s="691"/>
      <c r="Z159" s="691"/>
      <c r="AA159" s="691"/>
      <c r="AB159" s="691"/>
      <c r="AC159" s="691"/>
      <c r="AD159" s="691"/>
      <c r="AE159" s="691"/>
      <c r="AF159" s="691"/>
      <c r="AG159" s="691"/>
      <c r="AH159" s="691"/>
      <c r="AI159" s="691"/>
      <c r="AJ159" s="691"/>
      <c r="AK159" s="691"/>
      <c r="AL159" s="691"/>
      <c r="AM159" s="691"/>
      <c r="AN159" s="691"/>
      <c r="AO159" s="691"/>
      <c r="AP159" s="691"/>
      <c r="AQ159" s="691"/>
      <c r="AR159" s="691"/>
      <c r="AS159" s="691"/>
      <c r="AT159" s="691"/>
      <c r="AU159" s="691"/>
      <c r="AV159" s="691"/>
      <c r="AW159" s="691"/>
      <c r="AX159" s="691"/>
      <c r="AY159" s="691"/>
      <c r="AZ159" s="691"/>
      <c r="BA159" s="691"/>
      <c r="BB159" s="691"/>
      <c r="BC159" s="691"/>
      <c r="BD159" s="691"/>
      <c r="BE159" s="691"/>
      <c r="BF159" s="691"/>
      <c r="BG159" s="691"/>
      <c r="BH159" s="691"/>
      <c r="BI159" s="691"/>
      <c r="BJ159" s="691"/>
      <c r="BK159" s="691"/>
      <c r="BL159" s="691"/>
      <c r="BM159" s="691"/>
      <c r="BN159" s="691"/>
      <c r="BO159" s="691"/>
      <c r="BP159" s="691"/>
      <c r="BQ159" s="691"/>
      <c r="BR159" s="691"/>
      <c r="BS159" s="691"/>
      <c r="BT159" s="691"/>
      <c r="BU159" s="691"/>
      <c r="BV159" s="691"/>
      <c r="BW159" s="691"/>
      <c r="BX159" s="691"/>
      <c r="BY159" s="691"/>
      <c r="BZ159" s="691"/>
      <c r="CA159" s="691"/>
      <c r="CB159" s="691"/>
      <c r="CC159" s="691"/>
      <c r="CD159" s="691"/>
      <c r="CE159" s="691"/>
      <c r="CF159" s="691"/>
      <c r="CG159" s="691"/>
      <c r="CH159" s="691"/>
      <c r="CI159" s="691"/>
      <c r="CJ159" s="691"/>
      <c r="CK159" s="691"/>
      <c r="CL159" s="691"/>
      <c r="CM159" s="691"/>
      <c r="CN159" s="691"/>
      <c r="CO159" s="691"/>
      <c r="CP159" s="691"/>
      <c r="CQ159" s="691"/>
      <c r="CR159" s="691"/>
      <c r="CS159" s="691"/>
      <c r="CT159" s="691"/>
      <c r="CU159" s="691"/>
      <c r="CV159" s="691"/>
      <c r="CW159" s="691"/>
      <c r="CX159" s="691"/>
      <c r="CY159" s="691"/>
      <c r="CZ159" s="691"/>
      <c r="DA159" s="691"/>
      <c r="DB159" s="691"/>
      <c r="DC159" s="691"/>
      <c r="DD159" s="691"/>
      <c r="DE159" s="691"/>
      <c r="DF159" s="691"/>
      <c r="DG159" s="691"/>
      <c r="DH159" s="691"/>
      <c r="DI159" s="691"/>
      <c r="DJ159" s="691"/>
      <c r="DK159" s="691"/>
      <c r="DL159" s="691"/>
      <c r="DM159" s="691"/>
      <c r="DN159" s="691"/>
      <c r="DO159" s="691"/>
      <c r="DP159" s="691"/>
      <c r="DQ159" s="691"/>
      <c r="DR159" s="691"/>
      <c r="DS159" s="691"/>
      <c r="DT159" s="691"/>
      <c r="DU159" s="691"/>
      <c r="DV159" s="691"/>
      <c r="DW159" s="691"/>
      <c r="DX159" s="691"/>
      <c r="DY159" s="691"/>
      <c r="DZ159" s="691"/>
      <c r="EA159" s="691"/>
      <c r="EB159" s="691"/>
      <c r="EC159" s="691"/>
      <c r="ED159" s="691"/>
      <c r="EE159" s="691"/>
      <c r="EF159" s="691"/>
      <c r="EG159" s="691"/>
      <c r="EH159" s="691"/>
      <c r="EI159" s="691"/>
      <c r="EJ159" s="691"/>
      <c r="EK159" s="691"/>
      <c r="EL159" s="691"/>
      <c r="EM159" s="691"/>
      <c r="EN159" s="691"/>
      <c r="EO159" s="691"/>
      <c r="EP159" s="691"/>
      <c r="EQ159" s="691"/>
      <c r="ER159" s="691"/>
      <c r="ES159" s="691"/>
      <c r="ET159" s="691"/>
      <c r="EU159" s="691"/>
      <c r="EV159" s="691"/>
      <c r="EW159" s="691"/>
      <c r="EX159" s="691"/>
      <c r="EY159" s="691"/>
      <c r="EZ159" s="691"/>
      <c r="FA159" s="691"/>
      <c r="FB159" s="691"/>
      <c r="FC159" s="691"/>
      <c r="FD159" s="691"/>
      <c r="FE159" s="691"/>
      <c r="FF159" s="691"/>
      <c r="FG159" s="691"/>
      <c r="FH159" s="691"/>
      <c r="FI159" s="691"/>
      <c r="FJ159" s="691"/>
      <c r="FK159" s="691"/>
      <c r="FL159" s="691"/>
      <c r="FM159" s="691"/>
      <c r="FN159" s="691"/>
      <c r="FO159" s="691"/>
      <c r="FP159" s="691"/>
      <c r="FQ159" s="691"/>
      <c r="FR159" s="691"/>
      <c r="FS159" s="691"/>
      <c r="FT159" s="691"/>
      <c r="FU159" s="691"/>
      <c r="FV159" s="691"/>
      <c r="FW159" s="691"/>
      <c r="FX159" s="691"/>
      <c r="FY159" s="691"/>
      <c r="FZ159" s="691"/>
      <c r="GA159" s="691"/>
      <c r="GB159" s="691"/>
      <c r="GC159" s="691"/>
      <c r="GD159" s="691"/>
      <c r="GE159" s="691"/>
      <c r="GF159" s="691"/>
      <c r="GG159" s="691"/>
      <c r="GH159" s="691"/>
      <c r="GI159" s="691"/>
      <c r="GJ159" s="691"/>
      <c r="GK159" s="691"/>
      <c r="GL159" s="691"/>
      <c r="GM159" s="691"/>
      <c r="GN159" s="691"/>
      <c r="GO159" s="691"/>
      <c r="GP159" s="691"/>
      <c r="GQ159" s="691"/>
      <c r="GR159" s="691"/>
      <c r="GS159" s="691"/>
      <c r="GT159" s="691"/>
      <c r="GU159" s="691"/>
      <c r="GV159" s="691"/>
      <c r="GW159" s="691"/>
      <c r="GX159" s="691"/>
      <c r="GY159" s="691"/>
      <c r="GZ159" s="691"/>
      <c r="HA159" s="691"/>
      <c r="HB159" s="691"/>
      <c r="HC159" s="691"/>
      <c r="HD159" s="691"/>
      <c r="HE159" s="691"/>
      <c r="HF159" s="691"/>
      <c r="HG159" s="691"/>
      <c r="HH159" s="691"/>
    </row>
    <row r="160" spans="1:216" s="787" customFormat="1" x14ac:dyDescent="0.25">
      <c r="A160" s="691"/>
      <c r="B160" s="814"/>
      <c r="C160" s="814"/>
      <c r="D160" s="814"/>
      <c r="E160" s="814"/>
      <c r="F160" s="814"/>
      <c r="G160" s="814"/>
      <c r="I160" s="691"/>
      <c r="J160" s="691"/>
      <c r="K160" s="691"/>
      <c r="L160" s="691"/>
      <c r="M160" s="691"/>
      <c r="N160" s="691"/>
      <c r="O160" s="691"/>
      <c r="P160" s="691"/>
      <c r="Q160" s="691"/>
      <c r="R160" s="691"/>
      <c r="S160" s="691"/>
      <c r="T160" s="691"/>
      <c r="U160" s="691"/>
      <c r="V160" s="691"/>
      <c r="W160" s="691"/>
      <c r="X160" s="691"/>
      <c r="Y160" s="691"/>
      <c r="Z160" s="691"/>
      <c r="AA160" s="691"/>
      <c r="AB160" s="691"/>
      <c r="AC160" s="691"/>
      <c r="AD160" s="691"/>
      <c r="AE160" s="691"/>
      <c r="AF160" s="691"/>
      <c r="AG160" s="691"/>
      <c r="AH160" s="691"/>
      <c r="AI160" s="691"/>
      <c r="AJ160" s="691"/>
      <c r="AK160" s="691"/>
      <c r="AL160" s="691"/>
      <c r="AM160" s="691"/>
      <c r="AN160" s="691"/>
      <c r="AO160" s="691"/>
      <c r="AP160" s="691"/>
      <c r="AQ160" s="691"/>
      <c r="AR160" s="691"/>
      <c r="AS160" s="691"/>
      <c r="AT160" s="691"/>
      <c r="AU160" s="691"/>
      <c r="AV160" s="691"/>
      <c r="AW160" s="691"/>
      <c r="AX160" s="691"/>
      <c r="AY160" s="691"/>
      <c r="AZ160" s="691"/>
      <c r="BA160" s="691"/>
      <c r="BB160" s="691"/>
      <c r="BC160" s="691"/>
      <c r="BD160" s="691"/>
      <c r="BE160" s="691"/>
      <c r="BF160" s="691"/>
      <c r="BG160" s="691"/>
      <c r="BH160" s="691"/>
      <c r="BI160" s="691"/>
      <c r="BJ160" s="691"/>
      <c r="BK160" s="691"/>
      <c r="BL160" s="691"/>
      <c r="BM160" s="691"/>
      <c r="BN160" s="691"/>
      <c r="BO160" s="691"/>
      <c r="BP160" s="691"/>
      <c r="BQ160" s="691"/>
      <c r="BR160" s="691"/>
      <c r="BS160" s="691"/>
      <c r="BT160" s="691"/>
      <c r="BU160" s="691"/>
      <c r="BV160" s="691"/>
      <c r="BW160" s="691"/>
      <c r="BX160" s="691"/>
      <c r="BY160" s="691"/>
      <c r="BZ160" s="691"/>
      <c r="CA160" s="691"/>
      <c r="CB160" s="691"/>
      <c r="CC160" s="691"/>
      <c r="CD160" s="691"/>
      <c r="CE160" s="691"/>
      <c r="CF160" s="691"/>
      <c r="CG160" s="691"/>
      <c r="CH160" s="691"/>
      <c r="CI160" s="691"/>
      <c r="CJ160" s="691"/>
      <c r="CK160" s="691"/>
      <c r="CL160" s="691"/>
      <c r="CM160" s="691"/>
      <c r="CN160" s="691"/>
      <c r="CO160" s="691"/>
      <c r="CP160" s="691"/>
      <c r="CQ160" s="691"/>
      <c r="CR160" s="691"/>
      <c r="CS160" s="691"/>
      <c r="CT160" s="691"/>
      <c r="CU160" s="691"/>
      <c r="CV160" s="691"/>
      <c r="CW160" s="691"/>
      <c r="CX160" s="691"/>
      <c r="CY160" s="691"/>
      <c r="CZ160" s="691"/>
      <c r="DA160" s="691"/>
      <c r="DB160" s="691"/>
      <c r="DC160" s="691"/>
      <c r="DD160" s="691"/>
      <c r="DE160" s="691"/>
      <c r="DF160" s="691"/>
      <c r="DG160" s="691"/>
      <c r="DH160" s="691"/>
      <c r="DI160" s="691"/>
      <c r="DJ160" s="691"/>
      <c r="DK160" s="691"/>
      <c r="DL160" s="691"/>
      <c r="DM160" s="691"/>
      <c r="DN160" s="691"/>
      <c r="DO160" s="691"/>
      <c r="DP160" s="691"/>
      <c r="DQ160" s="691"/>
      <c r="DR160" s="691"/>
      <c r="DS160" s="691"/>
      <c r="DT160" s="691"/>
      <c r="DU160" s="691"/>
      <c r="DV160" s="691"/>
      <c r="DW160" s="691"/>
      <c r="DX160" s="691"/>
      <c r="DY160" s="691"/>
      <c r="DZ160" s="691"/>
      <c r="EA160" s="691"/>
      <c r="EB160" s="691"/>
      <c r="EC160" s="691"/>
      <c r="ED160" s="691"/>
      <c r="EE160" s="691"/>
      <c r="EF160" s="691"/>
      <c r="EG160" s="691"/>
      <c r="EH160" s="691"/>
      <c r="EI160" s="691"/>
      <c r="EJ160" s="691"/>
      <c r="EK160" s="691"/>
      <c r="EL160" s="691"/>
      <c r="EM160" s="691"/>
      <c r="EN160" s="691"/>
      <c r="EO160" s="691"/>
      <c r="EP160" s="691"/>
      <c r="EQ160" s="691"/>
      <c r="ER160" s="691"/>
      <c r="ES160" s="691"/>
      <c r="ET160" s="691"/>
      <c r="EU160" s="691"/>
      <c r="EV160" s="691"/>
      <c r="EW160" s="691"/>
      <c r="EX160" s="691"/>
      <c r="EY160" s="691"/>
      <c r="EZ160" s="691"/>
      <c r="FA160" s="691"/>
      <c r="FB160" s="691"/>
      <c r="FC160" s="691"/>
      <c r="FD160" s="691"/>
      <c r="FE160" s="691"/>
      <c r="FF160" s="691"/>
      <c r="FG160" s="691"/>
      <c r="FH160" s="691"/>
      <c r="FI160" s="691"/>
      <c r="FJ160" s="691"/>
      <c r="FK160" s="691"/>
      <c r="FL160" s="691"/>
      <c r="FM160" s="691"/>
      <c r="FN160" s="691"/>
      <c r="FO160" s="691"/>
      <c r="FP160" s="691"/>
      <c r="FQ160" s="691"/>
      <c r="FR160" s="691"/>
      <c r="FS160" s="691"/>
      <c r="FT160" s="691"/>
      <c r="FU160" s="691"/>
      <c r="FV160" s="691"/>
      <c r="FW160" s="691"/>
      <c r="FX160" s="691"/>
      <c r="FY160" s="691"/>
      <c r="FZ160" s="691"/>
      <c r="GA160" s="691"/>
      <c r="GB160" s="691"/>
      <c r="GC160" s="691"/>
      <c r="GD160" s="691"/>
      <c r="GE160" s="691"/>
      <c r="GF160" s="691"/>
      <c r="GG160" s="691"/>
      <c r="GH160" s="691"/>
      <c r="GI160" s="691"/>
      <c r="GJ160" s="691"/>
      <c r="GK160" s="691"/>
      <c r="GL160" s="691"/>
      <c r="GM160" s="691"/>
      <c r="GN160" s="691"/>
      <c r="GO160" s="691"/>
      <c r="GP160" s="691"/>
      <c r="GQ160" s="691"/>
      <c r="GR160" s="691"/>
      <c r="GS160" s="691"/>
      <c r="GT160" s="691"/>
      <c r="GU160" s="691"/>
      <c r="GV160" s="691"/>
      <c r="GW160" s="691"/>
      <c r="GX160" s="691"/>
      <c r="GY160" s="691"/>
      <c r="GZ160" s="691"/>
      <c r="HA160" s="691"/>
      <c r="HB160" s="691"/>
      <c r="HC160" s="691"/>
      <c r="HD160" s="691"/>
      <c r="HE160" s="691"/>
      <c r="HF160" s="691"/>
      <c r="HG160" s="691"/>
      <c r="HH160" s="691"/>
    </row>
    <row r="161" spans="1:216" s="787" customFormat="1" x14ac:dyDescent="0.25">
      <c r="A161" s="691"/>
      <c r="B161" s="814"/>
      <c r="C161" s="814"/>
      <c r="D161" s="814"/>
      <c r="E161" s="814"/>
      <c r="F161" s="814"/>
      <c r="G161" s="814"/>
      <c r="I161" s="691"/>
      <c r="J161" s="691"/>
      <c r="K161" s="691"/>
      <c r="L161" s="691"/>
      <c r="M161" s="691"/>
      <c r="N161" s="691"/>
      <c r="O161" s="691"/>
      <c r="P161" s="691"/>
      <c r="Q161" s="691"/>
      <c r="R161" s="691"/>
      <c r="S161" s="691"/>
      <c r="T161" s="691"/>
      <c r="U161" s="691"/>
      <c r="V161" s="691"/>
      <c r="W161" s="691"/>
      <c r="X161" s="691"/>
      <c r="Y161" s="691"/>
      <c r="Z161" s="691"/>
      <c r="AA161" s="691"/>
      <c r="AB161" s="691"/>
      <c r="AC161" s="691"/>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691"/>
      <c r="AY161" s="691"/>
      <c r="AZ161" s="691"/>
      <c r="BA161" s="691"/>
      <c r="BB161" s="691"/>
      <c r="BC161" s="691"/>
      <c r="BD161" s="691"/>
      <c r="BE161" s="691"/>
      <c r="BF161" s="691"/>
      <c r="BG161" s="691"/>
      <c r="BH161" s="691"/>
      <c r="BI161" s="691"/>
      <c r="BJ161" s="691"/>
      <c r="BK161" s="691"/>
      <c r="BL161" s="691"/>
      <c r="BM161" s="691"/>
      <c r="BN161" s="691"/>
      <c r="BO161" s="691"/>
      <c r="BP161" s="691"/>
      <c r="BQ161" s="691"/>
      <c r="BR161" s="691"/>
      <c r="BS161" s="691"/>
      <c r="BT161" s="691"/>
      <c r="BU161" s="691"/>
      <c r="BV161" s="691"/>
      <c r="BW161" s="691"/>
      <c r="BX161" s="691"/>
      <c r="BY161" s="691"/>
      <c r="BZ161" s="691"/>
      <c r="CA161" s="691"/>
      <c r="CB161" s="691"/>
      <c r="CC161" s="691"/>
      <c r="CD161" s="691"/>
      <c r="CE161" s="691"/>
      <c r="CF161" s="691"/>
      <c r="CG161" s="691"/>
      <c r="CH161" s="691"/>
      <c r="CI161" s="691"/>
      <c r="CJ161" s="691"/>
      <c r="CK161" s="691"/>
      <c r="CL161" s="691"/>
      <c r="CM161" s="691"/>
      <c r="CN161" s="691"/>
      <c r="CO161" s="691"/>
      <c r="CP161" s="691"/>
      <c r="CQ161" s="691"/>
      <c r="CR161" s="691"/>
      <c r="CS161" s="691"/>
      <c r="CT161" s="691"/>
      <c r="CU161" s="691"/>
      <c r="CV161" s="691"/>
      <c r="CW161" s="691"/>
      <c r="CX161" s="691"/>
      <c r="CY161" s="691"/>
      <c r="CZ161" s="691"/>
      <c r="DA161" s="691"/>
      <c r="DB161" s="691"/>
      <c r="DC161" s="691"/>
      <c r="DD161" s="691"/>
      <c r="DE161" s="691"/>
      <c r="DF161" s="691"/>
      <c r="DG161" s="691"/>
      <c r="DH161" s="691"/>
      <c r="DI161" s="691"/>
      <c r="DJ161" s="691"/>
      <c r="DK161" s="691"/>
      <c r="DL161" s="691"/>
      <c r="DM161" s="691"/>
      <c r="DN161" s="691"/>
      <c r="DO161" s="691"/>
      <c r="DP161" s="691"/>
      <c r="DQ161" s="691"/>
      <c r="DR161" s="691"/>
      <c r="DS161" s="691"/>
      <c r="DT161" s="691"/>
      <c r="DU161" s="691"/>
      <c r="DV161" s="691"/>
      <c r="DW161" s="691"/>
      <c r="DX161" s="691"/>
      <c r="DY161" s="691"/>
      <c r="DZ161" s="691"/>
      <c r="EA161" s="691"/>
      <c r="EB161" s="691"/>
      <c r="EC161" s="691"/>
      <c r="ED161" s="691"/>
      <c r="EE161" s="691"/>
      <c r="EF161" s="691"/>
      <c r="EG161" s="691"/>
      <c r="EH161" s="691"/>
      <c r="EI161" s="691"/>
      <c r="EJ161" s="691"/>
      <c r="EK161" s="691"/>
      <c r="EL161" s="691"/>
      <c r="EM161" s="691"/>
      <c r="EN161" s="691"/>
      <c r="EO161" s="691"/>
      <c r="EP161" s="691"/>
      <c r="EQ161" s="691"/>
      <c r="ER161" s="691"/>
      <c r="ES161" s="691"/>
      <c r="ET161" s="691"/>
      <c r="EU161" s="691"/>
      <c r="EV161" s="691"/>
      <c r="EW161" s="691"/>
      <c r="EX161" s="691"/>
      <c r="EY161" s="691"/>
      <c r="EZ161" s="691"/>
      <c r="FA161" s="691"/>
      <c r="FB161" s="691"/>
      <c r="FC161" s="691"/>
      <c r="FD161" s="691"/>
      <c r="FE161" s="691"/>
      <c r="FF161" s="691"/>
      <c r="FG161" s="691"/>
      <c r="FH161" s="691"/>
      <c r="FI161" s="691"/>
      <c r="FJ161" s="691"/>
      <c r="FK161" s="691"/>
      <c r="FL161" s="691"/>
      <c r="FM161" s="691"/>
      <c r="FN161" s="691"/>
      <c r="FO161" s="691"/>
      <c r="FP161" s="691"/>
      <c r="FQ161" s="691"/>
      <c r="FR161" s="691"/>
      <c r="FS161" s="691"/>
      <c r="FT161" s="691"/>
      <c r="FU161" s="691"/>
      <c r="FV161" s="691"/>
      <c r="FW161" s="691"/>
      <c r="FX161" s="691"/>
      <c r="FY161" s="691"/>
      <c r="FZ161" s="691"/>
      <c r="GA161" s="691"/>
      <c r="GB161" s="691"/>
      <c r="GC161" s="691"/>
      <c r="GD161" s="691"/>
      <c r="GE161" s="691"/>
      <c r="GF161" s="691"/>
      <c r="GG161" s="691"/>
      <c r="GH161" s="691"/>
      <c r="GI161" s="691"/>
      <c r="GJ161" s="691"/>
      <c r="GK161" s="691"/>
      <c r="GL161" s="691"/>
      <c r="GM161" s="691"/>
      <c r="GN161" s="691"/>
      <c r="GO161" s="691"/>
      <c r="GP161" s="691"/>
      <c r="GQ161" s="691"/>
      <c r="GR161" s="691"/>
      <c r="GS161" s="691"/>
      <c r="GT161" s="691"/>
      <c r="GU161" s="691"/>
      <c r="GV161" s="691"/>
      <c r="GW161" s="691"/>
      <c r="GX161" s="691"/>
      <c r="GY161" s="691"/>
      <c r="GZ161" s="691"/>
      <c r="HA161" s="691"/>
      <c r="HB161" s="691"/>
      <c r="HC161" s="691"/>
      <c r="HD161" s="691"/>
      <c r="HE161" s="691"/>
      <c r="HF161" s="691"/>
      <c r="HG161" s="691"/>
      <c r="HH161" s="691"/>
    </row>
    <row r="162" spans="1:216" s="787" customFormat="1" x14ac:dyDescent="0.25">
      <c r="A162" s="691"/>
      <c r="B162" s="814"/>
      <c r="C162" s="814"/>
      <c r="D162" s="814"/>
      <c r="E162" s="814"/>
      <c r="F162" s="814"/>
      <c r="G162" s="814"/>
      <c r="I162" s="691"/>
      <c r="J162" s="691"/>
      <c r="K162" s="691"/>
      <c r="L162" s="691"/>
      <c r="M162" s="691"/>
      <c r="N162" s="691"/>
      <c r="O162" s="691"/>
      <c r="P162" s="691"/>
      <c r="Q162" s="691"/>
      <c r="R162" s="691"/>
      <c r="S162" s="691"/>
      <c r="T162" s="691"/>
      <c r="U162" s="691"/>
      <c r="V162" s="691"/>
      <c r="W162" s="691"/>
      <c r="X162" s="691"/>
      <c r="Y162" s="691"/>
      <c r="Z162" s="691"/>
      <c r="AA162" s="691"/>
      <c r="AB162" s="691"/>
      <c r="AC162" s="691"/>
      <c r="AD162" s="691"/>
      <c r="AE162" s="691"/>
      <c r="AF162" s="691"/>
      <c r="AG162" s="691"/>
      <c r="AH162" s="691"/>
      <c r="AI162" s="691"/>
      <c r="AJ162" s="691"/>
      <c r="AK162" s="691"/>
      <c r="AL162" s="691"/>
      <c r="AM162" s="691"/>
      <c r="AN162" s="691"/>
      <c r="AO162" s="691"/>
      <c r="AP162" s="691"/>
      <c r="AQ162" s="691"/>
      <c r="AR162" s="691"/>
      <c r="AS162" s="691"/>
      <c r="AT162" s="691"/>
      <c r="AU162" s="691"/>
      <c r="AV162" s="691"/>
      <c r="AW162" s="691"/>
      <c r="AX162" s="691"/>
      <c r="AY162" s="691"/>
      <c r="AZ162" s="691"/>
      <c r="BA162" s="691"/>
      <c r="BB162" s="691"/>
      <c r="BC162" s="691"/>
      <c r="BD162" s="691"/>
      <c r="BE162" s="691"/>
      <c r="BF162" s="691"/>
      <c r="BG162" s="691"/>
      <c r="BH162" s="691"/>
      <c r="BI162" s="691"/>
      <c r="BJ162" s="691"/>
      <c r="BK162" s="691"/>
      <c r="BL162" s="691"/>
      <c r="BM162" s="691"/>
      <c r="BN162" s="691"/>
      <c r="BO162" s="691"/>
      <c r="BP162" s="691"/>
      <c r="BQ162" s="691"/>
      <c r="BR162" s="691"/>
      <c r="BS162" s="691"/>
      <c r="BT162" s="691"/>
      <c r="BU162" s="691"/>
      <c r="BV162" s="691"/>
      <c r="BW162" s="691"/>
      <c r="BX162" s="691"/>
      <c r="BY162" s="691"/>
      <c r="BZ162" s="691"/>
      <c r="CA162" s="691"/>
      <c r="CB162" s="691"/>
      <c r="CC162" s="691"/>
      <c r="CD162" s="691"/>
      <c r="CE162" s="691"/>
      <c r="CF162" s="691"/>
      <c r="CG162" s="691"/>
      <c r="CH162" s="691"/>
      <c r="CI162" s="691"/>
      <c r="CJ162" s="691"/>
      <c r="CK162" s="691"/>
      <c r="CL162" s="691"/>
      <c r="CM162" s="691"/>
      <c r="CN162" s="691"/>
      <c r="CO162" s="691"/>
      <c r="CP162" s="691"/>
      <c r="CQ162" s="691"/>
      <c r="CR162" s="691"/>
      <c r="CS162" s="691"/>
      <c r="CT162" s="691"/>
      <c r="CU162" s="691"/>
      <c r="CV162" s="691"/>
      <c r="CW162" s="691"/>
      <c r="CX162" s="691"/>
      <c r="CY162" s="691"/>
      <c r="CZ162" s="691"/>
      <c r="DA162" s="691"/>
      <c r="DB162" s="691"/>
      <c r="DC162" s="691"/>
      <c r="DD162" s="691"/>
      <c r="DE162" s="691"/>
      <c r="DF162" s="691"/>
      <c r="DG162" s="691"/>
      <c r="DH162" s="691"/>
      <c r="DI162" s="691"/>
      <c r="DJ162" s="691"/>
      <c r="DK162" s="691"/>
      <c r="DL162" s="691"/>
      <c r="DM162" s="691"/>
      <c r="DN162" s="691"/>
      <c r="DO162" s="691"/>
      <c r="DP162" s="691"/>
      <c r="DQ162" s="691"/>
      <c r="DR162" s="691"/>
      <c r="DS162" s="691"/>
      <c r="DT162" s="691"/>
      <c r="DU162" s="691"/>
      <c r="DV162" s="691"/>
      <c r="DW162" s="691"/>
      <c r="DX162" s="691"/>
      <c r="DY162" s="691"/>
      <c r="DZ162" s="691"/>
      <c r="EA162" s="691"/>
      <c r="EB162" s="691"/>
      <c r="EC162" s="691"/>
      <c r="ED162" s="691"/>
      <c r="EE162" s="691"/>
      <c r="EF162" s="691"/>
      <c r="EG162" s="691"/>
      <c r="EH162" s="691"/>
      <c r="EI162" s="691"/>
      <c r="EJ162" s="691"/>
      <c r="EK162" s="691"/>
      <c r="EL162" s="691"/>
      <c r="EM162" s="691"/>
      <c r="EN162" s="691"/>
      <c r="EO162" s="691"/>
      <c r="EP162" s="691"/>
      <c r="EQ162" s="691"/>
      <c r="ER162" s="691"/>
      <c r="ES162" s="691"/>
      <c r="ET162" s="691"/>
      <c r="EU162" s="691"/>
      <c r="EV162" s="691"/>
      <c r="EW162" s="691"/>
      <c r="EX162" s="691"/>
      <c r="EY162" s="691"/>
      <c r="EZ162" s="691"/>
      <c r="FA162" s="691"/>
      <c r="FB162" s="691"/>
      <c r="FC162" s="691"/>
      <c r="FD162" s="691"/>
      <c r="FE162" s="691"/>
      <c r="FF162" s="691"/>
      <c r="FG162" s="691"/>
      <c r="FH162" s="691"/>
      <c r="FI162" s="691"/>
      <c r="FJ162" s="691"/>
      <c r="FK162" s="691"/>
      <c r="FL162" s="691"/>
      <c r="FM162" s="691"/>
      <c r="FN162" s="691"/>
      <c r="FO162" s="691"/>
      <c r="FP162" s="691"/>
      <c r="FQ162" s="691"/>
      <c r="FR162" s="691"/>
      <c r="FS162" s="691"/>
      <c r="FT162" s="691"/>
      <c r="FU162" s="691"/>
      <c r="FV162" s="691"/>
      <c r="FW162" s="691"/>
      <c r="FX162" s="691"/>
      <c r="FY162" s="691"/>
      <c r="FZ162" s="691"/>
      <c r="GA162" s="691"/>
      <c r="GB162" s="691"/>
      <c r="GC162" s="691"/>
      <c r="GD162" s="691"/>
      <c r="GE162" s="691"/>
      <c r="GF162" s="691"/>
      <c r="GG162" s="691"/>
      <c r="GH162" s="691"/>
      <c r="GI162" s="691"/>
      <c r="GJ162" s="691"/>
      <c r="GK162" s="691"/>
      <c r="GL162" s="691"/>
      <c r="GM162" s="691"/>
      <c r="GN162" s="691"/>
      <c r="GO162" s="691"/>
      <c r="GP162" s="691"/>
      <c r="GQ162" s="691"/>
      <c r="GR162" s="691"/>
      <c r="GS162" s="691"/>
      <c r="GT162" s="691"/>
      <c r="GU162" s="691"/>
      <c r="GV162" s="691"/>
      <c r="GW162" s="691"/>
      <c r="GX162" s="691"/>
      <c r="GY162" s="691"/>
      <c r="GZ162" s="691"/>
      <c r="HA162" s="691"/>
      <c r="HB162" s="691"/>
      <c r="HC162" s="691"/>
      <c r="HD162" s="691"/>
      <c r="HE162" s="691"/>
      <c r="HF162" s="691"/>
      <c r="HG162" s="691"/>
      <c r="HH162" s="691"/>
    </row>
    <row r="163" spans="1:216" s="787" customFormat="1" x14ac:dyDescent="0.25">
      <c r="A163" s="691"/>
      <c r="B163" s="814"/>
      <c r="C163" s="814"/>
      <c r="D163" s="814"/>
      <c r="E163" s="814"/>
      <c r="F163" s="814"/>
      <c r="G163" s="814"/>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1"/>
      <c r="AY163" s="691"/>
      <c r="AZ163" s="691"/>
      <c r="BA163" s="691"/>
      <c r="BB163" s="691"/>
      <c r="BC163" s="691"/>
      <c r="BD163" s="691"/>
      <c r="BE163" s="691"/>
      <c r="BF163" s="691"/>
      <c r="BG163" s="691"/>
      <c r="BH163" s="691"/>
      <c r="BI163" s="691"/>
      <c r="BJ163" s="691"/>
      <c r="BK163" s="691"/>
      <c r="BL163" s="691"/>
      <c r="BM163" s="691"/>
      <c r="BN163" s="691"/>
      <c r="BO163" s="691"/>
      <c r="BP163" s="691"/>
      <c r="BQ163" s="691"/>
      <c r="BR163" s="691"/>
      <c r="BS163" s="691"/>
      <c r="BT163" s="691"/>
      <c r="BU163" s="691"/>
      <c r="BV163" s="691"/>
      <c r="BW163" s="691"/>
      <c r="BX163" s="691"/>
      <c r="BY163" s="691"/>
      <c r="BZ163" s="691"/>
      <c r="CA163" s="691"/>
      <c r="CB163" s="691"/>
      <c r="CC163" s="691"/>
      <c r="CD163" s="691"/>
      <c r="CE163" s="691"/>
      <c r="CF163" s="691"/>
      <c r="CG163" s="691"/>
      <c r="CH163" s="691"/>
      <c r="CI163" s="691"/>
      <c r="CJ163" s="691"/>
      <c r="CK163" s="691"/>
      <c r="CL163" s="691"/>
      <c r="CM163" s="691"/>
      <c r="CN163" s="691"/>
      <c r="CO163" s="691"/>
      <c r="CP163" s="691"/>
      <c r="CQ163" s="691"/>
      <c r="CR163" s="691"/>
      <c r="CS163" s="691"/>
      <c r="CT163" s="691"/>
      <c r="CU163" s="691"/>
      <c r="CV163" s="691"/>
      <c r="CW163" s="691"/>
      <c r="CX163" s="691"/>
      <c r="CY163" s="691"/>
      <c r="CZ163" s="691"/>
      <c r="DA163" s="691"/>
      <c r="DB163" s="691"/>
      <c r="DC163" s="691"/>
      <c r="DD163" s="691"/>
      <c r="DE163" s="691"/>
      <c r="DF163" s="691"/>
      <c r="DG163" s="691"/>
      <c r="DH163" s="691"/>
      <c r="DI163" s="691"/>
      <c r="DJ163" s="691"/>
      <c r="DK163" s="691"/>
      <c r="DL163" s="691"/>
      <c r="DM163" s="691"/>
      <c r="DN163" s="691"/>
      <c r="DO163" s="691"/>
      <c r="DP163" s="691"/>
      <c r="DQ163" s="691"/>
      <c r="DR163" s="691"/>
      <c r="DS163" s="691"/>
      <c r="DT163" s="691"/>
      <c r="DU163" s="691"/>
      <c r="DV163" s="691"/>
      <c r="DW163" s="691"/>
      <c r="DX163" s="691"/>
      <c r="DY163" s="691"/>
      <c r="DZ163" s="691"/>
      <c r="EA163" s="691"/>
      <c r="EB163" s="691"/>
      <c r="EC163" s="691"/>
      <c r="ED163" s="691"/>
      <c r="EE163" s="691"/>
      <c r="EF163" s="691"/>
      <c r="EG163" s="691"/>
      <c r="EH163" s="691"/>
      <c r="EI163" s="691"/>
      <c r="EJ163" s="691"/>
      <c r="EK163" s="691"/>
      <c r="EL163" s="691"/>
      <c r="EM163" s="691"/>
      <c r="EN163" s="691"/>
      <c r="EO163" s="691"/>
      <c r="EP163" s="691"/>
      <c r="EQ163" s="691"/>
      <c r="ER163" s="691"/>
      <c r="ES163" s="691"/>
      <c r="ET163" s="691"/>
      <c r="EU163" s="691"/>
      <c r="EV163" s="691"/>
      <c r="EW163" s="691"/>
      <c r="EX163" s="691"/>
      <c r="EY163" s="691"/>
      <c r="EZ163" s="691"/>
      <c r="FA163" s="691"/>
      <c r="FB163" s="691"/>
      <c r="FC163" s="691"/>
      <c r="FD163" s="691"/>
      <c r="FE163" s="691"/>
      <c r="FF163" s="691"/>
      <c r="FG163" s="691"/>
      <c r="FH163" s="691"/>
      <c r="FI163" s="691"/>
      <c r="FJ163" s="691"/>
      <c r="FK163" s="691"/>
      <c r="FL163" s="691"/>
      <c r="FM163" s="691"/>
      <c r="FN163" s="691"/>
      <c r="FO163" s="691"/>
      <c r="FP163" s="691"/>
      <c r="FQ163" s="691"/>
      <c r="FR163" s="691"/>
      <c r="FS163" s="691"/>
      <c r="FT163" s="691"/>
      <c r="FU163" s="691"/>
      <c r="FV163" s="691"/>
      <c r="FW163" s="691"/>
      <c r="FX163" s="691"/>
      <c r="FY163" s="691"/>
      <c r="FZ163" s="691"/>
      <c r="GA163" s="691"/>
      <c r="GB163" s="691"/>
      <c r="GC163" s="691"/>
      <c r="GD163" s="691"/>
      <c r="GE163" s="691"/>
      <c r="GF163" s="691"/>
      <c r="GG163" s="691"/>
      <c r="GH163" s="691"/>
      <c r="GI163" s="691"/>
      <c r="GJ163" s="691"/>
      <c r="GK163" s="691"/>
      <c r="GL163" s="691"/>
      <c r="GM163" s="691"/>
      <c r="GN163" s="691"/>
      <c r="GO163" s="691"/>
      <c r="GP163" s="691"/>
      <c r="GQ163" s="691"/>
      <c r="GR163" s="691"/>
      <c r="GS163" s="691"/>
      <c r="GT163" s="691"/>
      <c r="GU163" s="691"/>
      <c r="GV163" s="691"/>
      <c r="GW163" s="691"/>
      <c r="GX163" s="691"/>
      <c r="GY163" s="691"/>
      <c r="GZ163" s="691"/>
      <c r="HA163" s="691"/>
      <c r="HB163" s="691"/>
      <c r="HC163" s="691"/>
      <c r="HD163" s="691"/>
      <c r="HE163" s="691"/>
      <c r="HF163" s="691"/>
      <c r="HG163" s="691"/>
      <c r="HH163" s="691"/>
    </row>
    <row r="164" spans="1:216" s="787" customFormat="1" x14ac:dyDescent="0.25">
      <c r="A164" s="691"/>
      <c r="B164" s="814"/>
      <c r="C164" s="814"/>
      <c r="D164" s="814"/>
      <c r="E164" s="814"/>
      <c r="F164" s="814"/>
      <c r="G164" s="814"/>
      <c r="I164" s="691"/>
      <c r="J164" s="691"/>
      <c r="K164" s="691"/>
      <c r="L164" s="691"/>
      <c r="M164" s="691"/>
      <c r="N164" s="691"/>
      <c r="O164" s="691"/>
      <c r="P164" s="691"/>
      <c r="Q164" s="691"/>
      <c r="R164" s="691"/>
      <c r="S164" s="691"/>
      <c r="T164" s="691"/>
      <c r="U164" s="691"/>
      <c r="V164" s="691"/>
      <c r="W164" s="691"/>
      <c r="X164" s="691"/>
      <c r="Y164" s="691"/>
      <c r="Z164" s="691"/>
      <c r="AA164" s="691"/>
      <c r="AB164" s="691"/>
      <c r="AC164" s="691"/>
      <c r="AD164" s="691"/>
      <c r="AE164" s="691"/>
      <c r="AF164" s="691"/>
      <c r="AG164" s="691"/>
      <c r="AH164" s="691"/>
      <c r="AI164" s="691"/>
      <c r="AJ164" s="691"/>
      <c r="AK164" s="691"/>
      <c r="AL164" s="691"/>
      <c r="AM164" s="691"/>
      <c r="AN164" s="691"/>
      <c r="AO164" s="691"/>
      <c r="AP164" s="691"/>
      <c r="AQ164" s="691"/>
      <c r="AR164" s="691"/>
      <c r="AS164" s="691"/>
      <c r="AT164" s="691"/>
      <c r="AU164" s="691"/>
      <c r="AV164" s="691"/>
      <c r="AW164" s="691"/>
      <c r="AX164" s="691"/>
      <c r="AY164" s="691"/>
      <c r="AZ164" s="691"/>
      <c r="BA164" s="691"/>
      <c r="BB164" s="691"/>
      <c r="BC164" s="691"/>
      <c r="BD164" s="691"/>
      <c r="BE164" s="691"/>
      <c r="BF164" s="691"/>
      <c r="BG164" s="691"/>
      <c r="BH164" s="691"/>
      <c r="BI164" s="691"/>
      <c r="BJ164" s="691"/>
      <c r="BK164" s="691"/>
      <c r="BL164" s="691"/>
      <c r="BM164" s="691"/>
      <c r="BN164" s="691"/>
      <c r="BO164" s="691"/>
      <c r="BP164" s="691"/>
      <c r="BQ164" s="691"/>
      <c r="BR164" s="691"/>
      <c r="BS164" s="691"/>
      <c r="BT164" s="691"/>
      <c r="BU164" s="691"/>
      <c r="BV164" s="691"/>
      <c r="BW164" s="691"/>
      <c r="BX164" s="691"/>
      <c r="BY164" s="691"/>
      <c r="BZ164" s="691"/>
      <c r="CA164" s="691"/>
      <c r="CB164" s="691"/>
      <c r="CC164" s="691"/>
      <c r="CD164" s="691"/>
      <c r="CE164" s="691"/>
      <c r="CF164" s="691"/>
      <c r="CG164" s="691"/>
      <c r="CH164" s="691"/>
      <c r="CI164" s="691"/>
      <c r="CJ164" s="691"/>
      <c r="CK164" s="691"/>
      <c r="CL164" s="691"/>
      <c r="CM164" s="691"/>
      <c r="CN164" s="691"/>
      <c r="CO164" s="691"/>
      <c r="CP164" s="691"/>
      <c r="CQ164" s="691"/>
      <c r="CR164" s="691"/>
      <c r="CS164" s="691"/>
      <c r="CT164" s="691"/>
      <c r="CU164" s="691"/>
      <c r="CV164" s="691"/>
      <c r="CW164" s="691"/>
      <c r="CX164" s="691"/>
      <c r="CY164" s="691"/>
      <c r="CZ164" s="691"/>
      <c r="DA164" s="691"/>
      <c r="DB164" s="691"/>
      <c r="DC164" s="691"/>
      <c r="DD164" s="691"/>
      <c r="DE164" s="691"/>
      <c r="DF164" s="691"/>
      <c r="DG164" s="691"/>
      <c r="DH164" s="691"/>
      <c r="DI164" s="691"/>
      <c r="DJ164" s="691"/>
      <c r="DK164" s="691"/>
      <c r="DL164" s="691"/>
      <c r="DM164" s="691"/>
      <c r="DN164" s="691"/>
      <c r="DO164" s="691"/>
      <c r="DP164" s="691"/>
      <c r="DQ164" s="691"/>
      <c r="DR164" s="691"/>
      <c r="DS164" s="691"/>
      <c r="DT164" s="691"/>
      <c r="DU164" s="691"/>
      <c r="DV164" s="691"/>
      <c r="DW164" s="691"/>
      <c r="DX164" s="691"/>
      <c r="DY164" s="691"/>
      <c r="DZ164" s="691"/>
      <c r="EA164" s="691"/>
      <c r="EB164" s="691"/>
      <c r="EC164" s="691"/>
      <c r="ED164" s="691"/>
      <c r="EE164" s="691"/>
      <c r="EF164" s="691"/>
      <c r="EG164" s="691"/>
      <c r="EH164" s="691"/>
      <c r="EI164" s="691"/>
      <c r="EJ164" s="691"/>
      <c r="EK164" s="691"/>
      <c r="EL164" s="691"/>
      <c r="EM164" s="691"/>
      <c r="EN164" s="691"/>
      <c r="EO164" s="691"/>
      <c r="EP164" s="691"/>
      <c r="EQ164" s="691"/>
      <c r="ER164" s="691"/>
      <c r="ES164" s="691"/>
      <c r="ET164" s="691"/>
      <c r="EU164" s="691"/>
      <c r="EV164" s="691"/>
      <c r="EW164" s="691"/>
      <c r="EX164" s="691"/>
      <c r="EY164" s="691"/>
      <c r="EZ164" s="691"/>
      <c r="FA164" s="691"/>
      <c r="FB164" s="691"/>
      <c r="FC164" s="691"/>
      <c r="FD164" s="691"/>
      <c r="FE164" s="691"/>
      <c r="FF164" s="691"/>
      <c r="FG164" s="691"/>
      <c r="FH164" s="691"/>
      <c r="FI164" s="691"/>
      <c r="FJ164" s="691"/>
      <c r="FK164" s="691"/>
      <c r="FL164" s="691"/>
      <c r="FM164" s="691"/>
      <c r="FN164" s="691"/>
      <c r="FO164" s="691"/>
      <c r="FP164" s="691"/>
      <c r="FQ164" s="691"/>
      <c r="FR164" s="691"/>
      <c r="FS164" s="691"/>
      <c r="FT164" s="691"/>
      <c r="FU164" s="691"/>
      <c r="FV164" s="691"/>
      <c r="FW164" s="691"/>
      <c r="FX164" s="691"/>
      <c r="FY164" s="691"/>
      <c r="FZ164" s="691"/>
      <c r="GA164" s="691"/>
      <c r="GB164" s="691"/>
      <c r="GC164" s="691"/>
      <c r="GD164" s="691"/>
      <c r="GE164" s="691"/>
      <c r="GF164" s="691"/>
      <c r="GG164" s="691"/>
      <c r="GH164" s="691"/>
      <c r="GI164" s="691"/>
      <c r="GJ164" s="691"/>
      <c r="GK164" s="691"/>
      <c r="GL164" s="691"/>
      <c r="GM164" s="691"/>
      <c r="GN164" s="691"/>
      <c r="GO164" s="691"/>
      <c r="GP164" s="691"/>
      <c r="GQ164" s="691"/>
      <c r="GR164" s="691"/>
      <c r="GS164" s="691"/>
      <c r="GT164" s="691"/>
      <c r="GU164" s="691"/>
      <c r="GV164" s="691"/>
      <c r="GW164" s="691"/>
      <c r="GX164" s="691"/>
      <c r="GY164" s="691"/>
      <c r="GZ164" s="691"/>
      <c r="HA164" s="691"/>
      <c r="HB164" s="691"/>
      <c r="HC164" s="691"/>
      <c r="HD164" s="691"/>
      <c r="HE164" s="691"/>
      <c r="HF164" s="691"/>
      <c r="HG164" s="691"/>
      <c r="HH164" s="691"/>
    </row>
    <row r="165" spans="1:216" s="787" customFormat="1" x14ac:dyDescent="0.25">
      <c r="A165" s="691"/>
      <c r="B165" s="814"/>
      <c r="C165" s="814"/>
      <c r="D165" s="814"/>
      <c r="E165" s="814"/>
      <c r="F165" s="814"/>
      <c r="G165" s="814"/>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1"/>
      <c r="AY165" s="691"/>
      <c r="AZ165" s="691"/>
      <c r="BA165" s="691"/>
      <c r="BB165" s="691"/>
      <c r="BC165" s="691"/>
      <c r="BD165" s="691"/>
      <c r="BE165" s="691"/>
      <c r="BF165" s="691"/>
      <c r="BG165" s="691"/>
      <c r="BH165" s="691"/>
      <c r="BI165" s="691"/>
      <c r="BJ165" s="691"/>
      <c r="BK165" s="691"/>
      <c r="BL165" s="691"/>
      <c r="BM165" s="691"/>
      <c r="BN165" s="691"/>
      <c r="BO165" s="691"/>
      <c r="BP165" s="691"/>
      <c r="BQ165" s="691"/>
      <c r="BR165" s="691"/>
      <c r="BS165" s="691"/>
      <c r="BT165" s="691"/>
      <c r="BU165" s="691"/>
      <c r="BV165" s="691"/>
      <c r="BW165" s="691"/>
      <c r="BX165" s="691"/>
      <c r="BY165" s="691"/>
      <c r="BZ165" s="691"/>
      <c r="CA165" s="691"/>
      <c r="CB165" s="691"/>
      <c r="CC165" s="691"/>
      <c r="CD165" s="691"/>
      <c r="CE165" s="691"/>
      <c r="CF165" s="691"/>
      <c r="CG165" s="691"/>
      <c r="CH165" s="691"/>
      <c r="CI165" s="691"/>
      <c r="CJ165" s="691"/>
      <c r="CK165" s="691"/>
      <c r="CL165" s="691"/>
      <c r="CM165" s="691"/>
      <c r="CN165" s="691"/>
      <c r="CO165" s="691"/>
      <c r="CP165" s="691"/>
      <c r="CQ165" s="691"/>
      <c r="CR165" s="691"/>
      <c r="CS165" s="691"/>
      <c r="CT165" s="691"/>
      <c r="CU165" s="691"/>
      <c r="CV165" s="691"/>
      <c r="CW165" s="691"/>
      <c r="CX165" s="691"/>
      <c r="CY165" s="691"/>
      <c r="CZ165" s="691"/>
      <c r="DA165" s="691"/>
      <c r="DB165" s="691"/>
      <c r="DC165" s="691"/>
      <c r="DD165" s="691"/>
      <c r="DE165" s="691"/>
      <c r="DF165" s="691"/>
      <c r="DG165" s="691"/>
      <c r="DH165" s="691"/>
      <c r="DI165" s="691"/>
      <c r="DJ165" s="691"/>
      <c r="DK165" s="691"/>
      <c r="DL165" s="691"/>
      <c r="DM165" s="691"/>
      <c r="DN165" s="691"/>
      <c r="DO165" s="691"/>
      <c r="DP165" s="691"/>
      <c r="DQ165" s="691"/>
      <c r="DR165" s="691"/>
      <c r="DS165" s="691"/>
      <c r="DT165" s="691"/>
      <c r="DU165" s="691"/>
      <c r="DV165" s="691"/>
      <c r="DW165" s="691"/>
      <c r="DX165" s="691"/>
      <c r="DY165" s="691"/>
      <c r="DZ165" s="691"/>
      <c r="EA165" s="691"/>
      <c r="EB165" s="691"/>
      <c r="EC165" s="691"/>
      <c r="ED165" s="691"/>
      <c r="EE165" s="691"/>
      <c r="EF165" s="691"/>
      <c r="EG165" s="691"/>
      <c r="EH165" s="691"/>
      <c r="EI165" s="691"/>
      <c r="EJ165" s="691"/>
      <c r="EK165" s="691"/>
      <c r="EL165" s="691"/>
      <c r="EM165" s="691"/>
      <c r="EN165" s="691"/>
      <c r="EO165" s="691"/>
      <c r="EP165" s="691"/>
      <c r="EQ165" s="691"/>
      <c r="ER165" s="691"/>
      <c r="ES165" s="691"/>
      <c r="ET165" s="691"/>
      <c r="EU165" s="691"/>
      <c r="EV165" s="691"/>
      <c r="EW165" s="691"/>
      <c r="EX165" s="691"/>
      <c r="EY165" s="691"/>
      <c r="EZ165" s="691"/>
      <c r="FA165" s="691"/>
      <c r="FB165" s="691"/>
      <c r="FC165" s="691"/>
      <c r="FD165" s="691"/>
      <c r="FE165" s="691"/>
      <c r="FF165" s="691"/>
      <c r="FG165" s="691"/>
      <c r="FH165" s="691"/>
      <c r="FI165" s="691"/>
      <c r="FJ165" s="691"/>
      <c r="FK165" s="691"/>
      <c r="FL165" s="691"/>
      <c r="FM165" s="691"/>
      <c r="FN165" s="691"/>
      <c r="FO165" s="691"/>
      <c r="FP165" s="691"/>
      <c r="FQ165" s="691"/>
      <c r="FR165" s="691"/>
      <c r="FS165" s="691"/>
      <c r="FT165" s="691"/>
      <c r="FU165" s="691"/>
      <c r="FV165" s="691"/>
      <c r="FW165" s="691"/>
      <c r="FX165" s="691"/>
      <c r="FY165" s="691"/>
      <c r="FZ165" s="691"/>
      <c r="GA165" s="691"/>
      <c r="GB165" s="691"/>
      <c r="GC165" s="691"/>
      <c r="GD165" s="691"/>
      <c r="GE165" s="691"/>
      <c r="GF165" s="691"/>
      <c r="GG165" s="691"/>
      <c r="GH165" s="691"/>
      <c r="GI165" s="691"/>
      <c r="GJ165" s="691"/>
      <c r="GK165" s="691"/>
      <c r="GL165" s="691"/>
      <c r="GM165" s="691"/>
      <c r="GN165" s="691"/>
      <c r="GO165" s="691"/>
      <c r="GP165" s="691"/>
      <c r="GQ165" s="691"/>
      <c r="GR165" s="691"/>
      <c r="GS165" s="691"/>
      <c r="GT165" s="691"/>
      <c r="GU165" s="691"/>
      <c r="GV165" s="691"/>
      <c r="GW165" s="691"/>
      <c r="GX165" s="691"/>
      <c r="GY165" s="691"/>
      <c r="GZ165" s="691"/>
      <c r="HA165" s="691"/>
      <c r="HB165" s="691"/>
      <c r="HC165" s="691"/>
      <c r="HD165" s="691"/>
      <c r="HE165" s="691"/>
      <c r="HF165" s="691"/>
      <c r="HG165" s="691"/>
      <c r="HH165" s="691"/>
    </row>
    <row r="166" spans="1:216" s="787" customFormat="1" x14ac:dyDescent="0.25">
      <c r="A166" s="691"/>
      <c r="B166" s="814"/>
      <c r="C166" s="814"/>
      <c r="D166" s="814"/>
      <c r="E166" s="814"/>
      <c r="F166" s="814"/>
      <c r="G166" s="814"/>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1"/>
      <c r="AY166" s="691"/>
      <c r="AZ166" s="691"/>
      <c r="BA166" s="691"/>
      <c r="BB166" s="691"/>
      <c r="BC166" s="691"/>
      <c r="BD166" s="691"/>
      <c r="BE166" s="691"/>
      <c r="BF166" s="691"/>
      <c r="BG166" s="691"/>
      <c r="BH166" s="691"/>
      <c r="BI166" s="691"/>
      <c r="BJ166" s="691"/>
      <c r="BK166" s="691"/>
      <c r="BL166" s="691"/>
      <c r="BM166" s="691"/>
      <c r="BN166" s="691"/>
      <c r="BO166" s="691"/>
      <c r="BP166" s="691"/>
      <c r="BQ166" s="691"/>
      <c r="BR166" s="691"/>
      <c r="BS166" s="691"/>
      <c r="BT166" s="691"/>
      <c r="BU166" s="691"/>
      <c r="BV166" s="691"/>
      <c r="BW166" s="691"/>
      <c r="BX166" s="691"/>
      <c r="BY166" s="691"/>
      <c r="BZ166" s="691"/>
      <c r="CA166" s="691"/>
      <c r="CB166" s="691"/>
      <c r="CC166" s="691"/>
      <c r="CD166" s="691"/>
      <c r="CE166" s="691"/>
      <c r="CF166" s="691"/>
      <c r="CG166" s="691"/>
      <c r="CH166" s="691"/>
      <c r="CI166" s="691"/>
      <c r="CJ166" s="691"/>
      <c r="CK166" s="691"/>
      <c r="CL166" s="691"/>
      <c r="CM166" s="691"/>
      <c r="CN166" s="691"/>
      <c r="CO166" s="691"/>
      <c r="CP166" s="691"/>
      <c r="CQ166" s="691"/>
      <c r="CR166" s="691"/>
      <c r="CS166" s="691"/>
      <c r="CT166" s="691"/>
      <c r="CU166" s="691"/>
      <c r="CV166" s="691"/>
      <c r="CW166" s="691"/>
      <c r="CX166" s="691"/>
      <c r="CY166" s="691"/>
      <c r="CZ166" s="691"/>
      <c r="DA166" s="691"/>
      <c r="DB166" s="691"/>
      <c r="DC166" s="691"/>
      <c r="DD166" s="691"/>
      <c r="DE166" s="691"/>
      <c r="DF166" s="691"/>
      <c r="DG166" s="691"/>
      <c r="DH166" s="691"/>
      <c r="DI166" s="691"/>
      <c r="DJ166" s="691"/>
      <c r="DK166" s="691"/>
      <c r="DL166" s="691"/>
      <c r="DM166" s="691"/>
      <c r="DN166" s="691"/>
      <c r="DO166" s="691"/>
      <c r="DP166" s="691"/>
      <c r="DQ166" s="691"/>
      <c r="DR166" s="691"/>
      <c r="DS166" s="691"/>
      <c r="DT166" s="691"/>
      <c r="DU166" s="691"/>
      <c r="DV166" s="691"/>
      <c r="DW166" s="691"/>
      <c r="DX166" s="691"/>
      <c r="DY166" s="691"/>
      <c r="DZ166" s="691"/>
      <c r="EA166" s="691"/>
      <c r="EB166" s="691"/>
      <c r="EC166" s="691"/>
      <c r="ED166" s="691"/>
      <c r="EE166" s="691"/>
      <c r="EF166" s="691"/>
      <c r="EG166" s="691"/>
      <c r="EH166" s="691"/>
      <c r="EI166" s="691"/>
      <c r="EJ166" s="691"/>
      <c r="EK166" s="691"/>
      <c r="EL166" s="691"/>
      <c r="EM166" s="691"/>
      <c r="EN166" s="691"/>
      <c r="EO166" s="691"/>
      <c r="EP166" s="691"/>
      <c r="EQ166" s="691"/>
      <c r="ER166" s="691"/>
      <c r="ES166" s="691"/>
      <c r="ET166" s="691"/>
      <c r="EU166" s="691"/>
      <c r="EV166" s="691"/>
      <c r="EW166" s="691"/>
      <c r="EX166" s="691"/>
      <c r="EY166" s="691"/>
      <c r="EZ166" s="691"/>
      <c r="FA166" s="691"/>
      <c r="FB166" s="691"/>
      <c r="FC166" s="691"/>
      <c r="FD166" s="691"/>
      <c r="FE166" s="691"/>
      <c r="FF166" s="691"/>
      <c r="FG166" s="691"/>
      <c r="FH166" s="691"/>
      <c r="FI166" s="691"/>
      <c r="FJ166" s="691"/>
      <c r="FK166" s="691"/>
      <c r="FL166" s="691"/>
      <c r="FM166" s="691"/>
      <c r="FN166" s="691"/>
      <c r="FO166" s="691"/>
      <c r="FP166" s="691"/>
      <c r="FQ166" s="691"/>
      <c r="FR166" s="691"/>
      <c r="FS166" s="691"/>
      <c r="FT166" s="691"/>
      <c r="FU166" s="691"/>
      <c r="FV166" s="691"/>
      <c r="FW166" s="691"/>
      <c r="FX166" s="691"/>
      <c r="FY166" s="691"/>
      <c r="FZ166" s="691"/>
      <c r="GA166" s="691"/>
      <c r="GB166" s="691"/>
      <c r="GC166" s="691"/>
      <c r="GD166" s="691"/>
      <c r="GE166" s="691"/>
      <c r="GF166" s="691"/>
      <c r="GG166" s="691"/>
      <c r="GH166" s="691"/>
      <c r="GI166" s="691"/>
      <c r="GJ166" s="691"/>
      <c r="GK166" s="691"/>
      <c r="GL166" s="691"/>
      <c r="GM166" s="691"/>
      <c r="GN166" s="691"/>
      <c r="GO166" s="691"/>
      <c r="GP166" s="691"/>
      <c r="GQ166" s="691"/>
      <c r="GR166" s="691"/>
      <c r="GS166" s="691"/>
      <c r="GT166" s="691"/>
      <c r="GU166" s="691"/>
      <c r="GV166" s="691"/>
      <c r="GW166" s="691"/>
      <c r="GX166" s="691"/>
      <c r="GY166" s="691"/>
      <c r="GZ166" s="691"/>
      <c r="HA166" s="691"/>
      <c r="HB166" s="691"/>
      <c r="HC166" s="691"/>
      <c r="HD166" s="691"/>
      <c r="HE166" s="691"/>
      <c r="HF166" s="691"/>
      <c r="HG166" s="691"/>
      <c r="HH166" s="691"/>
    </row>
    <row r="167" spans="1:216" s="787" customFormat="1" x14ac:dyDescent="0.25">
      <c r="A167" s="691"/>
      <c r="B167" s="814"/>
      <c r="C167" s="814"/>
      <c r="D167" s="814"/>
      <c r="E167" s="814"/>
      <c r="F167" s="814"/>
      <c r="G167" s="814"/>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91"/>
      <c r="AR167" s="691"/>
      <c r="AS167" s="691"/>
      <c r="AT167" s="691"/>
      <c r="AU167" s="691"/>
      <c r="AV167" s="691"/>
      <c r="AW167" s="691"/>
      <c r="AX167" s="691"/>
      <c r="AY167" s="691"/>
      <c r="AZ167" s="691"/>
      <c r="BA167" s="691"/>
      <c r="BB167" s="691"/>
      <c r="BC167" s="691"/>
      <c r="BD167" s="691"/>
      <c r="BE167" s="691"/>
      <c r="BF167" s="691"/>
      <c r="BG167" s="691"/>
      <c r="BH167" s="691"/>
      <c r="BI167" s="691"/>
      <c r="BJ167" s="691"/>
      <c r="BK167" s="691"/>
      <c r="BL167" s="691"/>
      <c r="BM167" s="691"/>
      <c r="BN167" s="691"/>
      <c r="BO167" s="691"/>
      <c r="BP167" s="691"/>
      <c r="BQ167" s="691"/>
      <c r="BR167" s="691"/>
      <c r="BS167" s="691"/>
      <c r="BT167" s="691"/>
      <c r="BU167" s="691"/>
      <c r="BV167" s="691"/>
      <c r="BW167" s="691"/>
      <c r="BX167" s="691"/>
      <c r="BY167" s="691"/>
      <c r="BZ167" s="691"/>
      <c r="CA167" s="691"/>
      <c r="CB167" s="691"/>
      <c r="CC167" s="691"/>
      <c r="CD167" s="691"/>
      <c r="CE167" s="691"/>
      <c r="CF167" s="691"/>
      <c r="CG167" s="691"/>
      <c r="CH167" s="691"/>
      <c r="CI167" s="691"/>
      <c r="CJ167" s="691"/>
      <c r="CK167" s="691"/>
      <c r="CL167" s="691"/>
      <c r="CM167" s="691"/>
      <c r="CN167" s="691"/>
      <c r="CO167" s="691"/>
      <c r="CP167" s="691"/>
      <c r="CQ167" s="691"/>
      <c r="CR167" s="691"/>
      <c r="CS167" s="691"/>
      <c r="CT167" s="691"/>
      <c r="CU167" s="691"/>
      <c r="CV167" s="691"/>
      <c r="CW167" s="691"/>
      <c r="CX167" s="691"/>
      <c r="CY167" s="691"/>
      <c r="CZ167" s="691"/>
      <c r="DA167" s="691"/>
      <c r="DB167" s="691"/>
      <c r="DC167" s="691"/>
      <c r="DD167" s="691"/>
      <c r="DE167" s="691"/>
      <c r="DF167" s="691"/>
      <c r="DG167" s="691"/>
      <c r="DH167" s="691"/>
      <c r="DI167" s="691"/>
      <c r="DJ167" s="691"/>
      <c r="DK167" s="691"/>
      <c r="DL167" s="691"/>
      <c r="DM167" s="691"/>
      <c r="DN167" s="691"/>
      <c r="DO167" s="691"/>
      <c r="DP167" s="691"/>
      <c r="DQ167" s="691"/>
      <c r="DR167" s="691"/>
      <c r="DS167" s="691"/>
      <c r="DT167" s="691"/>
      <c r="DU167" s="691"/>
      <c r="DV167" s="691"/>
      <c r="DW167" s="691"/>
      <c r="DX167" s="691"/>
      <c r="DY167" s="691"/>
      <c r="DZ167" s="691"/>
      <c r="EA167" s="691"/>
      <c r="EB167" s="691"/>
      <c r="EC167" s="691"/>
      <c r="ED167" s="691"/>
      <c r="EE167" s="691"/>
      <c r="EF167" s="691"/>
      <c r="EG167" s="691"/>
      <c r="EH167" s="691"/>
      <c r="EI167" s="691"/>
      <c r="EJ167" s="691"/>
      <c r="EK167" s="691"/>
      <c r="EL167" s="691"/>
      <c r="EM167" s="691"/>
      <c r="EN167" s="691"/>
      <c r="EO167" s="691"/>
      <c r="EP167" s="691"/>
      <c r="EQ167" s="691"/>
      <c r="ER167" s="691"/>
      <c r="ES167" s="691"/>
      <c r="ET167" s="691"/>
      <c r="EU167" s="691"/>
      <c r="EV167" s="691"/>
      <c r="EW167" s="691"/>
      <c r="EX167" s="691"/>
      <c r="EY167" s="691"/>
      <c r="EZ167" s="691"/>
      <c r="FA167" s="691"/>
      <c r="FB167" s="691"/>
      <c r="FC167" s="691"/>
      <c r="FD167" s="691"/>
      <c r="FE167" s="691"/>
      <c r="FF167" s="691"/>
      <c r="FG167" s="691"/>
      <c r="FH167" s="691"/>
      <c r="FI167" s="691"/>
      <c r="FJ167" s="691"/>
      <c r="FK167" s="691"/>
      <c r="FL167" s="691"/>
      <c r="FM167" s="691"/>
      <c r="FN167" s="691"/>
      <c r="FO167" s="691"/>
      <c r="FP167" s="691"/>
      <c r="FQ167" s="691"/>
      <c r="FR167" s="691"/>
      <c r="FS167" s="691"/>
      <c r="FT167" s="691"/>
      <c r="FU167" s="691"/>
      <c r="FV167" s="691"/>
      <c r="FW167" s="691"/>
      <c r="FX167" s="691"/>
      <c r="FY167" s="691"/>
      <c r="FZ167" s="691"/>
      <c r="GA167" s="691"/>
      <c r="GB167" s="691"/>
      <c r="GC167" s="691"/>
      <c r="GD167" s="691"/>
      <c r="GE167" s="691"/>
      <c r="GF167" s="691"/>
      <c r="GG167" s="691"/>
      <c r="GH167" s="691"/>
      <c r="GI167" s="691"/>
      <c r="GJ167" s="691"/>
      <c r="GK167" s="691"/>
      <c r="GL167" s="691"/>
      <c r="GM167" s="691"/>
      <c r="GN167" s="691"/>
      <c r="GO167" s="691"/>
      <c r="GP167" s="691"/>
      <c r="GQ167" s="691"/>
      <c r="GR167" s="691"/>
      <c r="GS167" s="691"/>
      <c r="GT167" s="691"/>
      <c r="GU167" s="691"/>
      <c r="GV167" s="691"/>
      <c r="GW167" s="691"/>
      <c r="GX167" s="691"/>
      <c r="GY167" s="691"/>
      <c r="GZ167" s="691"/>
      <c r="HA167" s="691"/>
      <c r="HB167" s="691"/>
      <c r="HC167" s="691"/>
      <c r="HD167" s="691"/>
      <c r="HE167" s="691"/>
      <c r="HF167" s="691"/>
      <c r="HG167" s="691"/>
      <c r="HH167" s="691"/>
    </row>
    <row r="168" spans="1:216" s="787" customFormat="1" x14ac:dyDescent="0.25">
      <c r="A168" s="691"/>
      <c r="B168" s="814"/>
      <c r="C168" s="814"/>
      <c r="D168" s="814"/>
      <c r="E168" s="814"/>
      <c r="F168" s="814"/>
      <c r="G168" s="814"/>
      <c r="I168" s="691"/>
      <c r="J168" s="691"/>
      <c r="K168" s="691"/>
      <c r="L168" s="691"/>
      <c r="M168" s="691"/>
      <c r="N168" s="691"/>
      <c r="O168" s="691"/>
      <c r="P168" s="691"/>
      <c r="Q168" s="691"/>
      <c r="R168" s="691"/>
      <c r="S168" s="691"/>
      <c r="T168" s="691"/>
      <c r="U168" s="691"/>
      <c r="V168" s="691"/>
      <c r="W168" s="691"/>
      <c r="X168" s="691"/>
      <c r="Y168" s="691"/>
      <c r="Z168" s="691"/>
      <c r="AA168" s="691"/>
      <c r="AB168" s="691"/>
      <c r="AC168" s="691"/>
      <c r="AD168" s="691"/>
      <c r="AE168" s="691"/>
      <c r="AF168" s="691"/>
      <c r="AG168" s="691"/>
      <c r="AH168" s="691"/>
      <c r="AI168" s="691"/>
      <c r="AJ168" s="691"/>
      <c r="AK168" s="691"/>
      <c r="AL168" s="691"/>
      <c r="AM168" s="691"/>
      <c r="AN168" s="691"/>
      <c r="AO168" s="691"/>
      <c r="AP168" s="691"/>
      <c r="AQ168" s="691"/>
      <c r="AR168" s="691"/>
      <c r="AS168" s="691"/>
      <c r="AT168" s="691"/>
      <c r="AU168" s="691"/>
      <c r="AV168" s="691"/>
      <c r="AW168" s="691"/>
      <c r="AX168" s="691"/>
      <c r="AY168" s="691"/>
      <c r="AZ168" s="691"/>
      <c r="BA168" s="691"/>
      <c r="BB168" s="691"/>
      <c r="BC168" s="691"/>
      <c r="BD168" s="691"/>
      <c r="BE168" s="691"/>
      <c r="BF168" s="691"/>
      <c r="BG168" s="691"/>
      <c r="BH168" s="691"/>
      <c r="BI168" s="691"/>
      <c r="BJ168" s="691"/>
      <c r="BK168" s="691"/>
      <c r="BL168" s="691"/>
      <c r="BM168" s="691"/>
      <c r="BN168" s="691"/>
      <c r="BO168" s="691"/>
      <c r="BP168" s="691"/>
      <c r="BQ168" s="691"/>
      <c r="BR168" s="691"/>
      <c r="BS168" s="691"/>
      <c r="BT168" s="691"/>
      <c r="BU168" s="691"/>
      <c r="BV168" s="691"/>
      <c r="BW168" s="691"/>
      <c r="BX168" s="691"/>
      <c r="BY168" s="691"/>
      <c r="BZ168" s="691"/>
      <c r="CA168" s="691"/>
      <c r="CB168" s="691"/>
      <c r="CC168" s="691"/>
      <c r="CD168" s="691"/>
      <c r="CE168" s="691"/>
      <c r="CF168" s="691"/>
      <c r="CG168" s="691"/>
      <c r="CH168" s="691"/>
      <c r="CI168" s="691"/>
      <c r="CJ168" s="691"/>
      <c r="CK168" s="691"/>
      <c r="CL168" s="691"/>
      <c r="CM168" s="691"/>
      <c r="CN168" s="691"/>
      <c r="CO168" s="691"/>
      <c r="CP168" s="691"/>
      <c r="CQ168" s="691"/>
      <c r="CR168" s="691"/>
      <c r="CS168" s="691"/>
      <c r="CT168" s="691"/>
      <c r="CU168" s="691"/>
      <c r="CV168" s="691"/>
      <c r="CW168" s="691"/>
      <c r="CX168" s="691"/>
      <c r="CY168" s="691"/>
      <c r="CZ168" s="691"/>
      <c r="DA168" s="691"/>
      <c r="DB168" s="691"/>
      <c r="DC168" s="691"/>
      <c r="DD168" s="691"/>
      <c r="DE168" s="691"/>
      <c r="DF168" s="691"/>
      <c r="DG168" s="691"/>
      <c r="DH168" s="691"/>
      <c r="DI168" s="691"/>
      <c r="DJ168" s="691"/>
      <c r="DK168" s="691"/>
      <c r="DL168" s="691"/>
      <c r="DM168" s="691"/>
      <c r="DN168" s="691"/>
      <c r="DO168" s="691"/>
      <c r="DP168" s="691"/>
      <c r="DQ168" s="691"/>
      <c r="DR168" s="691"/>
      <c r="DS168" s="691"/>
      <c r="DT168" s="691"/>
      <c r="DU168" s="691"/>
      <c r="DV168" s="691"/>
      <c r="DW168" s="691"/>
      <c r="DX168" s="691"/>
      <c r="DY168" s="691"/>
      <c r="DZ168" s="691"/>
      <c r="EA168" s="691"/>
      <c r="EB168" s="691"/>
      <c r="EC168" s="691"/>
      <c r="ED168" s="691"/>
      <c r="EE168" s="691"/>
      <c r="EF168" s="691"/>
      <c r="EG168" s="691"/>
      <c r="EH168" s="691"/>
      <c r="EI168" s="691"/>
      <c r="EJ168" s="691"/>
      <c r="EK168" s="691"/>
      <c r="EL168" s="691"/>
      <c r="EM168" s="691"/>
      <c r="EN168" s="691"/>
      <c r="EO168" s="691"/>
      <c r="EP168" s="691"/>
      <c r="EQ168" s="691"/>
      <c r="ER168" s="691"/>
      <c r="ES168" s="691"/>
      <c r="ET168" s="691"/>
      <c r="EU168" s="691"/>
      <c r="EV168" s="691"/>
      <c r="EW168" s="691"/>
      <c r="EX168" s="691"/>
      <c r="EY168" s="691"/>
      <c r="EZ168" s="691"/>
      <c r="FA168" s="691"/>
      <c r="FB168" s="691"/>
      <c r="FC168" s="691"/>
      <c r="FD168" s="691"/>
      <c r="FE168" s="691"/>
      <c r="FF168" s="691"/>
      <c r="FG168" s="691"/>
      <c r="FH168" s="691"/>
      <c r="FI168" s="691"/>
      <c r="FJ168" s="691"/>
      <c r="FK168" s="691"/>
      <c r="FL168" s="691"/>
      <c r="FM168" s="691"/>
      <c r="FN168" s="691"/>
      <c r="FO168" s="691"/>
      <c r="FP168" s="691"/>
      <c r="FQ168" s="691"/>
      <c r="FR168" s="691"/>
      <c r="FS168" s="691"/>
      <c r="FT168" s="691"/>
      <c r="FU168" s="691"/>
      <c r="FV168" s="691"/>
      <c r="FW168" s="691"/>
      <c r="FX168" s="691"/>
      <c r="FY168" s="691"/>
      <c r="FZ168" s="691"/>
      <c r="GA168" s="691"/>
      <c r="GB168" s="691"/>
      <c r="GC168" s="691"/>
      <c r="GD168" s="691"/>
      <c r="GE168" s="691"/>
      <c r="GF168" s="691"/>
      <c r="GG168" s="691"/>
      <c r="GH168" s="691"/>
      <c r="GI168" s="691"/>
      <c r="GJ168" s="691"/>
      <c r="GK168" s="691"/>
      <c r="GL168" s="691"/>
      <c r="GM168" s="691"/>
      <c r="GN168" s="691"/>
      <c r="GO168" s="691"/>
      <c r="GP168" s="691"/>
      <c r="GQ168" s="691"/>
      <c r="GR168" s="691"/>
      <c r="GS168" s="691"/>
      <c r="GT168" s="691"/>
      <c r="GU168" s="691"/>
      <c r="GV168" s="691"/>
      <c r="GW168" s="691"/>
      <c r="GX168" s="691"/>
      <c r="GY168" s="691"/>
      <c r="GZ168" s="691"/>
      <c r="HA168" s="691"/>
      <c r="HB168" s="691"/>
      <c r="HC168" s="691"/>
      <c r="HD168" s="691"/>
      <c r="HE168" s="691"/>
      <c r="HF168" s="691"/>
      <c r="HG168" s="691"/>
      <c r="HH168" s="691"/>
    </row>
    <row r="169" spans="1:216" s="787" customFormat="1" x14ac:dyDescent="0.25">
      <c r="A169" s="691"/>
      <c r="B169" s="814"/>
      <c r="C169" s="814"/>
      <c r="D169" s="814"/>
      <c r="E169" s="814"/>
      <c r="F169" s="814"/>
      <c r="G169" s="814"/>
      <c r="I169" s="691"/>
      <c r="J169" s="691"/>
      <c r="K169" s="691"/>
      <c r="L169" s="691"/>
      <c r="M169" s="691"/>
      <c r="N169" s="691"/>
      <c r="O169" s="691"/>
      <c r="P169" s="691"/>
      <c r="Q169" s="691"/>
      <c r="R169" s="691"/>
      <c r="S169" s="691"/>
      <c r="T169" s="691"/>
      <c r="U169" s="691"/>
      <c r="V169" s="691"/>
      <c r="W169" s="691"/>
      <c r="X169" s="691"/>
      <c r="Y169" s="691"/>
      <c r="Z169" s="691"/>
      <c r="AA169" s="691"/>
      <c r="AB169" s="691"/>
      <c r="AC169" s="691"/>
      <c r="AD169" s="691"/>
      <c r="AE169" s="691"/>
      <c r="AF169" s="691"/>
      <c r="AG169" s="691"/>
      <c r="AH169" s="691"/>
      <c r="AI169" s="691"/>
      <c r="AJ169" s="691"/>
      <c r="AK169" s="691"/>
      <c r="AL169" s="691"/>
      <c r="AM169" s="691"/>
      <c r="AN169" s="691"/>
      <c r="AO169" s="691"/>
      <c r="AP169" s="691"/>
      <c r="AQ169" s="691"/>
      <c r="AR169" s="691"/>
      <c r="AS169" s="691"/>
      <c r="AT169" s="691"/>
      <c r="AU169" s="691"/>
      <c r="AV169" s="691"/>
      <c r="AW169" s="691"/>
      <c r="AX169" s="691"/>
      <c r="AY169" s="691"/>
      <c r="AZ169" s="691"/>
      <c r="BA169" s="691"/>
      <c r="BB169" s="691"/>
      <c r="BC169" s="691"/>
      <c r="BD169" s="691"/>
      <c r="BE169" s="691"/>
      <c r="BF169" s="691"/>
      <c r="BG169" s="691"/>
      <c r="BH169" s="691"/>
      <c r="BI169" s="691"/>
      <c r="BJ169" s="691"/>
      <c r="BK169" s="691"/>
      <c r="BL169" s="691"/>
      <c r="BM169" s="691"/>
      <c r="BN169" s="691"/>
      <c r="BO169" s="691"/>
      <c r="BP169" s="691"/>
      <c r="BQ169" s="691"/>
      <c r="BR169" s="691"/>
      <c r="BS169" s="691"/>
      <c r="BT169" s="691"/>
      <c r="BU169" s="691"/>
      <c r="BV169" s="691"/>
      <c r="BW169" s="691"/>
      <c r="BX169" s="691"/>
      <c r="BY169" s="691"/>
      <c r="BZ169" s="691"/>
      <c r="CA169" s="691"/>
      <c r="CB169" s="691"/>
      <c r="CC169" s="691"/>
      <c r="CD169" s="691"/>
      <c r="CE169" s="691"/>
      <c r="CF169" s="691"/>
      <c r="CG169" s="691"/>
      <c r="CH169" s="691"/>
      <c r="CI169" s="691"/>
      <c r="CJ169" s="691"/>
      <c r="CK169" s="691"/>
      <c r="CL169" s="691"/>
      <c r="CM169" s="691"/>
      <c r="CN169" s="691"/>
      <c r="CO169" s="691"/>
      <c r="CP169" s="691"/>
      <c r="CQ169" s="691"/>
      <c r="CR169" s="691"/>
      <c r="CS169" s="691"/>
      <c r="CT169" s="691"/>
      <c r="CU169" s="691"/>
      <c r="CV169" s="691"/>
      <c r="CW169" s="691"/>
      <c r="CX169" s="691"/>
      <c r="CY169" s="691"/>
      <c r="CZ169" s="691"/>
      <c r="DA169" s="691"/>
      <c r="DB169" s="691"/>
      <c r="DC169" s="691"/>
      <c r="DD169" s="691"/>
      <c r="DE169" s="691"/>
      <c r="DF169" s="691"/>
      <c r="DG169" s="691"/>
      <c r="DH169" s="691"/>
      <c r="DI169" s="691"/>
      <c r="DJ169" s="691"/>
      <c r="DK169" s="691"/>
      <c r="DL169" s="691"/>
      <c r="DM169" s="691"/>
      <c r="DN169" s="691"/>
      <c r="DO169" s="691"/>
      <c r="DP169" s="691"/>
      <c r="DQ169" s="691"/>
      <c r="DR169" s="691"/>
      <c r="DS169" s="691"/>
      <c r="DT169" s="691"/>
      <c r="DU169" s="691"/>
      <c r="DV169" s="691"/>
      <c r="DW169" s="691"/>
      <c r="DX169" s="691"/>
      <c r="DY169" s="691"/>
      <c r="DZ169" s="691"/>
      <c r="EA169" s="691"/>
      <c r="EB169" s="691"/>
      <c r="EC169" s="691"/>
      <c r="ED169" s="691"/>
      <c r="EE169" s="691"/>
      <c r="EF169" s="691"/>
      <c r="EG169" s="691"/>
      <c r="EH169" s="691"/>
      <c r="EI169" s="691"/>
      <c r="EJ169" s="691"/>
      <c r="EK169" s="691"/>
      <c r="EL169" s="691"/>
      <c r="EM169" s="691"/>
      <c r="EN169" s="691"/>
      <c r="EO169" s="691"/>
      <c r="EP169" s="691"/>
      <c r="EQ169" s="691"/>
      <c r="ER169" s="691"/>
      <c r="ES169" s="691"/>
      <c r="ET169" s="691"/>
      <c r="EU169" s="691"/>
      <c r="EV169" s="691"/>
      <c r="EW169" s="691"/>
      <c r="EX169" s="691"/>
      <c r="EY169" s="691"/>
      <c r="EZ169" s="691"/>
      <c r="FA169" s="691"/>
      <c r="FB169" s="691"/>
      <c r="FC169" s="691"/>
      <c r="FD169" s="691"/>
      <c r="FE169" s="691"/>
      <c r="FF169" s="691"/>
      <c r="FG169" s="691"/>
      <c r="FH169" s="691"/>
      <c r="FI169" s="691"/>
      <c r="FJ169" s="691"/>
      <c r="FK169" s="691"/>
      <c r="FL169" s="691"/>
      <c r="FM169" s="691"/>
      <c r="FN169" s="691"/>
      <c r="FO169" s="691"/>
      <c r="FP169" s="691"/>
      <c r="FQ169" s="691"/>
      <c r="FR169" s="691"/>
      <c r="FS169" s="691"/>
      <c r="FT169" s="691"/>
      <c r="FU169" s="691"/>
      <c r="FV169" s="691"/>
      <c r="FW169" s="691"/>
      <c r="FX169" s="691"/>
      <c r="FY169" s="691"/>
      <c r="FZ169" s="691"/>
      <c r="GA169" s="691"/>
      <c r="GB169" s="691"/>
      <c r="GC169" s="691"/>
      <c r="GD169" s="691"/>
      <c r="GE169" s="691"/>
      <c r="GF169" s="691"/>
      <c r="GG169" s="691"/>
      <c r="GH169" s="691"/>
      <c r="GI169" s="691"/>
      <c r="GJ169" s="691"/>
      <c r="GK169" s="691"/>
      <c r="GL169" s="691"/>
      <c r="GM169" s="691"/>
      <c r="GN169" s="691"/>
      <c r="GO169" s="691"/>
      <c r="GP169" s="691"/>
      <c r="GQ169" s="691"/>
      <c r="GR169" s="691"/>
      <c r="GS169" s="691"/>
      <c r="GT169" s="691"/>
      <c r="GU169" s="691"/>
      <c r="GV169" s="691"/>
      <c r="GW169" s="691"/>
      <c r="GX169" s="691"/>
      <c r="GY169" s="691"/>
      <c r="GZ169" s="691"/>
      <c r="HA169" s="691"/>
      <c r="HB169" s="691"/>
      <c r="HC169" s="691"/>
      <c r="HD169" s="691"/>
      <c r="HE169" s="691"/>
      <c r="HF169" s="691"/>
      <c r="HG169" s="691"/>
      <c r="HH169" s="691"/>
    </row>
    <row r="170" spans="1:216" s="787" customFormat="1" x14ac:dyDescent="0.25">
      <c r="A170" s="691"/>
      <c r="B170" s="814"/>
      <c r="C170" s="814"/>
      <c r="D170" s="814"/>
      <c r="E170" s="814"/>
      <c r="F170" s="814"/>
      <c r="G170" s="814"/>
      <c r="I170" s="691"/>
      <c r="J170" s="691"/>
      <c r="K170" s="691"/>
      <c r="L170" s="691"/>
      <c r="M170" s="691"/>
      <c r="N170" s="691"/>
      <c r="O170" s="691"/>
      <c r="P170" s="691"/>
      <c r="Q170" s="691"/>
      <c r="R170" s="691"/>
      <c r="S170" s="691"/>
      <c r="T170" s="691"/>
      <c r="U170" s="691"/>
      <c r="V170" s="691"/>
      <c r="W170" s="691"/>
      <c r="X170" s="691"/>
      <c r="Y170" s="691"/>
      <c r="Z170" s="691"/>
      <c r="AA170" s="691"/>
      <c r="AB170" s="691"/>
      <c r="AC170" s="691"/>
      <c r="AD170" s="691"/>
      <c r="AE170" s="691"/>
      <c r="AF170" s="691"/>
      <c r="AG170" s="691"/>
      <c r="AH170" s="691"/>
      <c r="AI170" s="691"/>
      <c r="AJ170" s="691"/>
      <c r="AK170" s="691"/>
      <c r="AL170" s="691"/>
      <c r="AM170" s="691"/>
      <c r="AN170" s="691"/>
      <c r="AO170" s="691"/>
      <c r="AP170" s="691"/>
      <c r="AQ170" s="691"/>
      <c r="AR170" s="691"/>
      <c r="AS170" s="691"/>
      <c r="AT170" s="691"/>
      <c r="AU170" s="691"/>
      <c r="AV170" s="691"/>
      <c r="AW170" s="691"/>
      <c r="AX170" s="691"/>
      <c r="AY170" s="691"/>
      <c r="AZ170" s="691"/>
      <c r="BA170" s="691"/>
      <c r="BB170" s="691"/>
      <c r="BC170" s="691"/>
      <c r="BD170" s="691"/>
      <c r="BE170" s="691"/>
      <c r="BF170" s="691"/>
      <c r="BG170" s="691"/>
      <c r="BH170" s="691"/>
      <c r="BI170" s="691"/>
      <c r="BJ170" s="691"/>
      <c r="BK170" s="691"/>
      <c r="BL170" s="691"/>
      <c r="BM170" s="691"/>
      <c r="BN170" s="691"/>
      <c r="BO170" s="691"/>
      <c r="BP170" s="691"/>
      <c r="BQ170" s="691"/>
      <c r="BR170" s="691"/>
      <c r="BS170" s="691"/>
      <c r="BT170" s="691"/>
      <c r="BU170" s="691"/>
      <c r="BV170" s="691"/>
      <c r="BW170" s="691"/>
      <c r="BX170" s="691"/>
      <c r="BY170" s="691"/>
      <c r="BZ170" s="691"/>
      <c r="CA170" s="691"/>
      <c r="CB170" s="691"/>
      <c r="CC170" s="691"/>
      <c r="CD170" s="691"/>
      <c r="CE170" s="691"/>
      <c r="CF170" s="691"/>
      <c r="CG170" s="691"/>
      <c r="CH170" s="691"/>
      <c r="CI170" s="691"/>
      <c r="CJ170" s="691"/>
      <c r="CK170" s="691"/>
      <c r="CL170" s="691"/>
      <c r="CM170" s="691"/>
      <c r="CN170" s="691"/>
      <c r="CO170" s="691"/>
      <c r="CP170" s="691"/>
      <c r="CQ170" s="691"/>
      <c r="CR170" s="691"/>
      <c r="CS170" s="691"/>
      <c r="CT170" s="691"/>
      <c r="CU170" s="691"/>
      <c r="CV170" s="691"/>
      <c r="CW170" s="691"/>
      <c r="CX170" s="691"/>
      <c r="CY170" s="691"/>
      <c r="CZ170" s="691"/>
      <c r="DA170" s="691"/>
      <c r="DB170" s="691"/>
      <c r="DC170" s="691"/>
      <c r="DD170" s="691"/>
      <c r="DE170" s="691"/>
      <c r="DF170" s="691"/>
      <c r="DG170" s="691"/>
      <c r="DH170" s="691"/>
      <c r="DI170" s="691"/>
      <c r="DJ170" s="691"/>
      <c r="DK170" s="691"/>
      <c r="DL170" s="691"/>
      <c r="DM170" s="691"/>
      <c r="DN170" s="691"/>
      <c r="DO170" s="691"/>
      <c r="DP170" s="691"/>
      <c r="DQ170" s="691"/>
      <c r="DR170" s="691"/>
      <c r="DS170" s="691"/>
      <c r="DT170" s="691"/>
      <c r="DU170" s="691"/>
      <c r="DV170" s="691"/>
      <c r="DW170" s="691"/>
      <c r="DX170" s="691"/>
      <c r="DY170" s="691"/>
      <c r="DZ170" s="691"/>
      <c r="EA170" s="691"/>
      <c r="EB170" s="691"/>
      <c r="EC170" s="691"/>
      <c r="ED170" s="691"/>
      <c r="EE170" s="691"/>
      <c r="EF170" s="691"/>
      <c r="EG170" s="691"/>
      <c r="EH170" s="691"/>
      <c r="EI170" s="691"/>
      <c r="EJ170" s="691"/>
      <c r="EK170" s="691"/>
      <c r="EL170" s="691"/>
      <c r="EM170" s="691"/>
      <c r="EN170" s="691"/>
      <c r="EO170" s="691"/>
      <c r="EP170" s="691"/>
      <c r="EQ170" s="691"/>
      <c r="ER170" s="691"/>
      <c r="ES170" s="691"/>
      <c r="ET170" s="691"/>
      <c r="EU170" s="691"/>
      <c r="EV170" s="691"/>
      <c r="EW170" s="691"/>
      <c r="EX170" s="691"/>
      <c r="EY170" s="691"/>
      <c r="EZ170" s="691"/>
      <c r="FA170" s="691"/>
      <c r="FB170" s="691"/>
      <c r="FC170" s="691"/>
      <c r="FD170" s="691"/>
      <c r="FE170" s="691"/>
      <c r="FF170" s="691"/>
      <c r="FG170" s="691"/>
      <c r="FH170" s="691"/>
      <c r="FI170" s="691"/>
      <c r="FJ170" s="691"/>
      <c r="FK170" s="691"/>
      <c r="FL170" s="691"/>
      <c r="FM170" s="691"/>
      <c r="FN170" s="691"/>
      <c r="FO170" s="691"/>
      <c r="FP170" s="691"/>
      <c r="FQ170" s="691"/>
      <c r="FR170" s="691"/>
      <c r="FS170" s="691"/>
      <c r="FT170" s="691"/>
      <c r="FU170" s="691"/>
      <c r="FV170" s="691"/>
      <c r="FW170" s="691"/>
      <c r="FX170" s="691"/>
      <c r="FY170" s="691"/>
      <c r="FZ170" s="691"/>
      <c r="GA170" s="691"/>
      <c r="GB170" s="691"/>
      <c r="GC170" s="691"/>
      <c r="GD170" s="691"/>
      <c r="GE170" s="691"/>
      <c r="GF170" s="691"/>
      <c r="GG170" s="691"/>
      <c r="GH170" s="691"/>
      <c r="GI170" s="691"/>
      <c r="GJ170" s="691"/>
      <c r="GK170" s="691"/>
      <c r="GL170" s="691"/>
      <c r="GM170" s="691"/>
      <c r="GN170" s="691"/>
      <c r="GO170" s="691"/>
      <c r="GP170" s="691"/>
      <c r="GQ170" s="691"/>
      <c r="GR170" s="691"/>
      <c r="GS170" s="691"/>
      <c r="GT170" s="691"/>
      <c r="GU170" s="691"/>
      <c r="GV170" s="691"/>
      <c r="GW170" s="691"/>
      <c r="GX170" s="691"/>
      <c r="GY170" s="691"/>
      <c r="GZ170" s="691"/>
      <c r="HA170" s="691"/>
      <c r="HB170" s="691"/>
      <c r="HC170" s="691"/>
      <c r="HD170" s="691"/>
      <c r="HE170" s="691"/>
      <c r="HF170" s="691"/>
      <c r="HG170" s="691"/>
      <c r="HH170" s="691"/>
    </row>
    <row r="171" spans="1:216" s="787" customFormat="1" x14ac:dyDescent="0.25">
      <c r="A171" s="691"/>
      <c r="B171" s="814"/>
      <c r="C171" s="814"/>
      <c r="D171" s="814"/>
      <c r="E171" s="814"/>
      <c r="F171" s="814"/>
      <c r="G171" s="814"/>
      <c r="I171" s="691"/>
      <c r="J171" s="691"/>
      <c r="K171" s="691"/>
      <c r="L171" s="691"/>
      <c r="M171" s="691"/>
      <c r="N171" s="691"/>
      <c r="O171" s="691"/>
      <c r="P171" s="691"/>
      <c r="Q171" s="691"/>
      <c r="R171" s="691"/>
      <c r="S171" s="691"/>
      <c r="T171" s="691"/>
      <c r="U171" s="691"/>
      <c r="V171" s="691"/>
      <c r="W171" s="691"/>
      <c r="X171" s="691"/>
      <c r="Y171" s="691"/>
      <c r="Z171" s="691"/>
      <c r="AA171" s="691"/>
      <c r="AB171" s="691"/>
      <c r="AC171" s="691"/>
      <c r="AD171" s="691"/>
      <c r="AE171" s="691"/>
      <c r="AF171" s="691"/>
      <c r="AG171" s="691"/>
      <c r="AH171" s="691"/>
      <c r="AI171" s="691"/>
      <c r="AJ171" s="691"/>
      <c r="AK171" s="691"/>
      <c r="AL171" s="691"/>
      <c r="AM171" s="691"/>
      <c r="AN171" s="691"/>
      <c r="AO171" s="691"/>
      <c r="AP171" s="691"/>
      <c r="AQ171" s="691"/>
      <c r="AR171" s="691"/>
      <c r="AS171" s="691"/>
      <c r="AT171" s="691"/>
      <c r="AU171" s="691"/>
      <c r="AV171" s="691"/>
      <c r="AW171" s="691"/>
      <c r="AX171" s="691"/>
      <c r="AY171" s="691"/>
      <c r="AZ171" s="691"/>
      <c r="BA171" s="691"/>
      <c r="BB171" s="691"/>
      <c r="BC171" s="691"/>
      <c r="BD171" s="691"/>
      <c r="BE171" s="691"/>
      <c r="BF171" s="691"/>
      <c r="BG171" s="691"/>
      <c r="BH171" s="691"/>
      <c r="BI171" s="691"/>
      <c r="BJ171" s="691"/>
      <c r="BK171" s="691"/>
      <c r="BL171" s="691"/>
      <c r="BM171" s="691"/>
      <c r="BN171" s="691"/>
      <c r="BO171" s="691"/>
      <c r="BP171" s="691"/>
      <c r="BQ171" s="691"/>
      <c r="BR171" s="691"/>
      <c r="BS171" s="691"/>
      <c r="BT171" s="691"/>
      <c r="BU171" s="691"/>
      <c r="BV171" s="691"/>
      <c r="BW171" s="691"/>
      <c r="BX171" s="691"/>
      <c r="BY171" s="691"/>
      <c r="BZ171" s="691"/>
      <c r="CA171" s="691"/>
      <c r="CB171" s="691"/>
      <c r="CC171" s="691"/>
      <c r="CD171" s="691"/>
      <c r="CE171" s="691"/>
      <c r="CF171" s="691"/>
      <c r="CG171" s="691"/>
      <c r="CH171" s="691"/>
      <c r="CI171" s="691"/>
      <c r="CJ171" s="691"/>
      <c r="CK171" s="691"/>
      <c r="CL171" s="691"/>
      <c r="CM171" s="691"/>
      <c r="CN171" s="691"/>
      <c r="CO171" s="691"/>
      <c r="CP171" s="691"/>
      <c r="CQ171" s="691"/>
      <c r="CR171" s="691"/>
      <c r="CS171" s="691"/>
      <c r="CT171" s="691"/>
      <c r="CU171" s="691"/>
      <c r="CV171" s="691"/>
      <c r="CW171" s="691"/>
      <c r="CX171" s="691"/>
      <c r="CY171" s="691"/>
      <c r="CZ171" s="691"/>
      <c r="DA171" s="691"/>
      <c r="DB171" s="691"/>
      <c r="DC171" s="691"/>
      <c r="DD171" s="691"/>
      <c r="DE171" s="691"/>
      <c r="DF171" s="691"/>
      <c r="DG171" s="691"/>
      <c r="DH171" s="691"/>
      <c r="DI171" s="691"/>
      <c r="DJ171" s="691"/>
      <c r="DK171" s="691"/>
      <c r="DL171" s="691"/>
      <c r="DM171" s="691"/>
      <c r="DN171" s="691"/>
      <c r="DO171" s="691"/>
      <c r="DP171" s="691"/>
      <c r="DQ171" s="691"/>
      <c r="DR171" s="691"/>
      <c r="DS171" s="691"/>
      <c r="DT171" s="691"/>
      <c r="DU171" s="691"/>
      <c r="DV171" s="691"/>
      <c r="DW171" s="691"/>
      <c r="DX171" s="691"/>
      <c r="DY171" s="691"/>
      <c r="DZ171" s="691"/>
      <c r="EA171" s="691"/>
      <c r="EB171" s="691"/>
      <c r="EC171" s="691"/>
      <c r="ED171" s="691"/>
      <c r="EE171" s="691"/>
      <c r="EF171" s="691"/>
      <c r="EG171" s="691"/>
      <c r="EH171" s="691"/>
      <c r="EI171" s="691"/>
      <c r="EJ171" s="691"/>
      <c r="EK171" s="691"/>
      <c r="EL171" s="691"/>
      <c r="EM171" s="691"/>
      <c r="EN171" s="691"/>
      <c r="EO171" s="691"/>
      <c r="EP171" s="691"/>
      <c r="EQ171" s="691"/>
      <c r="ER171" s="691"/>
      <c r="ES171" s="691"/>
      <c r="ET171" s="691"/>
      <c r="EU171" s="691"/>
      <c r="EV171" s="691"/>
      <c r="EW171" s="691"/>
      <c r="EX171" s="691"/>
      <c r="EY171" s="691"/>
      <c r="EZ171" s="691"/>
      <c r="FA171" s="691"/>
      <c r="FB171" s="691"/>
      <c r="FC171" s="691"/>
      <c r="FD171" s="691"/>
      <c r="FE171" s="691"/>
      <c r="FF171" s="691"/>
      <c r="FG171" s="691"/>
      <c r="FH171" s="691"/>
      <c r="FI171" s="691"/>
      <c r="FJ171" s="691"/>
      <c r="FK171" s="691"/>
      <c r="FL171" s="691"/>
      <c r="FM171" s="691"/>
      <c r="FN171" s="691"/>
      <c r="FO171" s="691"/>
      <c r="FP171" s="691"/>
      <c r="FQ171" s="691"/>
      <c r="FR171" s="691"/>
      <c r="FS171" s="691"/>
      <c r="FT171" s="691"/>
      <c r="FU171" s="691"/>
      <c r="FV171" s="691"/>
      <c r="FW171" s="691"/>
      <c r="FX171" s="691"/>
      <c r="FY171" s="691"/>
      <c r="FZ171" s="691"/>
      <c r="GA171" s="691"/>
      <c r="GB171" s="691"/>
      <c r="GC171" s="691"/>
      <c r="GD171" s="691"/>
      <c r="GE171" s="691"/>
      <c r="GF171" s="691"/>
      <c r="GG171" s="691"/>
      <c r="GH171" s="691"/>
      <c r="GI171" s="691"/>
      <c r="GJ171" s="691"/>
      <c r="GK171" s="691"/>
      <c r="GL171" s="691"/>
      <c r="GM171" s="691"/>
      <c r="GN171" s="691"/>
      <c r="GO171" s="691"/>
      <c r="GP171" s="691"/>
      <c r="GQ171" s="691"/>
      <c r="GR171" s="691"/>
      <c r="GS171" s="691"/>
      <c r="GT171" s="691"/>
      <c r="GU171" s="691"/>
      <c r="GV171" s="691"/>
      <c r="GW171" s="691"/>
      <c r="GX171" s="691"/>
      <c r="GY171" s="691"/>
      <c r="GZ171" s="691"/>
      <c r="HA171" s="691"/>
      <c r="HB171" s="691"/>
      <c r="HC171" s="691"/>
      <c r="HD171" s="691"/>
      <c r="HE171" s="691"/>
      <c r="HF171" s="691"/>
      <c r="HG171" s="691"/>
      <c r="HH171" s="691"/>
    </row>
    <row r="172" spans="1:216" s="787" customFormat="1" x14ac:dyDescent="0.25">
      <c r="A172" s="691"/>
      <c r="B172" s="814"/>
      <c r="C172" s="814"/>
      <c r="D172" s="814"/>
      <c r="E172" s="814"/>
      <c r="F172" s="814"/>
      <c r="G172" s="814"/>
      <c r="I172" s="691"/>
      <c r="J172" s="691"/>
      <c r="K172" s="691"/>
      <c r="L172" s="691"/>
      <c r="M172" s="691"/>
      <c r="N172" s="691"/>
      <c r="O172" s="691"/>
      <c r="P172" s="691"/>
      <c r="Q172" s="691"/>
      <c r="R172" s="691"/>
      <c r="S172" s="691"/>
      <c r="T172" s="691"/>
      <c r="U172" s="691"/>
      <c r="V172" s="691"/>
      <c r="W172" s="691"/>
      <c r="X172" s="691"/>
      <c r="Y172" s="691"/>
      <c r="Z172" s="691"/>
      <c r="AA172" s="691"/>
      <c r="AB172" s="691"/>
      <c r="AC172" s="691"/>
      <c r="AD172" s="691"/>
      <c r="AE172" s="691"/>
      <c r="AF172" s="691"/>
      <c r="AG172" s="691"/>
      <c r="AH172" s="691"/>
      <c r="AI172" s="691"/>
      <c r="AJ172" s="691"/>
      <c r="AK172" s="691"/>
      <c r="AL172" s="691"/>
      <c r="AM172" s="691"/>
      <c r="AN172" s="691"/>
      <c r="AO172" s="691"/>
      <c r="AP172" s="691"/>
      <c r="AQ172" s="691"/>
      <c r="AR172" s="691"/>
      <c r="AS172" s="691"/>
      <c r="AT172" s="691"/>
      <c r="AU172" s="691"/>
      <c r="AV172" s="691"/>
      <c r="AW172" s="691"/>
      <c r="AX172" s="691"/>
      <c r="AY172" s="691"/>
      <c r="AZ172" s="691"/>
      <c r="BA172" s="691"/>
      <c r="BB172" s="691"/>
      <c r="BC172" s="691"/>
      <c r="BD172" s="691"/>
      <c r="BE172" s="691"/>
      <c r="BF172" s="691"/>
      <c r="BG172" s="691"/>
      <c r="BH172" s="691"/>
      <c r="BI172" s="691"/>
      <c r="BJ172" s="691"/>
      <c r="BK172" s="691"/>
      <c r="BL172" s="691"/>
      <c r="BM172" s="691"/>
      <c r="BN172" s="691"/>
      <c r="BO172" s="691"/>
      <c r="BP172" s="691"/>
      <c r="BQ172" s="691"/>
      <c r="BR172" s="691"/>
      <c r="BS172" s="691"/>
      <c r="BT172" s="691"/>
      <c r="BU172" s="691"/>
      <c r="BV172" s="691"/>
      <c r="BW172" s="691"/>
      <c r="BX172" s="691"/>
      <c r="BY172" s="691"/>
      <c r="BZ172" s="691"/>
      <c r="CA172" s="691"/>
      <c r="CB172" s="691"/>
      <c r="CC172" s="691"/>
      <c r="CD172" s="691"/>
      <c r="CE172" s="691"/>
      <c r="CF172" s="691"/>
      <c r="CG172" s="691"/>
      <c r="CH172" s="691"/>
      <c r="CI172" s="691"/>
      <c r="CJ172" s="691"/>
      <c r="CK172" s="691"/>
      <c r="CL172" s="691"/>
      <c r="CM172" s="691"/>
      <c r="CN172" s="691"/>
      <c r="CO172" s="691"/>
      <c r="CP172" s="691"/>
      <c r="CQ172" s="691"/>
      <c r="CR172" s="691"/>
      <c r="CS172" s="691"/>
      <c r="CT172" s="691"/>
      <c r="CU172" s="691"/>
      <c r="CV172" s="691"/>
      <c r="CW172" s="691"/>
      <c r="CX172" s="691"/>
      <c r="CY172" s="691"/>
      <c r="CZ172" s="691"/>
      <c r="DA172" s="691"/>
      <c r="DB172" s="691"/>
      <c r="DC172" s="691"/>
      <c r="DD172" s="691"/>
      <c r="DE172" s="691"/>
      <c r="DF172" s="691"/>
      <c r="DG172" s="691"/>
      <c r="DH172" s="691"/>
      <c r="DI172" s="691"/>
      <c r="DJ172" s="691"/>
      <c r="DK172" s="691"/>
      <c r="DL172" s="691"/>
      <c r="DM172" s="691"/>
      <c r="DN172" s="691"/>
      <c r="DO172" s="691"/>
      <c r="DP172" s="691"/>
      <c r="DQ172" s="691"/>
      <c r="DR172" s="691"/>
      <c r="DS172" s="691"/>
      <c r="DT172" s="691"/>
      <c r="DU172" s="691"/>
      <c r="DV172" s="691"/>
      <c r="DW172" s="691"/>
      <c r="DX172" s="691"/>
      <c r="DY172" s="691"/>
      <c r="DZ172" s="691"/>
      <c r="EA172" s="691"/>
      <c r="EB172" s="691"/>
      <c r="EC172" s="691"/>
      <c r="ED172" s="691"/>
      <c r="EE172" s="691"/>
      <c r="EF172" s="691"/>
      <c r="EG172" s="691"/>
      <c r="EH172" s="691"/>
      <c r="EI172" s="691"/>
      <c r="EJ172" s="691"/>
      <c r="EK172" s="691"/>
      <c r="EL172" s="691"/>
      <c r="EM172" s="691"/>
      <c r="EN172" s="691"/>
      <c r="EO172" s="691"/>
      <c r="EP172" s="691"/>
      <c r="EQ172" s="691"/>
      <c r="ER172" s="691"/>
      <c r="ES172" s="691"/>
      <c r="ET172" s="691"/>
      <c r="EU172" s="691"/>
      <c r="EV172" s="691"/>
      <c r="EW172" s="691"/>
      <c r="EX172" s="691"/>
      <c r="EY172" s="691"/>
      <c r="EZ172" s="691"/>
      <c r="FA172" s="691"/>
      <c r="FB172" s="691"/>
      <c r="FC172" s="691"/>
      <c r="FD172" s="691"/>
      <c r="FE172" s="691"/>
      <c r="FF172" s="691"/>
      <c r="FG172" s="691"/>
      <c r="FH172" s="691"/>
      <c r="FI172" s="691"/>
      <c r="FJ172" s="691"/>
      <c r="FK172" s="691"/>
      <c r="FL172" s="691"/>
      <c r="FM172" s="691"/>
      <c r="FN172" s="691"/>
      <c r="FO172" s="691"/>
      <c r="FP172" s="691"/>
      <c r="FQ172" s="691"/>
      <c r="FR172" s="691"/>
      <c r="FS172" s="691"/>
      <c r="FT172" s="691"/>
      <c r="FU172" s="691"/>
      <c r="FV172" s="691"/>
      <c r="FW172" s="691"/>
      <c r="FX172" s="691"/>
      <c r="FY172" s="691"/>
      <c r="FZ172" s="691"/>
      <c r="GA172" s="691"/>
      <c r="GB172" s="691"/>
      <c r="GC172" s="691"/>
      <c r="GD172" s="691"/>
      <c r="GE172" s="691"/>
      <c r="GF172" s="691"/>
      <c r="GG172" s="691"/>
      <c r="GH172" s="691"/>
      <c r="GI172" s="691"/>
      <c r="GJ172" s="691"/>
      <c r="GK172" s="691"/>
      <c r="GL172" s="691"/>
      <c r="GM172" s="691"/>
      <c r="GN172" s="691"/>
      <c r="GO172" s="691"/>
      <c r="GP172" s="691"/>
      <c r="GQ172" s="691"/>
      <c r="GR172" s="691"/>
      <c r="GS172" s="691"/>
      <c r="GT172" s="691"/>
      <c r="GU172" s="691"/>
      <c r="GV172" s="691"/>
      <c r="GW172" s="691"/>
      <c r="GX172" s="691"/>
      <c r="GY172" s="691"/>
      <c r="GZ172" s="691"/>
      <c r="HA172" s="691"/>
      <c r="HB172" s="691"/>
      <c r="HC172" s="691"/>
      <c r="HD172" s="691"/>
      <c r="HE172" s="691"/>
      <c r="HF172" s="691"/>
      <c r="HG172" s="691"/>
      <c r="HH172" s="691"/>
    </row>
    <row r="173" spans="1:216" s="787" customFormat="1" x14ac:dyDescent="0.25">
      <c r="A173" s="691"/>
      <c r="B173" s="814"/>
      <c r="C173" s="814"/>
      <c r="D173" s="814"/>
      <c r="E173" s="814"/>
      <c r="F173" s="814"/>
      <c r="G173" s="814"/>
      <c r="I173" s="691"/>
      <c r="J173" s="691"/>
      <c r="K173" s="691"/>
      <c r="L173" s="691"/>
      <c r="M173" s="691"/>
      <c r="N173" s="691"/>
      <c r="O173" s="691"/>
      <c r="P173" s="691"/>
      <c r="Q173" s="691"/>
      <c r="R173" s="691"/>
      <c r="S173" s="691"/>
      <c r="T173" s="691"/>
      <c r="U173" s="691"/>
      <c r="V173" s="691"/>
      <c r="W173" s="691"/>
      <c r="X173" s="691"/>
      <c r="Y173" s="691"/>
      <c r="Z173" s="691"/>
      <c r="AA173" s="691"/>
      <c r="AB173" s="691"/>
      <c r="AC173" s="691"/>
      <c r="AD173" s="691"/>
      <c r="AE173" s="691"/>
      <c r="AF173" s="691"/>
      <c r="AG173" s="691"/>
      <c r="AH173" s="691"/>
      <c r="AI173" s="691"/>
      <c r="AJ173" s="691"/>
      <c r="AK173" s="691"/>
      <c r="AL173" s="691"/>
      <c r="AM173" s="691"/>
      <c r="AN173" s="691"/>
      <c r="AO173" s="691"/>
      <c r="AP173" s="691"/>
      <c r="AQ173" s="691"/>
      <c r="AR173" s="691"/>
      <c r="AS173" s="691"/>
      <c r="AT173" s="691"/>
      <c r="AU173" s="691"/>
      <c r="AV173" s="691"/>
      <c r="AW173" s="691"/>
      <c r="AX173" s="691"/>
      <c r="AY173" s="691"/>
      <c r="AZ173" s="691"/>
      <c r="BA173" s="691"/>
      <c r="BB173" s="691"/>
      <c r="BC173" s="691"/>
      <c r="BD173" s="691"/>
      <c r="BE173" s="691"/>
      <c r="BF173" s="691"/>
      <c r="BG173" s="691"/>
      <c r="BH173" s="691"/>
      <c r="BI173" s="691"/>
      <c r="BJ173" s="691"/>
      <c r="BK173" s="691"/>
      <c r="BL173" s="691"/>
      <c r="BM173" s="691"/>
      <c r="BN173" s="691"/>
      <c r="BO173" s="691"/>
      <c r="BP173" s="691"/>
      <c r="BQ173" s="691"/>
      <c r="BR173" s="691"/>
      <c r="BS173" s="691"/>
      <c r="BT173" s="691"/>
      <c r="BU173" s="691"/>
      <c r="BV173" s="691"/>
      <c r="BW173" s="691"/>
      <c r="BX173" s="691"/>
      <c r="BY173" s="691"/>
      <c r="BZ173" s="691"/>
      <c r="CA173" s="691"/>
      <c r="CB173" s="691"/>
      <c r="CC173" s="691"/>
      <c r="CD173" s="691"/>
      <c r="CE173" s="691"/>
      <c r="CF173" s="691"/>
      <c r="CG173" s="691"/>
      <c r="CH173" s="691"/>
      <c r="CI173" s="691"/>
      <c r="CJ173" s="691"/>
      <c r="CK173" s="691"/>
      <c r="CL173" s="691"/>
      <c r="CM173" s="691"/>
      <c r="CN173" s="691"/>
      <c r="CO173" s="691"/>
      <c r="CP173" s="691"/>
      <c r="CQ173" s="691"/>
      <c r="CR173" s="691"/>
      <c r="CS173" s="691"/>
      <c r="CT173" s="691"/>
      <c r="CU173" s="691"/>
      <c r="CV173" s="691"/>
      <c r="CW173" s="691"/>
      <c r="CX173" s="691"/>
      <c r="CY173" s="691"/>
      <c r="CZ173" s="691"/>
      <c r="DA173" s="691"/>
      <c r="DB173" s="691"/>
      <c r="DC173" s="691"/>
      <c r="DD173" s="691"/>
      <c r="DE173" s="691"/>
      <c r="DF173" s="691"/>
      <c r="DG173" s="691"/>
      <c r="DH173" s="691"/>
      <c r="DI173" s="691"/>
      <c r="DJ173" s="691"/>
      <c r="DK173" s="691"/>
      <c r="DL173" s="691"/>
      <c r="DM173" s="691"/>
      <c r="DN173" s="691"/>
      <c r="DO173" s="691"/>
      <c r="DP173" s="691"/>
      <c r="DQ173" s="691"/>
      <c r="DR173" s="691"/>
      <c r="DS173" s="691"/>
      <c r="DT173" s="691"/>
      <c r="DU173" s="691"/>
      <c r="DV173" s="691"/>
      <c r="DW173" s="691"/>
      <c r="DX173" s="691"/>
      <c r="DY173" s="691"/>
      <c r="DZ173" s="691"/>
      <c r="EA173" s="691"/>
      <c r="EB173" s="691"/>
      <c r="EC173" s="691"/>
      <c r="ED173" s="691"/>
      <c r="EE173" s="691"/>
      <c r="EF173" s="691"/>
      <c r="EG173" s="691"/>
      <c r="EH173" s="691"/>
      <c r="EI173" s="691"/>
      <c r="EJ173" s="691"/>
      <c r="EK173" s="691"/>
      <c r="EL173" s="691"/>
      <c r="EM173" s="691"/>
      <c r="EN173" s="691"/>
      <c r="EO173" s="691"/>
      <c r="EP173" s="691"/>
      <c r="EQ173" s="691"/>
      <c r="ER173" s="691"/>
      <c r="ES173" s="691"/>
      <c r="ET173" s="691"/>
      <c r="EU173" s="691"/>
      <c r="EV173" s="691"/>
      <c r="EW173" s="691"/>
      <c r="EX173" s="691"/>
      <c r="EY173" s="691"/>
      <c r="EZ173" s="691"/>
      <c r="FA173" s="691"/>
      <c r="FB173" s="691"/>
      <c r="FC173" s="691"/>
      <c r="FD173" s="691"/>
      <c r="FE173" s="691"/>
      <c r="FF173" s="691"/>
      <c r="FG173" s="691"/>
      <c r="FH173" s="691"/>
      <c r="FI173" s="691"/>
      <c r="FJ173" s="691"/>
      <c r="FK173" s="691"/>
      <c r="FL173" s="691"/>
      <c r="FM173" s="691"/>
      <c r="FN173" s="691"/>
      <c r="FO173" s="691"/>
      <c r="FP173" s="691"/>
      <c r="FQ173" s="691"/>
      <c r="FR173" s="691"/>
      <c r="FS173" s="691"/>
      <c r="FT173" s="691"/>
      <c r="FU173" s="691"/>
      <c r="FV173" s="691"/>
      <c r="FW173" s="691"/>
      <c r="FX173" s="691"/>
      <c r="FY173" s="691"/>
      <c r="FZ173" s="691"/>
      <c r="GA173" s="691"/>
      <c r="GB173" s="691"/>
      <c r="GC173" s="691"/>
      <c r="GD173" s="691"/>
      <c r="GE173" s="691"/>
      <c r="GF173" s="691"/>
      <c r="GG173" s="691"/>
      <c r="GH173" s="691"/>
      <c r="GI173" s="691"/>
      <c r="GJ173" s="691"/>
      <c r="GK173" s="691"/>
      <c r="GL173" s="691"/>
      <c r="GM173" s="691"/>
      <c r="GN173" s="691"/>
      <c r="GO173" s="691"/>
      <c r="GP173" s="691"/>
      <c r="GQ173" s="691"/>
      <c r="GR173" s="691"/>
      <c r="GS173" s="691"/>
      <c r="GT173" s="691"/>
      <c r="GU173" s="691"/>
      <c r="GV173" s="691"/>
      <c r="GW173" s="691"/>
      <c r="GX173" s="691"/>
      <c r="GY173" s="691"/>
      <c r="GZ173" s="691"/>
      <c r="HA173" s="691"/>
      <c r="HB173" s="691"/>
      <c r="HC173" s="691"/>
      <c r="HD173" s="691"/>
      <c r="HE173" s="691"/>
      <c r="HF173" s="691"/>
      <c r="HG173" s="691"/>
      <c r="HH173" s="691"/>
    </row>
    <row r="174" spans="1:216" s="787" customFormat="1" x14ac:dyDescent="0.25">
      <c r="A174" s="691"/>
      <c r="B174" s="814"/>
      <c r="C174" s="814"/>
      <c r="D174" s="814"/>
      <c r="E174" s="814"/>
      <c r="F174" s="814"/>
      <c r="G174" s="814"/>
      <c r="I174" s="691"/>
      <c r="J174" s="691"/>
      <c r="K174" s="691"/>
      <c r="L174" s="691"/>
      <c r="M174" s="691"/>
      <c r="N174" s="691"/>
      <c r="O174" s="691"/>
      <c r="P174" s="691"/>
      <c r="Q174" s="691"/>
      <c r="R174" s="691"/>
      <c r="S174" s="691"/>
      <c r="T174" s="691"/>
      <c r="U174" s="691"/>
      <c r="V174" s="691"/>
      <c r="W174" s="691"/>
      <c r="X174" s="691"/>
      <c r="Y174" s="691"/>
      <c r="Z174" s="691"/>
      <c r="AA174" s="691"/>
      <c r="AB174" s="691"/>
      <c r="AC174" s="691"/>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691"/>
      <c r="AY174" s="691"/>
      <c r="AZ174" s="691"/>
      <c r="BA174" s="691"/>
      <c r="BB174" s="691"/>
      <c r="BC174" s="691"/>
      <c r="BD174" s="691"/>
      <c r="BE174" s="691"/>
      <c r="BF174" s="691"/>
      <c r="BG174" s="691"/>
      <c r="BH174" s="691"/>
      <c r="BI174" s="691"/>
      <c r="BJ174" s="691"/>
      <c r="BK174" s="691"/>
      <c r="BL174" s="691"/>
      <c r="BM174" s="691"/>
      <c r="BN174" s="691"/>
      <c r="BO174" s="691"/>
      <c r="BP174" s="691"/>
      <c r="BQ174" s="691"/>
      <c r="BR174" s="691"/>
      <c r="BS174" s="691"/>
      <c r="BT174" s="691"/>
      <c r="BU174" s="691"/>
      <c r="BV174" s="691"/>
      <c r="BW174" s="691"/>
      <c r="BX174" s="691"/>
      <c r="BY174" s="691"/>
      <c r="BZ174" s="691"/>
      <c r="CA174" s="691"/>
      <c r="CB174" s="691"/>
      <c r="CC174" s="691"/>
      <c r="CD174" s="691"/>
      <c r="CE174" s="691"/>
      <c r="CF174" s="691"/>
      <c r="CG174" s="691"/>
      <c r="CH174" s="691"/>
      <c r="CI174" s="691"/>
      <c r="CJ174" s="691"/>
      <c r="CK174" s="691"/>
      <c r="CL174" s="691"/>
      <c r="CM174" s="691"/>
      <c r="CN174" s="691"/>
      <c r="CO174" s="691"/>
      <c r="CP174" s="691"/>
      <c r="CQ174" s="691"/>
      <c r="CR174" s="691"/>
      <c r="CS174" s="691"/>
      <c r="CT174" s="691"/>
      <c r="CU174" s="691"/>
      <c r="CV174" s="691"/>
      <c r="CW174" s="691"/>
      <c r="CX174" s="691"/>
      <c r="CY174" s="691"/>
      <c r="CZ174" s="691"/>
      <c r="DA174" s="691"/>
      <c r="DB174" s="691"/>
      <c r="DC174" s="691"/>
      <c r="DD174" s="691"/>
      <c r="DE174" s="691"/>
      <c r="DF174" s="691"/>
      <c r="DG174" s="691"/>
      <c r="DH174" s="691"/>
      <c r="DI174" s="691"/>
      <c r="DJ174" s="691"/>
      <c r="DK174" s="691"/>
      <c r="DL174" s="691"/>
      <c r="DM174" s="691"/>
      <c r="DN174" s="691"/>
      <c r="DO174" s="691"/>
      <c r="DP174" s="691"/>
      <c r="DQ174" s="691"/>
      <c r="DR174" s="691"/>
      <c r="DS174" s="691"/>
      <c r="DT174" s="691"/>
      <c r="DU174" s="691"/>
      <c r="DV174" s="691"/>
      <c r="DW174" s="691"/>
      <c r="DX174" s="691"/>
      <c r="DY174" s="691"/>
      <c r="DZ174" s="691"/>
      <c r="EA174" s="691"/>
      <c r="EB174" s="691"/>
      <c r="EC174" s="691"/>
      <c r="ED174" s="691"/>
      <c r="EE174" s="691"/>
      <c r="EF174" s="691"/>
      <c r="EG174" s="691"/>
      <c r="EH174" s="691"/>
      <c r="EI174" s="691"/>
      <c r="EJ174" s="691"/>
      <c r="EK174" s="691"/>
      <c r="EL174" s="691"/>
      <c r="EM174" s="691"/>
      <c r="EN174" s="691"/>
      <c r="EO174" s="691"/>
      <c r="EP174" s="691"/>
      <c r="EQ174" s="691"/>
      <c r="ER174" s="691"/>
      <c r="ES174" s="691"/>
      <c r="ET174" s="691"/>
      <c r="EU174" s="691"/>
      <c r="EV174" s="691"/>
      <c r="EW174" s="691"/>
      <c r="EX174" s="691"/>
      <c r="EY174" s="691"/>
      <c r="EZ174" s="691"/>
      <c r="FA174" s="691"/>
      <c r="FB174" s="691"/>
      <c r="FC174" s="691"/>
      <c r="FD174" s="691"/>
      <c r="FE174" s="691"/>
      <c r="FF174" s="691"/>
      <c r="FG174" s="691"/>
      <c r="FH174" s="691"/>
      <c r="FI174" s="691"/>
      <c r="FJ174" s="691"/>
      <c r="FK174" s="691"/>
      <c r="FL174" s="691"/>
      <c r="FM174" s="691"/>
      <c r="FN174" s="691"/>
      <c r="FO174" s="691"/>
      <c r="FP174" s="691"/>
      <c r="FQ174" s="691"/>
      <c r="FR174" s="691"/>
      <c r="FS174" s="691"/>
      <c r="FT174" s="691"/>
      <c r="FU174" s="691"/>
      <c r="FV174" s="691"/>
      <c r="FW174" s="691"/>
      <c r="FX174" s="691"/>
      <c r="FY174" s="691"/>
      <c r="FZ174" s="691"/>
      <c r="GA174" s="691"/>
      <c r="GB174" s="691"/>
      <c r="GC174" s="691"/>
      <c r="GD174" s="691"/>
      <c r="GE174" s="691"/>
      <c r="GF174" s="691"/>
      <c r="GG174" s="691"/>
      <c r="GH174" s="691"/>
      <c r="GI174" s="691"/>
      <c r="GJ174" s="691"/>
      <c r="GK174" s="691"/>
      <c r="GL174" s="691"/>
      <c r="GM174" s="691"/>
      <c r="GN174" s="691"/>
      <c r="GO174" s="691"/>
      <c r="GP174" s="691"/>
      <c r="GQ174" s="691"/>
      <c r="GR174" s="691"/>
      <c r="GS174" s="691"/>
      <c r="GT174" s="691"/>
      <c r="GU174" s="691"/>
      <c r="GV174" s="691"/>
      <c r="GW174" s="691"/>
      <c r="GX174" s="691"/>
      <c r="GY174" s="691"/>
      <c r="GZ174" s="691"/>
      <c r="HA174" s="691"/>
      <c r="HB174" s="691"/>
      <c r="HC174" s="691"/>
      <c r="HD174" s="691"/>
      <c r="HE174" s="691"/>
      <c r="HF174" s="691"/>
      <c r="HG174" s="691"/>
      <c r="HH174" s="691"/>
    </row>
    <row r="175" spans="1:216" s="787" customFormat="1" x14ac:dyDescent="0.25">
      <c r="A175" s="691"/>
      <c r="B175" s="814"/>
      <c r="C175" s="814"/>
      <c r="D175" s="814"/>
      <c r="E175" s="814"/>
      <c r="F175" s="814"/>
      <c r="G175" s="814"/>
      <c r="I175" s="691"/>
      <c r="J175" s="691"/>
      <c r="K175" s="691"/>
      <c r="L175" s="691"/>
      <c r="M175" s="691"/>
      <c r="N175" s="691"/>
      <c r="O175" s="691"/>
      <c r="P175" s="691"/>
      <c r="Q175" s="691"/>
      <c r="R175" s="691"/>
      <c r="S175" s="691"/>
      <c r="T175" s="691"/>
      <c r="U175" s="691"/>
      <c r="V175" s="691"/>
      <c r="W175" s="691"/>
      <c r="X175" s="691"/>
      <c r="Y175" s="691"/>
      <c r="Z175" s="691"/>
      <c r="AA175" s="691"/>
      <c r="AB175" s="691"/>
      <c r="AC175" s="691"/>
      <c r="AD175" s="691"/>
      <c r="AE175" s="691"/>
      <c r="AF175" s="691"/>
      <c r="AG175" s="691"/>
      <c r="AH175" s="691"/>
      <c r="AI175" s="691"/>
      <c r="AJ175" s="691"/>
      <c r="AK175" s="691"/>
      <c r="AL175" s="691"/>
      <c r="AM175" s="691"/>
      <c r="AN175" s="691"/>
      <c r="AO175" s="691"/>
      <c r="AP175" s="691"/>
      <c r="AQ175" s="691"/>
      <c r="AR175" s="691"/>
      <c r="AS175" s="691"/>
      <c r="AT175" s="691"/>
      <c r="AU175" s="691"/>
      <c r="AV175" s="691"/>
      <c r="AW175" s="691"/>
      <c r="AX175" s="691"/>
      <c r="AY175" s="691"/>
      <c r="AZ175" s="691"/>
      <c r="BA175" s="691"/>
      <c r="BB175" s="691"/>
      <c r="BC175" s="691"/>
      <c r="BD175" s="691"/>
      <c r="BE175" s="691"/>
      <c r="BF175" s="691"/>
      <c r="BG175" s="691"/>
      <c r="BH175" s="691"/>
      <c r="BI175" s="691"/>
      <c r="BJ175" s="691"/>
      <c r="BK175" s="691"/>
      <c r="BL175" s="691"/>
      <c r="BM175" s="691"/>
      <c r="BN175" s="691"/>
      <c r="BO175" s="691"/>
      <c r="BP175" s="691"/>
      <c r="BQ175" s="691"/>
      <c r="BR175" s="691"/>
      <c r="BS175" s="691"/>
      <c r="BT175" s="691"/>
      <c r="BU175" s="691"/>
      <c r="BV175" s="691"/>
      <c r="BW175" s="691"/>
      <c r="BX175" s="691"/>
      <c r="BY175" s="691"/>
      <c r="BZ175" s="691"/>
      <c r="CA175" s="691"/>
      <c r="CB175" s="691"/>
      <c r="CC175" s="691"/>
      <c r="CD175" s="691"/>
      <c r="CE175" s="691"/>
      <c r="CF175" s="691"/>
      <c r="CG175" s="691"/>
      <c r="CH175" s="691"/>
      <c r="CI175" s="691"/>
      <c r="CJ175" s="691"/>
      <c r="CK175" s="691"/>
      <c r="CL175" s="691"/>
      <c r="CM175" s="691"/>
      <c r="CN175" s="691"/>
      <c r="CO175" s="691"/>
      <c r="CP175" s="691"/>
      <c r="CQ175" s="691"/>
      <c r="CR175" s="691"/>
      <c r="CS175" s="691"/>
      <c r="CT175" s="691"/>
      <c r="CU175" s="691"/>
      <c r="CV175" s="691"/>
      <c r="CW175" s="691"/>
      <c r="CX175" s="691"/>
      <c r="CY175" s="691"/>
      <c r="CZ175" s="691"/>
      <c r="DA175" s="691"/>
      <c r="DB175" s="691"/>
      <c r="DC175" s="691"/>
      <c r="DD175" s="691"/>
      <c r="DE175" s="691"/>
      <c r="DF175" s="691"/>
      <c r="DG175" s="691"/>
      <c r="DH175" s="691"/>
      <c r="DI175" s="691"/>
      <c r="DJ175" s="691"/>
      <c r="DK175" s="691"/>
      <c r="DL175" s="691"/>
      <c r="DM175" s="691"/>
      <c r="DN175" s="691"/>
      <c r="DO175" s="691"/>
      <c r="DP175" s="691"/>
      <c r="DQ175" s="691"/>
      <c r="DR175" s="691"/>
      <c r="DS175" s="691"/>
      <c r="DT175" s="691"/>
      <c r="DU175" s="691"/>
      <c r="DV175" s="691"/>
      <c r="DW175" s="691"/>
      <c r="DX175" s="691"/>
      <c r="DY175" s="691"/>
      <c r="DZ175" s="691"/>
      <c r="EA175" s="691"/>
      <c r="EB175" s="691"/>
      <c r="EC175" s="691"/>
      <c r="ED175" s="691"/>
      <c r="EE175" s="691"/>
      <c r="EF175" s="691"/>
      <c r="EG175" s="691"/>
      <c r="EH175" s="691"/>
      <c r="EI175" s="691"/>
      <c r="EJ175" s="691"/>
      <c r="EK175" s="691"/>
      <c r="EL175" s="691"/>
      <c r="EM175" s="691"/>
      <c r="EN175" s="691"/>
      <c r="EO175" s="691"/>
      <c r="EP175" s="691"/>
      <c r="EQ175" s="691"/>
      <c r="ER175" s="691"/>
      <c r="ES175" s="691"/>
      <c r="ET175" s="691"/>
      <c r="EU175" s="691"/>
      <c r="EV175" s="691"/>
      <c r="EW175" s="691"/>
      <c r="EX175" s="691"/>
      <c r="EY175" s="691"/>
      <c r="EZ175" s="691"/>
      <c r="FA175" s="691"/>
      <c r="FB175" s="691"/>
      <c r="FC175" s="691"/>
      <c r="FD175" s="691"/>
      <c r="FE175" s="691"/>
      <c r="FF175" s="691"/>
      <c r="FG175" s="691"/>
      <c r="FH175" s="691"/>
      <c r="FI175" s="691"/>
      <c r="FJ175" s="691"/>
      <c r="FK175" s="691"/>
      <c r="FL175" s="691"/>
      <c r="FM175" s="691"/>
      <c r="FN175" s="691"/>
      <c r="FO175" s="691"/>
      <c r="FP175" s="691"/>
      <c r="FQ175" s="691"/>
      <c r="FR175" s="691"/>
      <c r="FS175" s="691"/>
      <c r="FT175" s="691"/>
      <c r="FU175" s="691"/>
      <c r="FV175" s="691"/>
      <c r="FW175" s="691"/>
      <c r="FX175" s="691"/>
      <c r="FY175" s="691"/>
      <c r="FZ175" s="691"/>
      <c r="GA175" s="691"/>
      <c r="GB175" s="691"/>
      <c r="GC175" s="691"/>
      <c r="GD175" s="691"/>
      <c r="GE175" s="691"/>
      <c r="GF175" s="691"/>
      <c r="GG175" s="691"/>
      <c r="GH175" s="691"/>
      <c r="GI175" s="691"/>
      <c r="GJ175" s="691"/>
      <c r="GK175" s="691"/>
      <c r="GL175" s="691"/>
      <c r="GM175" s="691"/>
      <c r="GN175" s="691"/>
      <c r="GO175" s="691"/>
      <c r="GP175" s="691"/>
      <c r="GQ175" s="691"/>
      <c r="GR175" s="691"/>
      <c r="GS175" s="691"/>
      <c r="GT175" s="691"/>
      <c r="GU175" s="691"/>
      <c r="GV175" s="691"/>
      <c r="GW175" s="691"/>
      <c r="GX175" s="691"/>
      <c r="GY175" s="691"/>
      <c r="GZ175" s="691"/>
      <c r="HA175" s="691"/>
      <c r="HB175" s="691"/>
      <c r="HC175" s="691"/>
      <c r="HD175" s="691"/>
      <c r="HE175" s="691"/>
      <c r="HF175" s="691"/>
      <c r="HG175" s="691"/>
      <c r="HH175" s="691"/>
    </row>
    <row r="176" spans="1:216" s="787" customFormat="1" x14ac:dyDescent="0.25">
      <c r="A176" s="691"/>
      <c r="B176" s="814"/>
      <c r="C176" s="814"/>
      <c r="D176" s="814"/>
      <c r="E176" s="814"/>
      <c r="F176" s="814"/>
      <c r="G176" s="814"/>
      <c r="I176" s="691"/>
      <c r="J176" s="691"/>
      <c r="K176" s="691"/>
      <c r="L176" s="691"/>
      <c r="M176" s="691"/>
      <c r="N176" s="691"/>
      <c r="O176" s="691"/>
      <c r="P176" s="691"/>
      <c r="Q176" s="691"/>
      <c r="R176" s="691"/>
      <c r="S176" s="691"/>
      <c r="T176" s="691"/>
      <c r="U176" s="691"/>
      <c r="V176" s="691"/>
      <c r="W176" s="691"/>
      <c r="X176" s="691"/>
      <c r="Y176" s="691"/>
      <c r="Z176" s="691"/>
      <c r="AA176" s="691"/>
      <c r="AB176" s="691"/>
      <c r="AC176" s="691"/>
      <c r="AD176" s="691"/>
      <c r="AE176" s="691"/>
      <c r="AF176" s="691"/>
      <c r="AG176" s="691"/>
      <c r="AH176" s="691"/>
      <c r="AI176" s="691"/>
      <c r="AJ176" s="691"/>
      <c r="AK176" s="691"/>
      <c r="AL176" s="691"/>
      <c r="AM176" s="691"/>
      <c r="AN176" s="691"/>
      <c r="AO176" s="691"/>
      <c r="AP176" s="691"/>
      <c r="AQ176" s="691"/>
      <c r="AR176" s="691"/>
      <c r="AS176" s="691"/>
      <c r="AT176" s="691"/>
      <c r="AU176" s="691"/>
      <c r="AV176" s="691"/>
      <c r="AW176" s="691"/>
      <c r="AX176" s="691"/>
      <c r="AY176" s="691"/>
      <c r="AZ176" s="691"/>
      <c r="BA176" s="691"/>
      <c r="BB176" s="691"/>
      <c r="BC176" s="691"/>
      <c r="BD176" s="691"/>
      <c r="BE176" s="691"/>
      <c r="BF176" s="691"/>
      <c r="BG176" s="691"/>
      <c r="BH176" s="691"/>
      <c r="BI176" s="691"/>
      <c r="BJ176" s="691"/>
      <c r="BK176" s="691"/>
      <c r="BL176" s="691"/>
      <c r="BM176" s="691"/>
      <c r="BN176" s="691"/>
      <c r="BO176" s="691"/>
      <c r="BP176" s="691"/>
      <c r="BQ176" s="691"/>
      <c r="BR176" s="691"/>
      <c r="BS176" s="691"/>
      <c r="BT176" s="691"/>
      <c r="BU176" s="691"/>
      <c r="BV176" s="691"/>
      <c r="BW176" s="691"/>
      <c r="BX176" s="691"/>
      <c r="BY176" s="691"/>
      <c r="BZ176" s="691"/>
      <c r="CA176" s="691"/>
      <c r="CB176" s="691"/>
      <c r="CC176" s="691"/>
      <c r="CD176" s="691"/>
      <c r="CE176" s="691"/>
      <c r="CF176" s="691"/>
      <c r="CG176" s="691"/>
      <c r="CH176" s="691"/>
      <c r="CI176" s="691"/>
      <c r="CJ176" s="691"/>
      <c r="CK176" s="691"/>
      <c r="CL176" s="691"/>
      <c r="CM176" s="691"/>
      <c r="CN176" s="691"/>
      <c r="CO176" s="691"/>
      <c r="CP176" s="691"/>
      <c r="CQ176" s="691"/>
      <c r="CR176" s="691"/>
      <c r="CS176" s="691"/>
      <c r="CT176" s="691"/>
      <c r="CU176" s="691"/>
      <c r="CV176" s="691"/>
      <c r="CW176" s="691"/>
      <c r="CX176" s="691"/>
      <c r="CY176" s="691"/>
      <c r="CZ176" s="691"/>
      <c r="DA176" s="691"/>
      <c r="DB176" s="691"/>
      <c r="DC176" s="691"/>
      <c r="DD176" s="691"/>
      <c r="DE176" s="691"/>
      <c r="DF176" s="691"/>
      <c r="DG176" s="691"/>
      <c r="DH176" s="691"/>
      <c r="DI176" s="691"/>
      <c r="DJ176" s="691"/>
      <c r="DK176" s="691"/>
      <c r="DL176" s="691"/>
      <c r="DM176" s="691"/>
      <c r="DN176" s="691"/>
      <c r="DO176" s="691"/>
      <c r="DP176" s="691"/>
      <c r="DQ176" s="691"/>
      <c r="DR176" s="691"/>
      <c r="DS176" s="691"/>
      <c r="DT176" s="691"/>
      <c r="DU176" s="691"/>
      <c r="DV176" s="691"/>
      <c r="DW176" s="691"/>
      <c r="DX176" s="691"/>
      <c r="DY176" s="691"/>
      <c r="DZ176" s="691"/>
      <c r="EA176" s="691"/>
      <c r="EB176" s="691"/>
      <c r="EC176" s="691"/>
      <c r="ED176" s="691"/>
      <c r="EE176" s="691"/>
      <c r="EF176" s="691"/>
      <c r="EG176" s="691"/>
      <c r="EH176" s="691"/>
      <c r="EI176" s="691"/>
      <c r="EJ176" s="691"/>
      <c r="EK176" s="691"/>
      <c r="EL176" s="691"/>
      <c r="EM176" s="691"/>
      <c r="EN176" s="691"/>
      <c r="EO176" s="691"/>
      <c r="EP176" s="691"/>
      <c r="EQ176" s="691"/>
      <c r="ER176" s="691"/>
      <c r="ES176" s="691"/>
      <c r="ET176" s="691"/>
      <c r="EU176" s="691"/>
      <c r="EV176" s="691"/>
      <c r="EW176" s="691"/>
      <c r="EX176" s="691"/>
      <c r="EY176" s="691"/>
      <c r="EZ176" s="691"/>
      <c r="FA176" s="691"/>
      <c r="FB176" s="691"/>
      <c r="FC176" s="691"/>
      <c r="FD176" s="691"/>
      <c r="FE176" s="691"/>
      <c r="FF176" s="691"/>
      <c r="FG176" s="691"/>
      <c r="FH176" s="691"/>
      <c r="FI176" s="691"/>
      <c r="FJ176" s="691"/>
      <c r="FK176" s="691"/>
      <c r="FL176" s="691"/>
      <c r="FM176" s="691"/>
      <c r="FN176" s="691"/>
      <c r="FO176" s="691"/>
      <c r="FP176" s="691"/>
      <c r="FQ176" s="691"/>
      <c r="FR176" s="691"/>
      <c r="FS176" s="691"/>
      <c r="FT176" s="691"/>
      <c r="FU176" s="691"/>
      <c r="FV176" s="691"/>
      <c r="FW176" s="691"/>
      <c r="FX176" s="691"/>
      <c r="FY176" s="691"/>
      <c r="FZ176" s="691"/>
      <c r="GA176" s="691"/>
      <c r="GB176" s="691"/>
      <c r="GC176" s="691"/>
      <c r="GD176" s="691"/>
      <c r="GE176" s="691"/>
      <c r="GF176" s="691"/>
      <c r="GG176" s="691"/>
      <c r="GH176" s="691"/>
      <c r="GI176" s="691"/>
      <c r="GJ176" s="691"/>
      <c r="GK176" s="691"/>
      <c r="GL176" s="691"/>
      <c r="GM176" s="691"/>
      <c r="GN176" s="691"/>
      <c r="GO176" s="691"/>
      <c r="GP176" s="691"/>
      <c r="GQ176" s="691"/>
      <c r="GR176" s="691"/>
      <c r="GS176" s="691"/>
      <c r="GT176" s="691"/>
      <c r="GU176" s="691"/>
      <c r="GV176" s="691"/>
      <c r="GW176" s="691"/>
      <c r="GX176" s="691"/>
      <c r="GY176" s="691"/>
      <c r="GZ176" s="691"/>
      <c r="HA176" s="691"/>
      <c r="HB176" s="691"/>
      <c r="HC176" s="691"/>
      <c r="HD176" s="691"/>
      <c r="HE176" s="691"/>
      <c r="HF176" s="691"/>
      <c r="HG176" s="691"/>
      <c r="HH176" s="691"/>
    </row>
    <row r="177" spans="1:216" s="787" customFormat="1" x14ac:dyDescent="0.25">
      <c r="A177" s="691"/>
      <c r="B177" s="814"/>
      <c r="C177" s="814"/>
      <c r="D177" s="814"/>
      <c r="E177" s="814"/>
      <c r="F177" s="814"/>
      <c r="G177" s="814"/>
      <c r="I177" s="691"/>
      <c r="J177" s="691"/>
      <c r="K177" s="691"/>
      <c r="L177" s="691"/>
      <c r="M177" s="691"/>
      <c r="N177" s="691"/>
      <c r="O177" s="691"/>
      <c r="P177" s="691"/>
      <c r="Q177" s="691"/>
      <c r="R177" s="691"/>
      <c r="S177" s="691"/>
      <c r="T177" s="691"/>
      <c r="U177" s="691"/>
      <c r="V177" s="691"/>
      <c r="W177" s="691"/>
      <c r="X177" s="691"/>
      <c r="Y177" s="691"/>
      <c r="Z177" s="691"/>
      <c r="AA177" s="691"/>
      <c r="AB177" s="691"/>
      <c r="AC177" s="691"/>
      <c r="AD177" s="691"/>
      <c r="AE177" s="691"/>
      <c r="AF177" s="691"/>
      <c r="AG177" s="691"/>
      <c r="AH177" s="691"/>
      <c r="AI177" s="691"/>
      <c r="AJ177" s="691"/>
      <c r="AK177" s="691"/>
      <c r="AL177" s="691"/>
      <c r="AM177" s="691"/>
      <c r="AN177" s="691"/>
      <c r="AO177" s="691"/>
      <c r="AP177" s="691"/>
      <c r="AQ177" s="691"/>
      <c r="AR177" s="691"/>
      <c r="AS177" s="691"/>
      <c r="AT177" s="691"/>
      <c r="AU177" s="691"/>
      <c r="AV177" s="691"/>
      <c r="AW177" s="691"/>
      <c r="AX177" s="691"/>
      <c r="AY177" s="691"/>
      <c r="AZ177" s="691"/>
      <c r="BA177" s="691"/>
      <c r="BB177" s="691"/>
      <c r="BC177" s="691"/>
      <c r="BD177" s="691"/>
      <c r="BE177" s="691"/>
      <c r="BF177" s="691"/>
      <c r="BG177" s="691"/>
      <c r="BH177" s="691"/>
      <c r="BI177" s="691"/>
      <c r="BJ177" s="691"/>
      <c r="BK177" s="691"/>
      <c r="BL177" s="691"/>
      <c r="BM177" s="691"/>
      <c r="BN177" s="691"/>
      <c r="BO177" s="691"/>
      <c r="BP177" s="691"/>
      <c r="BQ177" s="691"/>
      <c r="BR177" s="691"/>
      <c r="BS177" s="691"/>
      <c r="BT177" s="691"/>
      <c r="BU177" s="691"/>
      <c r="BV177" s="691"/>
      <c r="BW177" s="691"/>
      <c r="BX177" s="691"/>
      <c r="BY177" s="691"/>
      <c r="BZ177" s="691"/>
      <c r="CA177" s="691"/>
      <c r="CB177" s="691"/>
      <c r="CC177" s="691"/>
      <c r="CD177" s="691"/>
      <c r="CE177" s="691"/>
      <c r="CF177" s="691"/>
      <c r="CG177" s="691"/>
      <c r="CH177" s="691"/>
      <c r="CI177" s="691"/>
      <c r="CJ177" s="691"/>
      <c r="CK177" s="691"/>
      <c r="CL177" s="691"/>
      <c r="CM177" s="691"/>
      <c r="CN177" s="691"/>
      <c r="CO177" s="691"/>
      <c r="CP177" s="691"/>
      <c r="CQ177" s="691"/>
      <c r="CR177" s="691"/>
      <c r="CS177" s="691"/>
      <c r="CT177" s="691"/>
      <c r="CU177" s="691"/>
      <c r="CV177" s="691"/>
      <c r="CW177" s="691"/>
      <c r="CX177" s="691"/>
      <c r="CY177" s="691"/>
      <c r="CZ177" s="691"/>
      <c r="DA177" s="691"/>
      <c r="DB177" s="691"/>
      <c r="DC177" s="691"/>
      <c r="DD177" s="691"/>
      <c r="DE177" s="691"/>
      <c r="DF177" s="691"/>
      <c r="DG177" s="691"/>
      <c r="DH177" s="691"/>
      <c r="DI177" s="691"/>
      <c r="DJ177" s="691"/>
      <c r="DK177" s="691"/>
      <c r="DL177" s="691"/>
      <c r="DM177" s="691"/>
      <c r="DN177" s="691"/>
      <c r="DO177" s="691"/>
      <c r="DP177" s="691"/>
      <c r="DQ177" s="691"/>
      <c r="DR177" s="691"/>
      <c r="DS177" s="691"/>
      <c r="DT177" s="691"/>
      <c r="DU177" s="691"/>
      <c r="DV177" s="691"/>
      <c r="DW177" s="691"/>
      <c r="DX177" s="691"/>
      <c r="DY177" s="691"/>
      <c r="DZ177" s="691"/>
      <c r="EA177" s="691"/>
      <c r="EB177" s="691"/>
      <c r="EC177" s="691"/>
      <c r="ED177" s="691"/>
      <c r="EE177" s="691"/>
      <c r="EF177" s="691"/>
      <c r="EG177" s="691"/>
      <c r="EH177" s="691"/>
      <c r="EI177" s="691"/>
      <c r="EJ177" s="691"/>
      <c r="EK177" s="691"/>
      <c r="EL177" s="691"/>
      <c r="EM177" s="691"/>
      <c r="EN177" s="691"/>
      <c r="EO177" s="691"/>
      <c r="EP177" s="691"/>
      <c r="EQ177" s="691"/>
      <c r="ER177" s="691"/>
      <c r="ES177" s="691"/>
      <c r="ET177" s="691"/>
      <c r="EU177" s="691"/>
      <c r="EV177" s="691"/>
      <c r="EW177" s="691"/>
      <c r="EX177" s="691"/>
      <c r="EY177" s="691"/>
      <c r="EZ177" s="691"/>
      <c r="FA177" s="691"/>
      <c r="FB177" s="691"/>
      <c r="FC177" s="691"/>
      <c r="FD177" s="691"/>
      <c r="FE177" s="691"/>
      <c r="FF177" s="691"/>
      <c r="FG177" s="691"/>
      <c r="FH177" s="691"/>
      <c r="FI177" s="691"/>
      <c r="FJ177" s="691"/>
      <c r="FK177" s="691"/>
      <c r="FL177" s="691"/>
      <c r="FM177" s="691"/>
      <c r="FN177" s="691"/>
      <c r="FO177" s="691"/>
      <c r="FP177" s="691"/>
      <c r="FQ177" s="691"/>
      <c r="FR177" s="691"/>
      <c r="FS177" s="691"/>
      <c r="FT177" s="691"/>
      <c r="FU177" s="691"/>
      <c r="FV177" s="691"/>
      <c r="FW177" s="691"/>
      <c r="FX177" s="691"/>
      <c r="FY177" s="691"/>
      <c r="FZ177" s="691"/>
      <c r="GA177" s="691"/>
      <c r="GB177" s="691"/>
      <c r="GC177" s="691"/>
      <c r="GD177" s="691"/>
      <c r="GE177" s="691"/>
      <c r="GF177" s="691"/>
      <c r="GG177" s="691"/>
      <c r="GH177" s="691"/>
      <c r="GI177" s="691"/>
      <c r="GJ177" s="691"/>
      <c r="GK177" s="691"/>
      <c r="GL177" s="691"/>
      <c r="GM177" s="691"/>
      <c r="GN177" s="691"/>
      <c r="GO177" s="691"/>
      <c r="GP177" s="691"/>
      <c r="GQ177" s="691"/>
      <c r="GR177" s="691"/>
      <c r="GS177" s="691"/>
      <c r="GT177" s="691"/>
      <c r="GU177" s="691"/>
      <c r="GV177" s="691"/>
      <c r="GW177" s="691"/>
      <c r="GX177" s="691"/>
      <c r="GY177" s="691"/>
      <c r="GZ177" s="691"/>
      <c r="HA177" s="691"/>
      <c r="HB177" s="691"/>
      <c r="HC177" s="691"/>
      <c r="HD177" s="691"/>
      <c r="HE177" s="691"/>
      <c r="HF177" s="691"/>
      <c r="HG177" s="691"/>
      <c r="HH177" s="691"/>
    </row>
    <row r="178" spans="1:216" s="787" customFormat="1" x14ac:dyDescent="0.25">
      <c r="A178" s="691"/>
      <c r="B178" s="814"/>
      <c r="C178" s="814"/>
      <c r="D178" s="814"/>
      <c r="E178" s="814"/>
      <c r="F178" s="814"/>
      <c r="G178" s="814"/>
      <c r="I178" s="691"/>
      <c r="J178" s="691"/>
      <c r="K178" s="691"/>
      <c r="L178" s="691"/>
      <c r="M178" s="691"/>
      <c r="N178" s="691"/>
      <c r="O178" s="691"/>
      <c r="P178" s="691"/>
      <c r="Q178" s="691"/>
      <c r="R178" s="691"/>
      <c r="S178" s="691"/>
      <c r="T178" s="691"/>
      <c r="U178" s="691"/>
      <c r="V178" s="691"/>
      <c r="W178" s="691"/>
      <c r="X178" s="691"/>
      <c r="Y178" s="691"/>
      <c r="Z178" s="691"/>
      <c r="AA178" s="691"/>
      <c r="AB178" s="691"/>
      <c r="AC178" s="691"/>
      <c r="AD178" s="691"/>
      <c r="AE178" s="691"/>
      <c r="AF178" s="691"/>
      <c r="AG178" s="691"/>
      <c r="AH178" s="691"/>
      <c r="AI178" s="691"/>
      <c r="AJ178" s="691"/>
      <c r="AK178" s="691"/>
      <c r="AL178" s="691"/>
      <c r="AM178" s="691"/>
      <c r="AN178" s="691"/>
      <c r="AO178" s="691"/>
      <c r="AP178" s="691"/>
      <c r="AQ178" s="691"/>
      <c r="AR178" s="691"/>
      <c r="AS178" s="691"/>
      <c r="AT178" s="691"/>
      <c r="AU178" s="691"/>
      <c r="AV178" s="691"/>
      <c r="AW178" s="691"/>
      <c r="AX178" s="691"/>
      <c r="AY178" s="691"/>
      <c r="AZ178" s="691"/>
      <c r="BA178" s="691"/>
      <c r="BB178" s="691"/>
      <c r="BC178" s="691"/>
      <c r="BD178" s="691"/>
      <c r="BE178" s="691"/>
      <c r="BF178" s="691"/>
      <c r="BG178" s="691"/>
      <c r="BH178" s="691"/>
      <c r="BI178" s="691"/>
      <c r="BJ178" s="691"/>
      <c r="BK178" s="691"/>
      <c r="BL178" s="691"/>
      <c r="BM178" s="691"/>
      <c r="BN178" s="691"/>
      <c r="BO178" s="691"/>
      <c r="BP178" s="691"/>
      <c r="BQ178" s="691"/>
      <c r="BR178" s="691"/>
      <c r="BS178" s="691"/>
      <c r="BT178" s="691"/>
      <c r="BU178" s="691"/>
      <c r="BV178" s="691"/>
      <c r="BW178" s="691"/>
      <c r="BX178" s="691"/>
      <c r="BY178" s="691"/>
      <c r="BZ178" s="691"/>
      <c r="CA178" s="691"/>
      <c r="CB178" s="691"/>
      <c r="CC178" s="691"/>
      <c r="CD178" s="691"/>
      <c r="CE178" s="691"/>
      <c r="CF178" s="691"/>
      <c r="CG178" s="691"/>
      <c r="CH178" s="691"/>
      <c r="CI178" s="691"/>
      <c r="CJ178" s="691"/>
      <c r="CK178" s="691"/>
      <c r="CL178" s="691"/>
      <c r="CM178" s="691"/>
      <c r="CN178" s="691"/>
      <c r="CO178" s="691"/>
      <c r="CP178" s="691"/>
      <c r="CQ178" s="691"/>
      <c r="CR178" s="691"/>
      <c r="CS178" s="691"/>
      <c r="CT178" s="691"/>
      <c r="CU178" s="691"/>
      <c r="CV178" s="691"/>
      <c r="CW178" s="691"/>
      <c r="CX178" s="691"/>
      <c r="CY178" s="691"/>
      <c r="CZ178" s="691"/>
      <c r="DA178" s="691"/>
      <c r="DB178" s="691"/>
      <c r="DC178" s="691"/>
      <c r="DD178" s="691"/>
      <c r="DE178" s="691"/>
      <c r="DF178" s="691"/>
      <c r="DG178" s="691"/>
      <c r="DH178" s="691"/>
      <c r="DI178" s="691"/>
      <c r="DJ178" s="691"/>
      <c r="DK178" s="691"/>
      <c r="DL178" s="691"/>
      <c r="DM178" s="691"/>
      <c r="DN178" s="691"/>
      <c r="DO178" s="691"/>
      <c r="DP178" s="691"/>
      <c r="DQ178" s="691"/>
      <c r="DR178" s="691"/>
      <c r="DS178" s="691"/>
      <c r="DT178" s="691"/>
      <c r="DU178" s="691"/>
      <c r="DV178" s="691"/>
      <c r="DW178" s="691"/>
      <c r="DX178" s="691"/>
      <c r="DY178" s="691"/>
      <c r="DZ178" s="691"/>
      <c r="EA178" s="691"/>
      <c r="EB178" s="691"/>
      <c r="EC178" s="691"/>
      <c r="ED178" s="691"/>
      <c r="EE178" s="691"/>
      <c r="EF178" s="691"/>
      <c r="EG178" s="691"/>
      <c r="EH178" s="691"/>
      <c r="EI178" s="691"/>
      <c r="EJ178" s="691"/>
      <c r="EK178" s="691"/>
      <c r="EL178" s="691"/>
      <c r="EM178" s="691"/>
      <c r="EN178" s="691"/>
      <c r="EO178" s="691"/>
      <c r="EP178" s="691"/>
      <c r="EQ178" s="691"/>
      <c r="ER178" s="691"/>
      <c r="ES178" s="691"/>
      <c r="ET178" s="691"/>
      <c r="EU178" s="691"/>
      <c r="EV178" s="691"/>
      <c r="EW178" s="691"/>
      <c r="EX178" s="691"/>
      <c r="EY178" s="691"/>
      <c r="EZ178" s="691"/>
      <c r="FA178" s="691"/>
      <c r="FB178" s="691"/>
      <c r="FC178" s="691"/>
      <c r="FD178" s="691"/>
      <c r="FE178" s="691"/>
      <c r="FF178" s="691"/>
      <c r="FG178" s="691"/>
      <c r="FH178" s="691"/>
      <c r="FI178" s="691"/>
      <c r="FJ178" s="691"/>
      <c r="FK178" s="691"/>
      <c r="FL178" s="691"/>
      <c r="FM178" s="691"/>
      <c r="FN178" s="691"/>
      <c r="FO178" s="691"/>
      <c r="FP178" s="691"/>
      <c r="FQ178" s="691"/>
      <c r="FR178" s="691"/>
      <c r="FS178" s="691"/>
      <c r="FT178" s="691"/>
      <c r="FU178" s="691"/>
      <c r="FV178" s="691"/>
      <c r="FW178" s="691"/>
      <c r="FX178" s="691"/>
      <c r="FY178" s="691"/>
      <c r="FZ178" s="691"/>
      <c r="GA178" s="691"/>
      <c r="GB178" s="691"/>
      <c r="GC178" s="691"/>
      <c r="GD178" s="691"/>
      <c r="GE178" s="691"/>
      <c r="GF178" s="691"/>
      <c r="GG178" s="691"/>
      <c r="GH178" s="691"/>
      <c r="GI178" s="691"/>
      <c r="GJ178" s="691"/>
      <c r="GK178" s="691"/>
      <c r="GL178" s="691"/>
      <c r="GM178" s="691"/>
      <c r="GN178" s="691"/>
      <c r="GO178" s="691"/>
      <c r="GP178" s="691"/>
      <c r="GQ178" s="691"/>
      <c r="GR178" s="691"/>
      <c r="GS178" s="691"/>
      <c r="GT178" s="691"/>
      <c r="GU178" s="691"/>
      <c r="GV178" s="691"/>
      <c r="GW178" s="691"/>
      <c r="GX178" s="691"/>
      <c r="GY178" s="691"/>
      <c r="GZ178" s="691"/>
      <c r="HA178" s="691"/>
      <c r="HB178" s="691"/>
      <c r="HC178" s="691"/>
      <c r="HD178" s="691"/>
      <c r="HE178" s="691"/>
      <c r="HF178" s="691"/>
      <c r="HG178" s="691"/>
      <c r="HH178" s="691"/>
    </row>
    <row r="179" spans="1:216" s="787" customFormat="1" x14ac:dyDescent="0.25">
      <c r="A179" s="691"/>
      <c r="B179" s="814"/>
      <c r="C179" s="814"/>
      <c r="D179" s="814"/>
      <c r="E179" s="814"/>
      <c r="F179" s="814"/>
      <c r="G179" s="814"/>
      <c r="I179" s="691"/>
      <c r="J179" s="691"/>
      <c r="K179" s="691"/>
      <c r="L179" s="691"/>
      <c r="M179" s="691"/>
      <c r="N179" s="691"/>
      <c r="O179" s="691"/>
      <c r="P179" s="691"/>
      <c r="Q179" s="691"/>
      <c r="R179" s="691"/>
      <c r="S179" s="691"/>
      <c r="T179" s="691"/>
      <c r="U179" s="691"/>
      <c r="V179" s="691"/>
      <c r="W179" s="691"/>
      <c r="X179" s="691"/>
      <c r="Y179" s="691"/>
      <c r="Z179" s="691"/>
      <c r="AA179" s="691"/>
      <c r="AB179" s="691"/>
      <c r="AC179" s="691"/>
      <c r="AD179" s="691"/>
      <c r="AE179" s="691"/>
      <c r="AF179" s="691"/>
      <c r="AG179" s="691"/>
      <c r="AH179" s="691"/>
      <c r="AI179" s="691"/>
      <c r="AJ179" s="691"/>
      <c r="AK179" s="691"/>
      <c r="AL179" s="691"/>
      <c r="AM179" s="691"/>
      <c r="AN179" s="691"/>
      <c r="AO179" s="691"/>
      <c r="AP179" s="691"/>
      <c r="AQ179" s="691"/>
      <c r="AR179" s="691"/>
      <c r="AS179" s="691"/>
      <c r="AT179" s="691"/>
      <c r="AU179" s="691"/>
      <c r="AV179" s="691"/>
      <c r="AW179" s="691"/>
      <c r="AX179" s="691"/>
      <c r="AY179" s="691"/>
      <c r="AZ179" s="691"/>
      <c r="BA179" s="691"/>
      <c r="BB179" s="691"/>
      <c r="BC179" s="691"/>
      <c r="BD179" s="691"/>
      <c r="BE179" s="691"/>
      <c r="BF179" s="691"/>
      <c r="BG179" s="691"/>
      <c r="BH179" s="691"/>
      <c r="BI179" s="691"/>
      <c r="BJ179" s="691"/>
      <c r="BK179" s="691"/>
      <c r="BL179" s="691"/>
      <c r="BM179" s="691"/>
      <c r="BN179" s="691"/>
      <c r="BO179" s="691"/>
      <c r="BP179" s="691"/>
      <c r="BQ179" s="691"/>
      <c r="BR179" s="691"/>
      <c r="BS179" s="691"/>
      <c r="BT179" s="691"/>
      <c r="BU179" s="691"/>
      <c r="BV179" s="691"/>
      <c r="BW179" s="691"/>
      <c r="BX179" s="691"/>
      <c r="BY179" s="691"/>
      <c r="BZ179" s="691"/>
      <c r="CA179" s="691"/>
      <c r="CB179" s="691"/>
      <c r="CC179" s="691"/>
      <c r="CD179" s="691"/>
      <c r="CE179" s="691"/>
      <c r="CF179" s="691"/>
      <c r="CG179" s="691"/>
      <c r="CH179" s="691"/>
      <c r="CI179" s="691"/>
      <c r="CJ179" s="691"/>
      <c r="CK179" s="691"/>
      <c r="CL179" s="691"/>
      <c r="CM179" s="691"/>
      <c r="CN179" s="691"/>
      <c r="CO179" s="691"/>
      <c r="CP179" s="691"/>
      <c r="CQ179" s="691"/>
      <c r="CR179" s="691"/>
      <c r="CS179" s="691"/>
      <c r="CT179" s="691"/>
      <c r="CU179" s="691"/>
      <c r="CV179" s="691"/>
      <c r="CW179" s="691"/>
      <c r="CX179" s="691"/>
      <c r="CY179" s="691"/>
      <c r="CZ179" s="691"/>
      <c r="DA179" s="691"/>
      <c r="DB179" s="691"/>
      <c r="DC179" s="691"/>
      <c r="DD179" s="691"/>
      <c r="DE179" s="691"/>
      <c r="DF179" s="691"/>
      <c r="DG179" s="691"/>
      <c r="DH179" s="691"/>
      <c r="DI179" s="691"/>
      <c r="DJ179" s="691"/>
      <c r="DK179" s="691"/>
      <c r="DL179" s="691"/>
      <c r="DM179" s="691"/>
      <c r="DN179" s="691"/>
      <c r="DO179" s="691"/>
      <c r="DP179" s="691"/>
      <c r="DQ179" s="691"/>
      <c r="DR179" s="691"/>
      <c r="DS179" s="691"/>
      <c r="DT179" s="691"/>
      <c r="DU179" s="691"/>
      <c r="DV179" s="691"/>
      <c r="DW179" s="691"/>
      <c r="DX179" s="691"/>
      <c r="DY179" s="691"/>
      <c r="DZ179" s="691"/>
      <c r="EA179" s="691"/>
      <c r="EB179" s="691"/>
      <c r="EC179" s="691"/>
      <c r="ED179" s="691"/>
      <c r="EE179" s="691"/>
      <c r="EF179" s="691"/>
      <c r="EG179" s="691"/>
      <c r="EH179" s="691"/>
      <c r="EI179" s="691"/>
      <c r="EJ179" s="691"/>
      <c r="EK179" s="691"/>
      <c r="EL179" s="691"/>
      <c r="EM179" s="691"/>
      <c r="EN179" s="691"/>
      <c r="EO179" s="691"/>
      <c r="EP179" s="691"/>
      <c r="EQ179" s="691"/>
      <c r="ER179" s="691"/>
      <c r="ES179" s="691"/>
      <c r="ET179" s="691"/>
      <c r="EU179" s="691"/>
      <c r="EV179" s="691"/>
      <c r="EW179" s="691"/>
      <c r="EX179" s="691"/>
      <c r="EY179" s="691"/>
      <c r="EZ179" s="691"/>
      <c r="FA179" s="691"/>
      <c r="FB179" s="691"/>
      <c r="FC179" s="691"/>
      <c r="FD179" s="691"/>
      <c r="FE179" s="691"/>
      <c r="FF179" s="691"/>
      <c r="FG179" s="691"/>
      <c r="FH179" s="691"/>
      <c r="FI179" s="691"/>
      <c r="FJ179" s="691"/>
      <c r="FK179" s="691"/>
      <c r="FL179" s="691"/>
      <c r="FM179" s="691"/>
      <c r="FN179" s="691"/>
      <c r="FO179" s="691"/>
      <c r="FP179" s="691"/>
      <c r="FQ179" s="691"/>
      <c r="FR179" s="691"/>
      <c r="FS179" s="691"/>
      <c r="FT179" s="691"/>
      <c r="FU179" s="691"/>
      <c r="FV179" s="691"/>
      <c r="FW179" s="691"/>
      <c r="FX179" s="691"/>
      <c r="FY179" s="691"/>
      <c r="FZ179" s="691"/>
      <c r="GA179" s="691"/>
      <c r="GB179" s="691"/>
      <c r="GC179" s="691"/>
      <c r="GD179" s="691"/>
      <c r="GE179" s="691"/>
      <c r="GF179" s="691"/>
      <c r="GG179" s="691"/>
      <c r="GH179" s="691"/>
      <c r="GI179" s="691"/>
      <c r="GJ179" s="691"/>
      <c r="GK179" s="691"/>
      <c r="GL179" s="691"/>
      <c r="GM179" s="691"/>
      <c r="GN179" s="691"/>
      <c r="GO179" s="691"/>
      <c r="GP179" s="691"/>
      <c r="GQ179" s="691"/>
      <c r="GR179" s="691"/>
      <c r="GS179" s="691"/>
      <c r="GT179" s="691"/>
      <c r="GU179" s="691"/>
      <c r="GV179" s="691"/>
      <c r="GW179" s="691"/>
      <c r="GX179" s="691"/>
      <c r="GY179" s="691"/>
      <c r="GZ179" s="691"/>
      <c r="HA179" s="691"/>
      <c r="HB179" s="691"/>
      <c r="HC179" s="691"/>
      <c r="HD179" s="691"/>
      <c r="HE179" s="691"/>
      <c r="HF179" s="691"/>
      <c r="HG179" s="691"/>
      <c r="HH179" s="691"/>
    </row>
    <row r="180" spans="1:216" s="787" customFormat="1" x14ac:dyDescent="0.25">
      <c r="A180" s="691"/>
      <c r="B180" s="814"/>
      <c r="C180" s="814"/>
      <c r="D180" s="814"/>
      <c r="E180" s="814"/>
      <c r="F180" s="814"/>
      <c r="G180" s="814"/>
      <c r="I180" s="691"/>
      <c r="J180" s="691"/>
      <c r="K180" s="691"/>
      <c r="L180" s="691"/>
      <c r="M180" s="691"/>
      <c r="N180" s="691"/>
      <c r="O180" s="691"/>
      <c r="P180" s="691"/>
      <c r="Q180" s="691"/>
      <c r="R180" s="691"/>
      <c r="S180" s="691"/>
      <c r="T180" s="691"/>
      <c r="U180" s="691"/>
      <c r="V180" s="691"/>
      <c r="W180" s="691"/>
      <c r="X180" s="691"/>
      <c r="Y180" s="691"/>
      <c r="Z180" s="691"/>
      <c r="AA180" s="691"/>
      <c r="AB180" s="691"/>
      <c r="AC180" s="691"/>
      <c r="AD180" s="691"/>
      <c r="AE180" s="691"/>
      <c r="AF180" s="691"/>
      <c r="AG180" s="691"/>
      <c r="AH180" s="691"/>
      <c r="AI180" s="691"/>
      <c r="AJ180" s="691"/>
      <c r="AK180" s="691"/>
      <c r="AL180" s="691"/>
      <c r="AM180" s="691"/>
      <c r="AN180" s="691"/>
      <c r="AO180" s="691"/>
      <c r="AP180" s="691"/>
      <c r="AQ180" s="691"/>
      <c r="AR180" s="691"/>
      <c r="AS180" s="691"/>
      <c r="AT180" s="691"/>
      <c r="AU180" s="691"/>
      <c r="AV180" s="691"/>
      <c r="AW180" s="691"/>
      <c r="AX180" s="691"/>
      <c r="AY180" s="691"/>
      <c r="AZ180" s="691"/>
      <c r="BA180" s="691"/>
      <c r="BB180" s="691"/>
      <c r="BC180" s="691"/>
      <c r="BD180" s="691"/>
      <c r="BE180" s="691"/>
      <c r="BF180" s="691"/>
      <c r="BG180" s="691"/>
      <c r="BH180" s="691"/>
      <c r="BI180" s="691"/>
      <c r="BJ180" s="691"/>
      <c r="BK180" s="691"/>
      <c r="BL180" s="691"/>
      <c r="BM180" s="691"/>
      <c r="BN180" s="691"/>
      <c r="BO180" s="691"/>
      <c r="BP180" s="691"/>
      <c r="BQ180" s="691"/>
      <c r="BR180" s="691"/>
      <c r="BS180" s="691"/>
      <c r="BT180" s="691"/>
      <c r="BU180" s="691"/>
      <c r="BV180" s="691"/>
      <c r="BW180" s="691"/>
      <c r="BX180" s="691"/>
      <c r="BY180" s="691"/>
      <c r="BZ180" s="691"/>
      <c r="CA180" s="691"/>
      <c r="CB180" s="691"/>
      <c r="CC180" s="691"/>
      <c r="CD180" s="691"/>
      <c r="CE180" s="691"/>
      <c r="CF180" s="691"/>
      <c r="CG180" s="691"/>
      <c r="CH180" s="691"/>
      <c r="CI180" s="691"/>
      <c r="CJ180" s="691"/>
      <c r="CK180" s="691"/>
      <c r="CL180" s="691"/>
      <c r="CM180" s="691"/>
      <c r="CN180" s="691"/>
      <c r="CO180" s="691"/>
      <c r="CP180" s="691"/>
      <c r="CQ180" s="691"/>
      <c r="CR180" s="691"/>
      <c r="CS180" s="691"/>
      <c r="CT180" s="691"/>
      <c r="CU180" s="691"/>
      <c r="CV180" s="691"/>
      <c r="CW180" s="691"/>
      <c r="CX180" s="691"/>
      <c r="CY180" s="691"/>
      <c r="CZ180" s="691"/>
      <c r="DA180" s="691"/>
      <c r="DB180" s="691"/>
      <c r="DC180" s="691"/>
      <c r="DD180" s="691"/>
      <c r="DE180" s="691"/>
      <c r="DF180" s="691"/>
      <c r="DG180" s="691"/>
      <c r="DH180" s="691"/>
      <c r="DI180" s="691"/>
      <c r="DJ180" s="691"/>
      <c r="DK180" s="691"/>
      <c r="DL180" s="691"/>
      <c r="DM180" s="691"/>
      <c r="DN180" s="691"/>
      <c r="DO180" s="691"/>
      <c r="DP180" s="691"/>
      <c r="DQ180" s="691"/>
      <c r="DR180" s="691"/>
      <c r="DS180" s="691"/>
      <c r="DT180" s="691"/>
      <c r="DU180" s="691"/>
      <c r="DV180" s="691"/>
      <c r="DW180" s="691"/>
      <c r="DX180" s="691"/>
      <c r="DY180" s="691"/>
      <c r="DZ180" s="691"/>
      <c r="EA180" s="691"/>
      <c r="EB180" s="691"/>
      <c r="EC180" s="691"/>
      <c r="ED180" s="691"/>
      <c r="EE180" s="691"/>
      <c r="EF180" s="691"/>
      <c r="EG180" s="691"/>
      <c r="EH180" s="691"/>
      <c r="EI180" s="691"/>
      <c r="EJ180" s="691"/>
      <c r="EK180" s="691"/>
      <c r="EL180" s="691"/>
      <c r="EM180" s="691"/>
      <c r="EN180" s="691"/>
      <c r="EO180" s="691"/>
      <c r="EP180" s="691"/>
      <c r="EQ180" s="691"/>
      <c r="ER180" s="691"/>
      <c r="ES180" s="691"/>
      <c r="ET180" s="691"/>
      <c r="EU180" s="691"/>
      <c r="EV180" s="691"/>
      <c r="EW180" s="691"/>
      <c r="EX180" s="691"/>
      <c r="EY180" s="691"/>
      <c r="EZ180" s="691"/>
      <c r="FA180" s="691"/>
      <c r="FB180" s="691"/>
      <c r="FC180" s="691"/>
      <c r="FD180" s="691"/>
      <c r="FE180" s="691"/>
      <c r="FF180" s="691"/>
      <c r="FG180" s="691"/>
      <c r="FH180" s="691"/>
      <c r="FI180" s="691"/>
      <c r="FJ180" s="691"/>
      <c r="FK180" s="691"/>
      <c r="FL180" s="691"/>
      <c r="FM180" s="691"/>
      <c r="FN180" s="691"/>
      <c r="FO180" s="691"/>
      <c r="FP180" s="691"/>
      <c r="FQ180" s="691"/>
      <c r="FR180" s="691"/>
      <c r="FS180" s="691"/>
      <c r="FT180" s="691"/>
      <c r="FU180" s="691"/>
      <c r="FV180" s="691"/>
      <c r="FW180" s="691"/>
      <c r="FX180" s="691"/>
      <c r="FY180" s="691"/>
      <c r="FZ180" s="691"/>
      <c r="GA180" s="691"/>
      <c r="GB180" s="691"/>
      <c r="GC180" s="691"/>
      <c r="GD180" s="691"/>
      <c r="GE180" s="691"/>
      <c r="GF180" s="691"/>
      <c r="GG180" s="691"/>
      <c r="GH180" s="691"/>
      <c r="GI180" s="691"/>
      <c r="GJ180" s="691"/>
      <c r="GK180" s="691"/>
      <c r="GL180" s="691"/>
      <c r="GM180" s="691"/>
      <c r="GN180" s="691"/>
      <c r="GO180" s="691"/>
      <c r="GP180" s="691"/>
      <c r="GQ180" s="691"/>
      <c r="GR180" s="691"/>
      <c r="GS180" s="691"/>
      <c r="GT180" s="691"/>
      <c r="GU180" s="691"/>
      <c r="GV180" s="691"/>
      <c r="GW180" s="691"/>
      <c r="GX180" s="691"/>
      <c r="GY180" s="691"/>
      <c r="GZ180" s="691"/>
      <c r="HA180" s="691"/>
      <c r="HB180" s="691"/>
      <c r="HC180" s="691"/>
      <c r="HD180" s="691"/>
      <c r="HE180" s="691"/>
      <c r="HF180" s="691"/>
      <c r="HG180" s="691"/>
      <c r="HH180" s="691"/>
    </row>
    <row r="181" spans="1:216" s="787" customFormat="1" x14ac:dyDescent="0.25">
      <c r="A181" s="691"/>
      <c r="B181" s="814"/>
      <c r="C181" s="814"/>
      <c r="D181" s="814"/>
      <c r="E181" s="814"/>
      <c r="F181" s="814"/>
      <c r="G181" s="814"/>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1"/>
      <c r="AK181" s="691"/>
      <c r="AL181" s="691"/>
      <c r="AM181" s="691"/>
      <c r="AN181" s="691"/>
      <c r="AO181" s="691"/>
      <c r="AP181" s="691"/>
      <c r="AQ181" s="691"/>
      <c r="AR181" s="691"/>
      <c r="AS181" s="691"/>
      <c r="AT181" s="691"/>
      <c r="AU181" s="691"/>
      <c r="AV181" s="691"/>
      <c r="AW181" s="691"/>
      <c r="AX181" s="691"/>
      <c r="AY181" s="691"/>
      <c r="AZ181" s="691"/>
      <c r="BA181" s="691"/>
      <c r="BB181" s="691"/>
      <c r="BC181" s="691"/>
      <c r="BD181" s="691"/>
      <c r="BE181" s="691"/>
      <c r="BF181" s="691"/>
      <c r="BG181" s="691"/>
      <c r="BH181" s="691"/>
      <c r="BI181" s="691"/>
      <c r="BJ181" s="691"/>
      <c r="BK181" s="691"/>
      <c r="BL181" s="691"/>
      <c r="BM181" s="691"/>
      <c r="BN181" s="691"/>
      <c r="BO181" s="691"/>
      <c r="BP181" s="691"/>
      <c r="BQ181" s="691"/>
      <c r="BR181" s="691"/>
      <c r="BS181" s="691"/>
      <c r="BT181" s="691"/>
      <c r="BU181" s="691"/>
      <c r="BV181" s="691"/>
      <c r="BW181" s="691"/>
      <c r="BX181" s="691"/>
      <c r="BY181" s="691"/>
      <c r="BZ181" s="691"/>
      <c r="CA181" s="691"/>
      <c r="CB181" s="691"/>
      <c r="CC181" s="691"/>
      <c r="CD181" s="691"/>
      <c r="CE181" s="691"/>
      <c r="CF181" s="691"/>
      <c r="CG181" s="691"/>
      <c r="CH181" s="691"/>
      <c r="CI181" s="691"/>
      <c r="CJ181" s="691"/>
      <c r="CK181" s="691"/>
      <c r="CL181" s="691"/>
      <c r="CM181" s="691"/>
      <c r="CN181" s="691"/>
      <c r="CO181" s="691"/>
      <c r="CP181" s="691"/>
      <c r="CQ181" s="691"/>
      <c r="CR181" s="691"/>
      <c r="CS181" s="691"/>
      <c r="CT181" s="691"/>
      <c r="CU181" s="691"/>
      <c r="CV181" s="691"/>
      <c r="CW181" s="691"/>
      <c r="CX181" s="691"/>
      <c r="CY181" s="691"/>
      <c r="CZ181" s="691"/>
      <c r="DA181" s="691"/>
      <c r="DB181" s="691"/>
      <c r="DC181" s="691"/>
      <c r="DD181" s="691"/>
      <c r="DE181" s="691"/>
      <c r="DF181" s="691"/>
      <c r="DG181" s="691"/>
      <c r="DH181" s="691"/>
      <c r="DI181" s="691"/>
      <c r="DJ181" s="691"/>
      <c r="DK181" s="691"/>
      <c r="DL181" s="691"/>
      <c r="DM181" s="691"/>
      <c r="DN181" s="691"/>
      <c r="DO181" s="691"/>
      <c r="DP181" s="691"/>
      <c r="DQ181" s="691"/>
      <c r="DR181" s="691"/>
      <c r="DS181" s="691"/>
      <c r="DT181" s="691"/>
      <c r="DU181" s="691"/>
      <c r="DV181" s="691"/>
      <c r="DW181" s="691"/>
      <c r="DX181" s="691"/>
      <c r="DY181" s="691"/>
      <c r="DZ181" s="691"/>
      <c r="EA181" s="691"/>
      <c r="EB181" s="691"/>
      <c r="EC181" s="691"/>
      <c r="ED181" s="691"/>
      <c r="EE181" s="691"/>
      <c r="EF181" s="691"/>
      <c r="EG181" s="691"/>
      <c r="EH181" s="691"/>
      <c r="EI181" s="691"/>
      <c r="EJ181" s="691"/>
      <c r="EK181" s="691"/>
      <c r="EL181" s="691"/>
      <c r="EM181" s="691"/>
      <c r="EN181" s="691"/>
      <c r="EO181" s="691"/>
      <c r="EP181" s="691"/>
      <c r="EQ181" s="691"/>
      <c r="ER181" s="691"/>
      <c r="ES181" s="691"/>
      <c r="ET181" s="691"/>
      <c r="EU181" s="691"/>
      <c r="EV181" s="691"/>
      <c r="EW181" s="691"/>
      <c r="EX181" s="691"/>
      <c r="EY181" s="691"/>
      <c r="EZ181" s="691"/>
      <c r="FA181" s="691"/>
      <c r="FB181" s="691"/>
      <c r="FC181" s="691"/>
      <c r="FD181" s="691"/>
      <c r="FE181" s="691"/>
      <c r="FF181" s="691"/>
      <c r="FG181" s="691"/>
      <c r="FH181" s="691"/>
      <c r="FI181" s="691"/>
      <c r="FJ181" s="691"/>
      <c r="FK181" s="691"/>
      <c r="FL181" s="691"/>
      <c r="FM181" s="691"/>
      <c r="FN181" s="691"/>
      <c r="FO181" s="691"/>
      <c r="FP181" s="691"/>
      <c r="FQ181" s="691"/>
      <c r="FR181" s="691"/>
      <c r="FS181" s="691"/>
      <c r="FT181" s="691"/>
      <c r="FU181" s="691"/>
      <c r="FV181" s="691"/>
      <c r="FW181" s="691"/>
      <c r="FX181" s="691"/>
      <c r="FY181" s="691"/>
      <c r="FZ181" s="691"/>
      <c r="GA181" s="691"/>
      <c r="GB181" s="691"/>
      <c r="GC181" s="691"/>
      <c r="GD181" s="691"/>
      <c r="GE181" s="691"/>
      <c r="GF181" s="691"/>
      <c r="GG181" s="691"/>
      <c r="GH181" s="691"/>
      <c r="GI181" s="691"/>
      <c r="GJ181" s="691"/>
      <c r="GK181" s="691"/>
      <c r="GL181" s="691"/>
      <c r="GM181" s="691"/>
      <c r="GN181" s="691"/>
      <c r="GO181" s="691"/>
      <c r="GP181" s="691"/>
      <c r="GQ181" s="691"/>
      <c r="GR181" s="691"/>
      <c r="GS181" s="691"/>
      <c r="GT181" s="691"/>
      <c r="GU181" s="691"/>
      <c r="GV181" s="691"/>
      <c r="GW181" s="691"/>
      <c r="GX181" s="691"/>
      <c r="GY181" s="691"/>
      <c r="GZ181" s="691"/>
      <c r="HA181" s="691"/>
      <c r="HB181" s="691"/>
      <c r="HC181" s="691"/>
      <c r="HD181" s="691"/>
      <c r="HE181" s="691"/>
      <c r="HF181" s="691"/>
      <c r="HG181" s="691"/>
      <c r="HH181" s="691"/>
    </row>
    <row r="182" spans="1:216" s="787" customFormat="1" x14ac:dyDescent="0.25">
      <c r="A182" s="691"/>
      <c r="B182" s="814"/>
      <c r="C182" s="814"/>
      <c r="D182" s="814"/>
      <c r="E182" s="814"/>
      <c r="F182" s="814"/>
      <c r="G182" s="814"/>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1"/>
      <c r="AK182" s="691"/>
      <c r="AL182" s="691"/>
      <c r="AM182" s="691"/>
      <c r="AN182" s="691"/>
      <c r="AO182" s="691"/>
      <c r="AP182" s="691"/>
      <c r="AQ182" s="691"/>
      <c r="AR182" s="691"/>
      <c r="AS182" s="691"/>
      <c r="AT182" s="691"/>
      <c r="AU182" s="691"/>
      <c r="AV182" s="691"/>
      <c r="AW182" s="691"/>
      <c r="AX182" s="691"/>
      <c r="AY182" s="691"/>
      <c r="AZ182" s="691"/>
      <c r="BA182" s="691"/>
      <c r="BB182" s="691"/>
      <c r="BC182" s="691"/>
      <c r="BD182" s="691"/>
      <c r="BE182" s="691"/>
      <c r="BF182" s="691"/>
      <c r="BG182" s="691"/>
      <c r="BH182" s="691"/>
      <c r="BI182" s="691"/>
      <c r="BJ182" s="691"/>
      <c r="BK182" s="691"/>
      <c r="BL182" s="691"/>
      <c r="BM182" s="691"/>
      <c r="BN182" s="691"/>
      <c r="BO182" s="691"/>
      <c r="BP182" s="691"/>
      <c r="BQ182" s="691"/>
      <c r="BR182" s="691"/>
      <c r="BS182" s="691"/>
      <c r="BT182" s="691"/>
      <c r="BU182" s="691"/>
      <c r="BV182" s="691"/>
      <c r="BW182" s="691"/>
      <c r="BX182" s="691"/>
      <c r="BY182" s="691"/>
      <c r="BZ182" s="691"/>
      <c r="CA182" s="691"/>
      <c r="CB182" s="691"/>
      <c r="CC182" s="691"/>
      <c r="CD182" s="691"/>
      <c r="CE182" s="691"/>
      <c r="CF182" s="691"/>
      <c r="CG182" s="691"/>
      <c r="CH182" s="691"/>
      <c r="CI182" s="691"/>
      <c r="CJ182" s="691"/>
      <c r="CK182" s="691"/>
      <c r="CL182" s="691"/>
      <c r="CM182" s="691"/>
      <c r="CN182" s="691"/>
      <c r="CO182" s="691"/>
      <c r="CP182" s="691"/>
      <c r="CQ182" s="691"/>
      <c r="CR182" s="691"/>
      <c r="CS182" s="691"/>
      <c r="CT182" s="691"/>
      <c r="CU182" s="691"/>
      <c r="CV182" s="691"/>
      <c r="CW182" s="691"/>
      <c r="CX182" s="691"/>
      <c r="CY182" s="691"/>
      <c r="CZ182" s="691"/>
      <c r="DA182" s="691"/>
      <c r="DB182" s="691"/>
      <c r="DC182" s="691"/>
      <c r="DD182" s="691"/>
      <c r="DE182" s="691"/>
      <c r="DF182" s="691"/>
      <c r="DG182" s="691"/>
      <c r="DH182" s="691"/>
      <c r="DI182" s="691"/>
      <c r="DJ182" s="691"/>
      <c r="DK182" s="691"/>
      <c r="DL182" s="691"/>
      <c r="DM182" s="691"/>
      <c r="DN182" s="691"/>
      <c r="DO182" s="691"/>
      <c r="DP182" s="691"/>
      <c r="DQ182" s="691"/>
      <c r="DR182" s="691"/>
      <c r="DS182" s="691"/>
      <c r="DT182" s="691"/>
      <c r="DU182" s="691"/>
      <c r="DV182" s="691"/>
      <c r="DW182" s="691"/>
      <c r="DX182" s="691"/>
      <c r="DY182" s="691"/>
      <c r="DZ182" s="691"/>
      <c r="EA182" s="691"/>
      <c r="EB182" s="691"/>
      <c r="EC182" s="691"/>
      <c r="ED182" s="691"/>
      <c r="EE182" s="691"/>
      <c r="EF182" s="691"/>
      <c r="EG182" s="691"/>
      <c r="EH182" s="691"/>
      <c r="EI182" s="691"/>
      <c r="EJ182" s="691"/>
      <c r="EK182" s="691"/>
      <c r="EL182" s="691"/>
      <c r="EM182" s="691"/>
      <c r="EN182" s="691"/>
      <c r="EO182" s="691"/>
      <c r="EP182" s="691"/>
      <c r="EQ182" s="691"/>
      <c r="ER182" s="691"/>
      <c r="ES182" s="691"/>
      <c r="ET182" s="691"/>
      <c r="EU182" s="691"/>
      <c r="EV182" s="691"/>
      <c r="EW182" s="691"/>
      <c r="EX182" s="691"/>
      <c r="EY182" s="691"/>
      <c r="EZ182" s="691"/>
      <c r="FA182" s="691"/>
      <c r="FB182" s="691"/>
      <c r="FC182" s="691"/>
      <c r="FD182" s="691"/>
      <c r="FE182" s="691"/>
      <c r="FF182" s="691"/>
      <c r="FG182" s="691"/>
      <c r="FH182" s="691"/>
      <c r="FI182" s="691"/>
      <c r="FJ182" s="691"/>
      <c r="FK182" s="691"/>
      <c r="FL182" s="691"/>
      <c r="FM182" s="691"/>
      <c r="FN182" s="691"/>
      <c r="FO182" s="691"/>
      <c r="FP182" s="691"/>
      <c r="FQ182" s="691"/>
      <c r="FR182" s="691"/>
      <c r="FS182" s="691"/>
      <c r="FT182" s="691"/>
      <c r="FU182" s="691"/>
      <c r="FV182" s="691"/>
      <c r="FW182" s="691"/>
      <c r="FX182" s="691"/>
      <c r="FY182" s="691"/>
      <c r="FZ182" s="691"/>
      <c r="GA182" s="691"/>
      <c r="GB182" s="691"/>
      <c r="GC182" s="691"/>
      <c r="GD182" s="691"/>
      <c r="GE182" s="691"/>
      <c r="GF182" s="691"/>
      <c r="GG182" s="691"/>
      <c r="GH182" s="691"/>
      <c r="GI182" s="691"/>
      <c r="GJ182" s="691"/>
      <c r="GK182" s="691"/>
      <c r="GL182" s="691"/>
      <c r="GM182" s="691"/>
      <c r="GN182" s="691"/>
      <c r="GO182" s="691"/>
      <c r="GP182" s="691"/>
      <c r="GQ182" s="691"/>
      <c r="GR182" s="691"/>
      <c r="GS182" s="691"/>
      <c r="GT182" s="691"/>
      <c r="GU182" s="691"/>
      <c r="GV182" s="691"/>
      <c r="GW182" s="691"/>
      <c r="GX182" s="691"/>
      <c r="GY182" s="691"/>
      <c r="GZ182" s="691"/>
      <c r="HA182" s="691"/>
      <c r="HB182" s="691"/>
      <c r="HC182" s="691"/>
      <c r="HD182" s="691"/>
      <c r="HE182" s="691"/>
      <c r="HF182" s="691"/>
      <c r="HG182" s="691"/>
      <c r="HH182" s="691"/>
    </row>
    <row r="183" spans="1:216" s="787" customFormat="1" x14ac:dyDescent="0.25">
      <c r="A183" s="691"/>
      <c r="B183" s="814"/>
      <c r="C183" s="814"/>
      <c r="D183" s="814"/>
      <c r="E183" s="814"/>
      <c r="F183" s="814"/>
      <c r="G183" s="814"/>
      <c r="I183" s="691"/>
      <c r="J183" s="691"/>
      <c r="K183" s="691"/>
      <c r="L183" s="691"/>
      <c r="M183" s="691"/>
      <c r="N183" s="691"/>
      <c r="O183" s="691"/>
      <c r="P183" s="691"/>
      <c r="Q183" s="691"/>
      <c r="R183" s="691"/>
      <c r="S183" s="691"/>
      <c r="T183" s="691"/>
      <c r="U183" s="691"/>
      <c r="V183" s="691"/>
      <c r="W183" s="691"/>
      <c r="X183" s="691"/>
      <c r="Y183" s="691"/>
      <c r="Z183" s="691"/>
      <c r="AA183" s="691"/>
      <c r="AB183" s="691"/>
      <c r="AC183" s="691"/>
      <c r="AD183" s="691"/>
      <c r="AE183" s="691"/>
      <c r="AF183" s="691"/>
      <c r="AG183" s="691"/>
      <c r="AH183" s="691"/>
      <c r="AI183" s="691"/>
      <c r="AJ183" s="691"/>
      <c r="AK183" s="691"/>
      <c r="AL183" s="691"/>
      <c r="AM183" s="691"/>
      <c r="AN183" s="691"/>
      <c r="AO183" s="691"/>
      <c r="AP183" s="691"/>
      <c r="AQ183" s="691"/>
      <c r="AR183" s="691"/>
      <c r="AS183" s="691"/>
      <c r="AT183" s="691"/>
      <c r="AU183" s="691"/>
      <c r="AV183" s="691"/>
      <c r="AW183" s="691"/>
      <c r="AX183" s="691"/>
      <c r="AY183" s="691"/>
      <c r="AZ183" s="691"/>
      <c r="BA183" s="691"/>
      <c r="BB183" s="691"/>
      <c r="BC183" s="691"/>
      <c r="BD183" s="691"/>
      <c r="BE183" s="691"/>
      <c r="BF183" s="691"/>
      <c r="BG183" s="691"/>
      <c r="BH183" s="691"/>
      <c r="BI183" s="691"/>
      <c r="BJ183" s="691"/>
      <c r="BK183" s="691"/>
      <c r="BL183" s="691"/>
      <c r="BM183" s="691"/>
      <c r="BN183" s="691"/>
      <c r="BO183" s="691"/>
      <c r="BP183" s="691"/>
      <c r="BQ183" s="691"/>
      <c r="BR183" s="691"/>
      <c r="BS183" s="691"/>
      <c r="BT183" s="691"/>
      <c r="BU183" s="691"/>
      <c r="BV183" s="691"/>
      <c r="BW183" s="691"/>
      <c r="BX183" s="691"/>
      <c r="BY183" s="691"/>
      <c r="BZ183" s="691"/>
      <c r="CA183" s="691"/>
      <c r="CB183" s="691"/>
      <c r="CC183" s="691"/>
      <c r="CD183" s="691"/>
      <c r="CE183" s="691"/>
      <c r="CF183" s="691"/>
      <c r="CG183" s="691"/>
      <c r="CH183" s="691"/>
      <c r="CI183" s="691"/>
      <c r="CJ183" s="691"/>
      <c r="CK183" s="691"/>
      <c r="CL183" s="691"/>
      <c r="CM183" s="691"/>
      <c r="CN183" s="691"/>
      <c r="CO183" s="691"/>
      <c r="CP183" s="691"/>
      <c r="CQ183" s="691"/>
      <c r="CR183" s="691"/>
      <c r="CS183" s="691"/>
      <c r="CT183" s="691"/>
      <c r="CU183" s="691"/>
      <c r="CV183" s="691"/>
      <c r="CW183" s="691"/>
      <c r="CX183" s="691"/>
      <c r="CY183" s="691"/>
      <c r="CZ183" s="691"/>
      <c r="DA183" s="691"/>
      <c r="DB183" s="691"/>
      <c r="DC183" s="691"/>
      <c r="DD183" s="691"/>
      <c r="DE183" s="691"/>
      <c r="DF183" s="691"/>
      <c r="DG183" s="691"/>
      <c r="DH183" s="691"/>
      <c r="DI183" s="691"/>
      <c r="DJ183" s="691"/>
      <c r="DK183" s="691"/>
      <c r="DL183" s="691"/>
      <c r="DM183" s="691"/>
      <c r="DN183" s="691"/>
      <c r="DO183" s="691"/>
      <c r="DP183" s="691"/>
      <c r="DQ183" s="691"/>
      <c r="DR183" s="691"/>
      <c r="DS183" s="691"/>
      <c r="DT183" s="691"/>
      <c r="DU183" s="691"/>
      <c r="DV183" s="691"/>
      <c r="DW183" s="691"/>
      <c r="DX183" s="691"/>
      <c r="DY183" s="691"/>
      <c r="DZ183" s="691"/>
      <c r="EA183" s="691"/>
      <c r="EB183" s="691"/>
      <c r="EC183" s="691"/>
      <c r="ED183" s="691"/>
      <c r="EE183" s="691"/>
      <c r="EF183" s="691"/>
      <c r="EG183" s="691"/>
      <c r="EH183" s="691"/>
      <c r="EI183" s="691"/>
      <c r="EJ183" s="691"/>
      <c r="EK183" s="691"/>
      <c r="EL183" s="691"/>
      <c r="EM183" s="691"/>
      <c r="EN183" s="691"/>
      <c r="EO183" s="691"/>
      <c r="EP183" s="691"/>
      <c r="EQ183" s="691"/>
      <c r="ER183" s="691"/>
      <c r="ES183" s="691"/>
      <c r="ET183" s="691"/>
      <c r="EU183" s="691"/>
      <c r="EV183" s="691"/>
      <c r="EW183" s="691"/>
      <c r="EX183" s="691"/>
      <c r="EY183" s="691"/>
      <c r="EZ183" s="691"/>
      <c r="FA183" s="691"/>
      <c r="FB183" s="691"/>
      <c r="FC183" s="691"/>
      <c r="FD183" s="691"/>
      <c r="FE183" s="691"/>
      <c r="FF183" s="691"/>
      <c r="FG183" s="691"/>
      <c r="FH183" s="691"/>
      <c r="FI183" s="691"/>
      <c r="FJ183" s="691"/>
      <c r="FK183" s="691"/>
      <c r="FL183" s="691"/>
      <c r="FM183" s="691"/>
      <c r="FN183" s="691"/>
      <c r="FO183" s="691"/>
      <c r="FP183" s="691"/>
      <c r="FQ183" s="691"/>
      <c r="FR183" s="691"/>
      <c r="FS183" s="691"/>
      <c r="FT183" s="691"/>
      <c r="FU183" s="691"/>
      <c r="FV183" s="691"/>
      <c r="FW183" s="691"/>
      <c r="FX183" s="691"/>
      <c r="FY183" s="691"/>
      <c r="FZ183" s="691"/>
      <c r="GA183" s="691"/>
      <c r="GB183" s="691"/>
      <c r="GC183" s="691"/>
      <c r="GD183" s="691"/>
      <c r="GE183" s="691"/>
      <c r="GF183" s="691"/>
      <c r="GG183" s="691"/>
      <c r="GH183" s="691"/>
      <c r="GI183" s="691"/>
      <c r="GJ183" s="691"/>
      <c r="GK183" s="691"/>
      <c r="GL183" s="691"/>
      <c r="GM183" s="691"/>
      <c r="GN183" s="691"/>
      <c r="GO183" s="691"/>
      <c r="GP183" s="691"/>
      <c r="GQ183" s="691"/>
      <c r="GR183" s="691"/>
      <c r="GS183" s="691"/>
      <c r="GT183" s="691"/>
      <c r="GU183" s="691"/>
      <c r="GV183" s="691"/>
      <c r="GW183" s="691"/>
      <c r="GX183" s="691"/>
      <c r="GY183" s="691"/>
      <c r="GZ183" s="691"/>
      <c r="HA183" s="691"/>
      <c r="HB183" s="691"/>
      <c r="HC183" s="691"/>
      <c r="HD183" s="691"/>
      <c r="HE183" s="691"/>
      <c r="HF183" s="691"/>
      <c r="HG183" s="691"/>
      <c r="HH183" s="691"/>
    </row>
    <row r="184" spans="1:216" s="787" customFormat="1" x14ac:dyDescent="0.25">
      <c r="A184" s="691"/>
      <c r="B184" s="814"/>
      <c r="C184" s="814"/>
      <c r="D184" s="814"/>
      <c r="E184" s="814"/>
      <c r="F184" s="814"/>
      <c r="G184" s="814"/>
      <c r="I184" s="691"/>
      <c r="J184" s="691"/>
      <c r="K184" s="691"/>
      <c r="L184" s="691"/>
      <c r="M184" s="691"/>
      <c r="N184" s="691"/>
      <c r="O184" s="691"/>
      <c r="P184" s="691"/>
      <c r="Q184" s="691"/>
      <c r="R184" s="691"/>
      <c r="S184" s="691"/>
      <c r="T184" s="691"/>
      <c r="U184" s="691"/>
      <c r="V184" s="691"/>
      <c r="W184" s="691"/>
      <c r="X184" s="691"/>
      <c r="Y184" s="691"/>
      <c r="Z184" s="691"/>
      <c r="AA184" s="691"/>
      <c r="AB184" s="691"/>
      <c r="AC184" s="691"/>
      <c r="AD184" s="691"/>
      <c r="AE184" s="691"/>
      <c r="AF184" s="691"/>
      <c r="AG184" s="691"/>
      <c r="AH184" s="691"/>
      <c r="AI184" s="691"/>
      <c r="AJ184" s="691"/>
      <c r="AK184" s="691"/>
      <c r="AL184" s="691"/>
      <c r="AM184" s="691"/>
      <c r="AN184" s="691"/>
      <c r="AO184" s="691"/>
      <c r="AP184" s="691"/>
      <c r="AQ184" s="691"/>
      <c r="AR184" s="691"/>
      <c r="AS184" s="691"/>
      <c r="AT184" s="691"/>
      <c r="AU184" s="691"/>
      <c r="AV184" s="691"/>
      <c r="AW184" s="691"/>
      <c r="AX184" s="691"/>
      <c r="AY184" s="691"/>
      <c r="AZ184" s="691"/>
      <c r="BA184" s="691"/>
      <c r="BB184" s="691"/>
      <c r="BC184" s="691"/>
      <c r="BD184" s="691"/>
      <c r="BE184" s="691"/>
      <c r="BF184" s="691"/>
      <c r="BG184" s="691"/>
      <c r="BH184" s="691"/>
      <c r="BI184" s="691"/>
      <c r="BJ184" s="691"/>
      <c r="BK184" s="691"/>
      <c r="BL184" s="691"/>
      <c r="BM184" s="691"/>
      <c r="BN184" s="691"/>
      <c r="BO184" s="691"/>
      <c r="BP184" s="691"/>
      <c r="BQ184" s="691"/>
      <c r="BR184" s="691"/>
      <c r="BS184" s="691"/>
      <c r="BT184" s="691"/>
      <c r="BU184" s="691"/>
      <c r="BV184" s="691"/>
      <c r="BW184" s="691"/>
      <c r="BX184" s="691"/>
      <c r="BY184" s="691"/>
      <c r="BZ184" s="691"/>
      <c r="CA184" s="691"/>
      <c r="CB184" s="691"/>
      <c r="CC184" s="691"/>
      <c r="CD184" s="691"/>
      <c r="CE184" s="691"/>
      <c r="CF184" s="691"/>
      <c r="CG184" s="691"/>
      <c r="CH184" s="691"/>
      <c r="CI184" s="691"/>
      <c r="CJ184" s="691"/>
      <c r="CK184" s="691"/>
      <c r="CL184" s="691"/>
      <c r="CM184" s="691"/>
      <c r="CN184" s="691"/>
      <c r="CO184" s="691"/>
      <c r="CP184" s="691"/>
      <c r="CQ184" s="691"/>
      <c r="CR184" s="691"/>
      <c r="CS184" s="691"/>
      <c r="CT184" s="691"/>
      <c r="CU184" s="691"/>
      <c r="CV184" s="691"/>
      <c r="CW184" s="691"/>
      <c r="CX184" s="691"/>
      <c r="CY184" s="691"/>
      <c r="CZ184" s="691"/>
      <c r="DA184" s="691"/>
      <c r="DB184" s="691"/>
      <c r="DC184" s="691"/>
      <c r="DD184" s="691"/>
      <c r="DE184" s="691"/>
      <c r="DF184" s="691"/>
      <c r="DG184" s="691"/>
      <c r="DH184" s="691"/>
      <c r="DI184" s="691"/>
      <c r="DJ184" s="691"/>
      <c r="DK184" s="691"/>
      <c r="DL184" s="691"/>
      <c r="DM184" s="691"/>
      <c r="DN184" s="691"/>
      <c r="DO184" s="691"/>
      <c r="DP184" s="691"/>
      <c r="DQ184" s="691"/>
      <c r="DR184" s="691"/>
      <c r="DS184" s="691"/>
      <c r="DT184" s="691"/>
      <c r="DU184" s="691"/>
      <c r="DV184" s="691"/>
      <c r="DW184" s="691"/>
      <c r="DX184" s="691"/>
      <c r="DY184" s="691"/>
      <c r="DZ184" s="691"/>
      <c r="EA184" s="691"/>
      <c r="EB184" s="691"/>
      <c r="EC184" s="691"/>
      <c r="ED184" s="691"/>
      <c r="EE184" s="691"/>
      <c r="EF184" s="691"/>
      <c r="EG184" s="691"/>
      <c r="EH184" s="691"/>
      <c r="EI184" s="691"/>
      <c r="EJ184" s="691"/>
      <c r="EK184" s="691"/>
      <c r="EL184" s="691"/>
      <c r="EM184" s="691"/>
      <c r="EN184" s="691"/>
      <c r="EO184" s="691"/>
      <c r="EP184" s="691"/>
      <c r="EQ184" s="691"/>
      <c r="ER184" s="691"/>
      <c r="ES184" s="691"/>
      <c r="ET184" s="691"/>
      <c r="EU184" s="691"/>
      <c r="EV184" s="691"/>
      <c r="EW184" s="691"/>
      <c r="EX184" s="691"/>
      <c r="EY184" s="691"/>
      <c r="EZ184" s="691"/>
      <c r="FA184" s="691"/>
      <c r="FB184" s="691"/>
      <c r="FC184" s="691"/>
      <c r="FD184" s="691"/>
      <c r="FE184" s="691"/>
      <c r="FF184" s="691"/>
      <c r="FG184" s="691"/>
      <c r="FH184" s="691"/>
      <c r="FI184" s="691"/>
      <c r="FJ184" s="691"/>
      <c r="FK184" s="691"/>
      <c r="FL184" s="691"/>
      <c r="FM184" s="691"/>
      <c r="FN184" s="691"/>
      <c r="FO184" s="691"/>
      <c r="FP184" s="691"/>
      <c r="FQ184" s="691"/>
      <c r="FR184" s="691"/>
      <c r="FS184" s="691"/>
      <c r="FT184" s="691"/>
      <c r="FU184" s="691"/>
      <c r="FV184" s="691"/>
      <c r="FW184" s="691"/>
      <c r="FX184" s="691"/>
      <c r="FY184" s="691"/>
      <c r="FZ184" s="691"/>
      <c r="GA184" s="691"/>
      <c r="GB184" s="691"/>
      <c r="GC184" s="691"/>
      <c r="GD184" s="691"/>
      <c r="GE184" s="691"/>
      <c r="GF184" s="691"/>
      <c r="GG184" s="691"/>
      <c r="GH184" s="691"/>
      <c r="GI184" s="691"/>
      <c r="GJ184" s="691"/>
      <c r="GK184" s="691"/>
      <c r="GL184" s="691"/>
      <c r="GM184" s="691"/>
      <c r="GN184" s="691"/>
      <c r="GO184" s="691"/>
      <c r="GP184" s="691"/>
      <c r="GQ184" s="691"/>
      <c r="GR184" s="691"/>
      <c r="GS184" s="691"/>
      <c r="GT184" s="691"/>
      <c r="GU184" s="691"/>
      <c r="GV184" s="691"/>
      <c r="GW184" s="691"/>
      <c r="GX184" s="691"/>
      <c r="GY184" s="691"/>
      <c r="GZ184" s="691"/>
      <c r="HA184" s="691"/>
      <c r="HB184" s="691"/>
      <c r="HC184" s="691"/>
      <c r="HD184" s="691"/>
      <c r="HE184" s="691"/>
      <c r="HF184" s="691"/>
      <c r="HG184" s="691"/>
      <c r="HH184" s="691"/>
    </row>
    <row r="185" spans="1:216" s="787" customFormat="1" x14ac:dyDescent="0.25">
      <c r="A185" s="691"/>
      <c r="B185" s="814"/>
      <c r="C185" s="814"/>
      <c r="D185" s="814"/>
      <c r="E185" s="814"/>
      <c r="F185" s="814"/>
      <c r="G185" s="814"/>
      <c r="I185" s="691"/>
      <c r="J185" s="691"/>
      <c r="K185" s="691"/>
      <c r="L185" s="691"/>
      <c r="M185" s="691"/>
      <c r="N185" s="691"/>
      <c r="O185" s="691"/>
      <c r="P185" s="691"/>
      <c r="Q185" s="691"/>
      <c r="R185" s="691"/>
      <c r="S185" s="691"/>
      <c r="T185" s="691"/>
      <c r="U185" s="691"/>
      <c r="V185" s="691"/>
      <c r="W185" s="691"/>
      <c r="X185" s="691"/>
      <c r="Y185" s="691"/>
      <c r="Z185" s="691"/>
      <c r="AA185" s="691"/>
      <c r="AB185" s="691"/>
      <c r="AC185" s="691"/>
      <c r="AD185" s="691"/>
      <c r="AE185" s="691"/>
      <c r="AF185" s="691"/>
      <c r="AG185" s="691"/>
      <c r="AH185" s="691"/>
      <c r="AI185" s="691"/>
      <c r="AJ185" s="691"/>
      <c r="AK185" s="691"/>
      <c r="AL185" s="691"/>
      <c r="AM185" s="691"/>
      <c r="AN185" s="691"/>
      <c r="AO185" s="691"/>
      <c r="AP185" s="691"/>
      <c r="AQ185" s="691"/>
      <c r="AR185" s="691"/>
      <c r="AS185" s="691"/>
      <c r="AT185" s="691"/>
      <c r="AU185" s="691"/>
      <c r="AV185" s="691"/>
      <c r="AW185" s="691"/>
      <c r="AX185" s="691"/>
      <c r="AY185" s="691"/>
      <c r="AZ185" s="691"/>
      <c r="BA185" s="691"/>
      <c r="BB185" s="691"/>
      <c r="BC185" s="691"/>
      <c r="BD185" s="691"/>
      <c r="BE185" s="691"/>
      <c r="BF185" s="691"/>
      <c r="BG185" s="691"/>
      <c r="BH185" s="691"/>
      <c r="BI185" s="691"/>
      <c r="BJ185" s="691"/>
      <c r="BK185" s="691"/>
      <c r="BL185" s="691"/>
      <c r="BM185" s="691"/>
      <c r="BN185" s="691"/>
      <c r="BO185" s="691"/>
      <c r="BP185" s="691"/>
      <c r="BQ185" s="691"/>
      <c r="BR185" s="691"/>
      <c r="BS185" s="691"/>
      <c r="BT185" s="691"/>
      <c r="BU185" s="691"/>
      <c r="BV185" s="691"/>
      <c r="BW185" s="691"/>
      <c r="BX185" s="691"/>
      <c r="BY185" s="691"/>
      <c r="BZ185" s="691"/>
      <c r="CA185" s="691"/>
      <c r="CB185" s="691"/>
      <c r="CC185" s="691"/>
      <c r="CD185" s="691"/>
      <c r="CE185" s="691"/>
      <c r="CF185" s="691"/>
      <c r="CG185" s="691"/>
      <c r="CH185" s="691"/>
      <c r="CI185" s="691"/>
      <c r="CJ185" s="691"/>
      <c r="CK185" s="691"/>
      <c r="CL185" s="691"/>
      <c r="CM185" s="691"/>
      <c r="CN185" s="691"/>
      <c r="CO185" s="691"/>
      <c r="CP185" s="691"/>
      <c r="CQ185" s="691"/>
      <c r="CR185" s="691"/>
      <c r="CS185" s="691"/>
      <c r="CT185" s="691"/>
      <c r="CU185" s="691"/>
      <c r="CV185" s="691"/>
      <c r="CW185" s="691"/>
      <c r="CX185" s="691"/>
      <c r="CY185" s="691"/>
      <c r="CZ185" s="691"/>
      <c r="DA185" s="691"/>
      <c r="DB185" s="691"/>
      <c r="DC185" s="691"/>
      <c r="DD185" s="691"/>
      <c r="DE185" s="691"/>
      <c r="DF185" s="691"/>
      <c r="DG185" s="691"/>
      <c r="DH185" s="691"/>
      <c r="DI185" s="691"/>
      <c r="DJ185" s="691"/>
      <c r="DK185" s="691"/>
      <c r="DL185" s="691"/>
      <c r="DM185" s="691"/>
      <c r="DN185" s="691"/>
      <c r="DO185" s="691"/>
      <c r="DP185" s="691"/>
      <c r="DQ185" s="691"/>
      <c r="DR185" s="691"/>
      <c r="DS185" s="691"/>
      <c r="DT185" s="691"/>
      <c r="DU185" s="691"/>
      <c r="DV185" s="691"/>
      <c r="DW185" s="691"/>
      <c r="DX185" s="691"/>
      <c r="DY185" s="691"/>
      <c r="DZ185" s="691"/>
      <c r="EA185" s="691"/>
      <c r="EB185" s="691"/>
      <c r="EC185" s="691"/>
      <c r="ED185" s="691"/>
      <c r="EE185" s="691"/>
      <c r="EF185" s="691"/>
      <c r="EG185" s="691"/>
      <c r="EH185" s="691"/>
      <c r="EI185" s="691"/>
      <c r="EJ185" s="691"/>
      <c r="EK185" s="691"/>
      <c r="EL185" s="691"/>
      <c r="EM185" s="691"/>
      <c r="EN185" s="691"/>
      <c r="EO185" s="691"/>
      <c r="EP185" s="691"/>
      <c r="EQ185" s="691"/>
      <c r="ER185" s="691"/>
      <c r="ES185" s="691"/>
      <c r="ET185" s="691"/>
      <c r="EU185" s="691"/>
      <c r="EV185" s="691"/>
      <c r="EW185" s="691"/>
      <c r="EX185" s="691"/>
      <c r="EY185" s="691"/>
      <c r="EZ185" s="691"/>
      <c r="FA185" s="691"/>
      <c r="FB185" s="691"/>
      <c r="FC185" s="691"/>
      <c r="FD185" s="691"/>
      <c r="FE185" s="691"/>
      <c r="FF185" s="691"/>
      <c r="FG185" s="691"/>
      <c r="FH185" s="691"/>
      <c r="FI185" s="691"/>
      <c r="FJ185" s="691"/>
      <c r="FK185" s="691"/>
      <c r="FL185" s="691"/>
      <c r="FM185" s="691"/>
      <c r="FN185" s="691"/>
      <c r="FO185" s="691"/>
      <c r="FP185" s="691"/>
      <c r="FQ185" s="691"/>
      <c r="FR185" s="691"/>
      <c r="FS185" s="691"/>
      <c r="FT185" s="691"/>
      <c r="FU185" s="691"/>
      <c r="FV185" s="691"/>
      <c r="FW185" s="691"/>
      <c r="FX185" s="691"/>
      <c r="FY185" s="691"/>
      <c r="FZ185" s="691"/>
      <c r="GA185" s="691"/>
      <c r="GB185" s="691"/>
      <c r="GC185" s="691"/>
      <c r="GD185" s="691"/>
      <c r="GE185" s="691"/>
      <c r="GF185" s="691"/>
      <c r="GG185" s="691"/>
      <c r="GH185" s="691"/>
      <c r="GI185" s="691"/>
      <c r="GJ185" s="691"/>
      <c r="GK185" s="691"/>
      <c r="GL185" s="691"/>
      <c r="GM185" s="691"/>
      <c r="GN185" s="691"/>
      <c r="GO185" s="691"/>
      <c r="GP185" s="691"/>
      <c r="GQ185" s="691"/>
      <c r="GR185" s="691"/>
      <c r="GS185" s="691"/>
      <c r="GT185" s="691"/>
      <c r="GU185" s="691"/>
      <c r="GV185" s="691"/>
      <c r="GW185" s="691"/>
      <c r="GX185" s="691"/>
      <c r="GY185" s="691"/>
      <c r="GZ185" s="691"/>
      <c r="HA185" s="691"/>
      <c r="HB185" s="691"/>
      <c r="HC185" s="691"/>
      <c r="HD185" s="691"/>
      <c r="HE185" s="691"/>
      <c r="HF185" s="691"/>
      <c r="HG185" s="691"/>
      <c r="HH185" s="691"/>
    </row>
    <row r="186" spans="1:216" s="787" customFormat="1" x14ac:dyDescent="0.25">
      <c r="A186" s="691"/>
      <c r="B186" s="814"/>
      <c r="C186" s="814"/>
      <c r="D186" s="814"/>
      <c r="E186" s="814"/>
      <c r="F186" s="814"/>
      <c r="G186" s="814"/>
      <c r="I186" s="691"/>
      <c r="J186" s="691"/>
      <c r="K186" s="691"/>
      <c r="L186" s="691"/>
      <c r="M186" s="691"/>
      <c r="N186" s="691"/>
      <c r="O186" s="691"/>
      <c r="P186" s="691"/>
      <c r="Q186" s="691"/>
      <c r="R186" s="691"/>
      <c r="S186" s="691"/>
      <c r="T186" s="691"/>
      <c r="U186" s="691"/>
      <c r="V186" s="691"/>
      <c r="W186" s="691"/>
      <c r="X186" s="691"/>
      <c r="Y186" s="691"/>
      <c r="Z186" s="691"/>
      <c r="AA186" s="691"/>
      <c r="AB186" s="691"/>
      <c r="AC186" s="691"/>
      <c r="AD186" s="691"/>
      <c r="AE186" s="691"/>
      <c r="AF186" s="691"/>
      <c r="AG186" s="691"/>
      <c r="AH186" s="691"/>
      <c r="AI186" s="691"/>
      <c r="AJ186" s="691"/>
      <c r="AK186" s="691"/>
      <c r="AL186" s="691"/>
      <c r="AM186" s="691"/>
      <c r="AN186" s="691"/>
      <c r="AO186" s="691"/>
      <c r="AP186" s="691"/>
      <c r="AQ186" s="691"/>
      <c r="AR186" s="691"/>
      <c r="AS186" s="691"/>
      <c r="AT186" s="691"/>
      <c r="AU186" s="691"/>
      <c r="AV186" s="691"/>
      <c r="AW186" s="691"/>
      <c r="AX186" s="691"/>
      <c r="AY186" s="691"/>
      <c r="AZ186" s="691"/>
      <c r="BA186" s="691"/>
      <c r="BB186" s="691"/>
      <c r="BC186" s="691"/>
      <c r="BD186" s="691"/>
      <c r="BE186" s="691"/>
      <c r="BF186" s="691"/>
      <c r="BG186" s="691"/>
      <c r="BH186" s="691"/>
      <c r="BI186" s="691"/>
      <c r="BJ186" s="691"/>
      <c r="BK186" s="691"/>
      <c r="BL186" s="691"/>
      <c r="BM186" s="691"/>
      <c r="BN186" s="691"/>
      <c r="BO186" s="691"/>
      <c r="BP186" s="691"/>
      <c r="BQ186" s="691"/>
      <c r="BR186" s="691"/>
      <c r="BS186" s="691"/>
      <c r="BT186" s="691"/>
      <c r="BU186" s="691"/>
      <c r="BV186" s="691"/>
      <c r="BW186" s="691"/>
      <c r="BX186" s="691"/>
      <c r="BY186" s="691"/>
      <c r="BZ186" s="691"/>
      <c r="CA186" s="691"/>
      <c r="CB186" s="691"/>
      <c r="CC186" s="691"/>
      <c r="CD186" s="691"/>
      <c r="CE186" s="691"/>
      <c r="CF186" s="691"/>
      <c r="CG186" s="691"/>
      <c r="CH186" s="691"/>
      <c r="CI186" s="691"/>
      <c r="CJ186" s="691"/>
      <c r="CK186" s="691"/>
      <c r="CL186" s="691"/>
      <c r="CM186" s="691"/>
      <c r="CN186" s="691"/>
      <c r="CO186" s="691"/>
      <c r="CP186" s="691"/>
      <c r="CQ186" s="691"/>
      <c r="CR186" s="691"/>
      <c r="CS186" s="691"/>
      <c r="CT186" s="691"/>
      <c r="CU186" s="691"/>
      <c r="CV186" s="691"/>
      <c r="CW186" s="691"/>
      <c r="CX186" s="691"/>
      <c r="CY186" s="691"/>
      <c r="CZ186" s="691"/>
      <c r="DA186" s="691"/>
      <c r="DB186" s="691"/>
      <c r="DC186" s="691"/>
      <c r="DD186" s="691"/>
      <c r="DE186" s="691"/>
      <c r="DF186" s="691"/>
      <c r="DG186" s="691"/>
      <c r="DH186" s="691"/>
      <c r="DI186" s="691"/>
      <c r="DJ186" s="691"/>
      <c r="DK186" s="691"/>
      <c r="DL186" s="691"/>
      <c r="DM186" s="691"/>
      <c r="DN186" s="691"/>
      <c r="DO186" s="691"/>
      <c r="DP186" s="691"/>
      <c r="DQ186" s="691"/>
      <c r="DR186" s="691"/>
      <c r="DS186" s="691"/>
      <c r="DT186" s="691"/>
      <c r="DU186" s="691"/>
      <c r="DV186" s="691"/>
      <c r="DW186" s="691"/>
      <c r="DX186" s="691"/>
      <c r="DY186" s="691"/>
      <c r="DZ186" s="691"/>
      <c r="EA186" s="691"/>
      <c r="EB186" s="691"/>
      <c r="EC186" s="691"/>
      <c r="ED186" s="691"/>
      <c r="EE186" s="691"/>
      <c r="EF186" s="691"/>
      <c r="EG186" s="691"/>
      <c r="EH186" s="691"/>
      <c r="EI186" s="691"/>
      <c r="EJ186" s="691"/>
      <c r="EK186" s="691"/>
      <c r="EL186" s="691"/>
      <c r="EM186" s="691"/>
      <c r="EN186" s="691"/>
      <c r="EO186" s="691"/>
      <c r="EP186" s="691"/>
      <c r="EQ186" s="691"/>
      <c r="ER186" s="691"/>
      <c r="ES186" s="691"/>
      <c r="ET186" s="691"/>
      <c r="EU186" s="691"/>
      <c r="EV186" s="691"/>
      <c r="EW186" s="691"/>
      <c r="EX186" s="691"/>
      <c r="EY186" s="691"/>
      <c r="EZ186" s="691"/>
      <c r="FA186" s="691"/>
      <c r="FB186" s="691"/>
      <c r="FC186" s="691"/>
      <c r="FD186" s="691"/>
      <c r="FE186" s="691"/>
      <c r="FF186" s="691"/>
      <c r="FG186" s="691"/>
      <c r="FH186" s="691"/>
      <c r="FI186" s="691"/>
      <c r="FJ186" s="691"/>
      <c r="FK186" s="691"/>
      <c r="FL186" s="691"/>
      <c r="FM186" s="691"/>
      <c r="FN186" s="691"/>
      <c r="FO186" s="691"/>
      <c r="FP186" s="691"/>
      <c r="FQ186" s="691"/>
      <c r="FR186" s="691"/>
      <c r="FS186" s="691"/>
      <c r="FT186" s="691"/>
      <c r="FU186" s="691"/>
      <c r="FV186" s="691"/>
      <c r="FW186" s="691"/>
      <c r="FX186" s="691"/>
      <c r="FY186" s="691"/>
      <c r="FZ186" s="691"/>
      <c r="GA186" s="691"/>
      <c r="GB186" s="691"/>
      <c r="GC186" s="691"/>
      <c r="GD186" s="691"/>
      <c r="GE186" s="691"/>
      <c r="GF186" s="691"/>
      <c r="GG186" s="691"/>
      <c r="GH186" s="691"/>
      <c r="GI186" s="691"/>
      <c r="GJ186" s="691"/>
      <c r="GK186" s="691"/>
      <c r="GL186" s="691"/>
      <c r="GM186" s="691"/>
      <c r="GN186" s="691"/>
      <c r="GO186" s="691"/>
      <c r="GP186" s="691"/>
      <c r="GQ186" s="691"/>
      <c r="GR186" s="691"/>
      <c r="GS186" s="691"/>
      <c r="GT186" s="691"/>
      <c r="GU186" s="691"/>
      <c r="GV186" s="691"/>
      <c r="GW186" s="691"/>
      <c r="GX186" s="691"/>
      <c r="GY186" s="691"/>
      <c r="GZ186" s="691"/>
      <c r="HA186" s="691"/>
      <c r="HB186" s="691"/>
      <c r="HC186" s="691"/>
      <c r="HD186" s="691"/>
      <c r="HE186" s="691"/>
      <c r="HF186" s="691"/>
      <c r="HG186" s="691"/>
      <c r="HH186" s="691"/>
    </row>
    <row r="187" spans="1:216" s="787" customFormat="1" x14ac:dyDescent="0.25">
      <c r="A187" s="691"/>
      <c r="B187" s="814"/>
      <c r="C187" s="814"/>
      <c r="D187" s="814"/>
      <c r="E187" s="814"/>
      <c r="F187" s="814"/>
      <c r="G187" s="814"/>
      <c r="I187" s="691"/>
      <c r="J187" s="691"/>
      <c r="K187" s="691"/>
      <c r="L187" s="691"/>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691"/>
      <c r="AY187" s="691"/>
      <c r="AZ187" s="691"/>
      <c r="BA187" s="691"/>
      <c r="BB187" s="691"/>
      <c r="BC187" s="691"/>
      <c r="BD187" s="691"/>
      <c r="BE187" s="691"/>
      <c r="BF187" s="691"/>
      <c r="BG187" s="691"/>
      <c r="BH187" s="691"/>
      <c r="BI187" s="691"/>
      <c r="BJ187" s="691"/>
      <c r="BK187" s="691"/>
      <c r="BL187" s="691"/>
      <c r="BM187" s="691"/>
      <c r="BN187" s="691"/>
      <c r="BO187" s="691"/>
      <c r="BP187" s="691"/>
      <c r="BQ187" s="691"/>
      <c r="BR187" s="691"/>
      <c r="BS187" s="691"/>
      <c r="BT187" s="691"/>
      <c r="BU187" s="691"/>
      <c r="BV187" s="691"/>
      <c r="BW187" s="691"/>
      <c r="BX187" s="691"/>
      <c r="BY187" s="691"/>
      <c r="BZ187" s="691"/>
      <c r="CA187" s="691"/>
      <c r="CB187" s="691"/>
      <c r="CC187" s="691"/>
      <c r="CD187" s="691"/>
      <c r="CE187" s="691"/>
      <c r="CF187" s="691"/>
      <c r="CG187" s="691"/>
      <c r="CH187" s="691"/>
      <c r="CI187" s="691"/>
      <c r="CJ187" s="691"/>
      <c r="CK187" s="691"/>
      <c r="CL187" s="691"/>
      <c r="CM187" s="691"/>
      <c r="CN187" s="691"/>
      <c r="CO187" s="691"/>
      <c r="CP187" s="691"/>
      <c r="CQ187" s="691"/>
      <c r="CR187" s="691"/>
      <c r="CS187" s="691"/>
      <c r="CT187" s="691"/>
      <c r="CU187" s="691"/>
      <c r="CV187" s="691"/>
      <c r="CW187" s="691"/>
      <c r="CX187" s="691"/>
      <c r="CY187" s="691"/>
      <c r="CZ187" s="691"/>
      <c r="DA187" s="691"/>
      <c r="DB187" s="691"/>
      <c r="DC187" s="691"/>
      <c r="DD187" s="691"/>
      <c r="DE187" s="691"/>
      <c r="DF187" s="691"/>
      <c r="DG187" s="691"/>
      <c r="DH187" s="691"/>
      <c r="DI187" s="691"/>
      <c r="DJ187" s="691"/>
      <c r="DK187" s="691"/>
      <c r="DL187" s="691"/>
      <c r="DM187" s="691"/>
      <c r="DN187" s="691"/>
      <c r="DO187" s="691"/>
      <c r="DP187" s="691"/>
      <c r="DQ187" s="691"/>
      <c r="DR187" s="691"/>
      <c r="DS187" s="691"/>
      <c r="DT187" s="691"/>
      <c r="DU187" s="691"/>
      <c r="DV187" s="691"/>
      <c r="DW187" s="691"/>
      <c r="DX187" s="691"/>
      <c r="DY187" s="691"/>
      <c r="DZ187" s="691"/>
      <c r="EA187" s="691"/>
      <c r="EB187" s="691"/>
      <c r="EC187" s="691"/>
      <c r="ED187" s="691"/>
      <c r="EE187" s="691"/>
      <c r="EF187" s="691"/>
      <c r="EG187" s="691"/>
      <c r="EH187" s="691"/>
      <c r="EI187" s="691"/>
      <c r="EJ187" s="691"/>
      <c r="EK187" s="691"/>
      <c r="EL187" s="691"/>
      <c r="EM187" s="691"/>
      <c r="EN187" s="691"/>
      <c r="EO187" s="691"/>
      <c r="EP187" s="691"/>
      <c r="EQ187" s="691"/>
      <c r="ER187" s="691"/>
      <c r="ES187" s="691"/>
      <c r="ET187" s="691"/>
      <c r="EU187" s="691"/>
      <c r="EV187" s="691"/>
      <c r="EW187" s="691"/>
      <c r="EX187" s="691"/>
      <c r="EY187" s="691"/>
      <c r="EZ187" s="691"/>
      <c r="FA187" s="691"/>
      <c r="FB187" s="691"/>
      <c r="FC187" s="691"/>
      <c r="FD187" s="691"/>
      <c r="FE187" s="691"/>
      <c r="FF187" s="691"/>
      <c r="FG187" s="691"/>
      <c r="FH187" s="691"/>
      <c r="FI187" s="691"/>
      <c r="FJ187" s="691"/>
      <c r="FK187" s="691"/>
      <c r="FL187" s="691"/>
      <c r="FM187" s="691"/>
      <c r="FN187" s="691"/>
      <c r="FO187" s="691"/>
      <c r="FP187" s="691"/>
      <c r="FQ187" s="691"/>
      <c r="FR187" s="691"/>
      <c r="FS187" s="691"/>
      <c r="FT187" s="691"/>
      <c r="FU187" s="691"/>
      <c r="FV187" s="691"/>
      <c r="FW187" s="691"/>
      <c r="FX187" s="691"/>
      <c r="FY187" s="691"/>
      <c r="FZ187" s="691"/>
      <c r="GA187" s="691"/>
      <c r="GB187" s="691"/>
      <c r="GC187" s="691"/>
      <c r="GD187" s="691"/>
      <c r="GE187" s="691"/>
      <c r="GF187" s="691"/>
      <c r="GG187" s="691"/>
      <c r="GH187" s="691"/>
      <c r="GI187" s="691"/>
      <c r="GJ187" s="691"/>
      <c r="GK187" s="691"/>
      <c r="GL187" s="691"/>
      <c r="GM187" s="691"/>
      <c r="GN187" s="691"/>
      <c r="GO187" s="691"/>
      <c r="GP187" s="691"/>
      <c r="GQ187" s="691"/>
      <c r="GR187" s="691"/>
      <c r="GS187" s="691"/>
      <c r="GT187" s="691"/>
      <c r="GU187" s="691"/>
      <c r="GV187" s="691"/>
      <c r="GW187" s="691"/>
      <c r="GX187" s="691"/>
      <c r="GY187" s="691"/>
      <c r="GZ187" s="691"/>
      <c r="HA187" s="691"/>
      <c r="HB187" s="691"/>
      <c r="HC187" s="691"/>
      <c r="HD187" s="691"/>
      <c r="HE187" s="691"/>
      <c r="HF187" s="691"/>
      <c r="HG187" s="691"/>
      <c r="HH187" s="691"/>
    </row>
    <row r="188" spans="1:216" s="787" customFormat="1" x14ac:dyDescent="0.25">
      <c r="A188" s="691"/>
      <c r="B188" s="814"/>
      <c r="C188" s="814"/>
      <c r="D188" s="814"/>
      <c r="E188" s="814"/>
      <c r="F188" s="814"/>
      <c r="G188" s="814"/>
      <c r="I188" s="691"/>
      <c r="J188" s="691"/>
      <c r="K188" s="691"/>
      <c r="L188" s="691"/>
      <c r="M188" s="691"/>
      <c r="N188" s="691"/>
      <c r="O188" s="691"/>
      <c r="P188" s="691"/>
      <c r="Q188" s="691"/>
      <c r="R188" s="691"/>
      <c r="S188" s="691"/>
      <c r="T188" s="691"/>
      <c r="U188" s="691"/>
      <c r="V188" s="691"/>
      <c r="W188" s="691"/>
      <c r="X188" s="691"/>
      <c r="Y188" s="691"/>
      <c r="Z188" s="691"/>
      <c r="AA188" s="691"/>
      <c r="AB188" s="691"/>
      <c r="AC188" s="691"/>
      <c r="AD188" s="691"/>
      <c r="AE188" s="691"/>
      <c r="AF188" s="691"/>
      <c r="AG188" s="691"/>
      <c r="AH188" s="691"/>
      <c r="AI188" s="691"/>
      <c r="AJ188" s="691"/>
      <c r="AK188" s="691"/>
      <c r="AL188" s="691"/>
      <c r="AM188" s="691"/>
      <c r="AN188" s="691"/>
      <c r="AO188" s="691"/>
      <c r="AP188" s="691"/>
      <c r="AQ188" s="691"/>
      <c r="AR188" s="691"/>
      <c r="AS188" s="691"/>
      <c r="AT188" s="691"/>
      <c r="AU188" s="691"/>
      <c r="AV188" s="691"/>
      <c r="AW188" s="691"/>
      <c r="AX188" s="691"/>
      <c r="AY188" s="691"/>
      <c r="AZ188" s="691"/>
      <c r="BA188" s="691"/>
      <c r="BB188" s="691"/>
      <c r="BC188" s="691"/>
      <c r="BD188" s="691"/>
      <c r="BE188" s="691"/>
      <c r="BF188" s="691"/>
      <c r="BG188" s="691"/>
      <c r="BH188" s="691"/>
      <c r="BI188" s="691"/>
      <c r="BJ188" s="691"/>
      <c r="BK188" s="691"/>
      <c r="BL188" s="691"/>
      <c r="BM188" s="691"/>
      <c r="BN188" s="691"/>
      <c r="BO188" s="691"/>
      <c r="BP188" s="691"/>
      <c r="BQ188" s="691"/>
      <c r="BR188" s="691"/>
      <c r="BS188" s="691"/>
      <c r="BT188" s="691"/>
      <c r="BU188" s="691"/>
      <c r="BV188" s="691"/>
      <c r="BW188" s="691"/>
      <c r="BX188" s="691"/>
      <c r="BY188" s="691"/>
      <c r="BZ188" s="691"/>
      <c r="CA188" s="691"/>
      <c r="CB188" s="691"/>
      <c r="CC188" s="691"/>
      <c r="CD188" s="691"/>
      <c r="CE188" s="691"/>
      <c r="CF188" s="691"/>
      <c r="CG188" s="691"/>
      <c r="CH188" s="691"/>
      <c r="CI188" s="691"/>
      <c r="CJ188" s="691"/>
      <c r="CK188" s="691"/>
      <c r="CL188" s="691"/>
      <c r="CM188" s="691"/>
      <c r="CN188" s="691"/>
      <c r="CO188" s="691"/>
      <c r="CP188" s="691"/>
      <c r="CQ188" s="691"/>
      <c r="CR188" s="691"/>
      <c r="CS188" s="691"/>
      <c r="CT188" s="691"/>
      <c r="CU188" s="691"/>
      <c r="CV188" s="691"/>
      <c r="CW188" s="691"/>
      <c r="CX188" s="691"/>
      <c r="CY188" s="691"/>
      <c r="CZ188" s="691"/>
      <c r="DA188" s="691"/>
      <c r="DB188" s="691"/>
      <c r="DC188" s="691"/>
      <c r="DD188" s="691"/>
      <c r="DE188" s="691"/>
      <c r="DF188" s="691"/>
      <c r="DG188" s="691"/>
      <c r="DH188" s="691"/>
      <c r="DI188" s="691"/>
      <c r="DJ188" s="691"/>
      <c r="DK188" s="691"/>
      <c r="DL188" s="691"/>
      <c r="DM188" s="691"/>
      <c r="DN188" s="691"/>
      <c r="DO188" s="691"/>
      <c r="DP188" s="691"/>
      <c r="DQ188" s="691"/>
      <c r="DR188" s="691"/>
      <c r="DS188" s="691"/>
      <c r="DT188" s="691"/>
      <c r="DU188" s="691"/>
      <c r="DV188" s="691"/>
      <c r="DW188" s="691"/>
      <c r="DX188" s="691"/>
      <c r="DY188" s="691"/>
      <c r="DZ188" s="691"/>
      <c r="EA188" s="691"/>
      <c r="EB188" s="691"/>
      <c r="EC188" s="691"/>
      <c r="ED188" s="691"/>
      <c r="EE188" s="691"/>
      <c r="EF188" s="691"/>
      <c r="EG188" s="691"/>
      <c r="EH188" s="691"/>
      <c r="EI188" s="691"/>
      <c r="EJ188" s="691"/>
      <c r="EK188" s="691"/>
      <c r="EL188" s="691"/>
      <c r="EM188" s="691"/>
      <c r="EN188" s="691"/>
      <c r="EO188" s="691"/>
      <c r="EP188" s="691"/>
      <c r="EQ188" s="691"/>
      <c r="ER188" s="691"/>
      <c r="ES188" s="691"/>
      <c r="ET188" s="691"/>
      <c r="EU188" s="691"/>
      <c r="EV188" s="691"/>
      <c r="EW188" s="691"/>
      <c r="EX188" s="691"/>
      <c r="EY188" s="691"/>
      <c r="EZ188" s="691"/>
      <c r="FA188" s="691"/>
      <c r="FB188" s="691"/>
      <c r="FC188" s="691"/>
      <c r="FD188" s="691"/>
      <c r="FE188" s="691"/>
      <c r="FF188" s="691"/>
      <c r="FG188" s="691"/>
      <c r="FH188" s="691"/>
      <c r="FI188" s="691"/>
      <c r="FJ188" s="691"/>
      <c r="FK188" s="691"/>
      <c r="FL188" s="691"/>
      <c r="FM188" s="691"/>
      <c r="FN188" s="691"/>
      <c r="FO188" s="691"/>
      <c r="FP188" s="691"/>
      <c r="FQ188" s="691"/>
      <c r="FR188" s="691"/>
      <c r="FS188" s="691"/>
      <c r="FT188" s="691"/>
      <c r="FU188" s="691"/>
      <c r="FV188" s="691"/>
      <c r="FW188" s="691"/>
      <c r="FX188" s="691"/>
      <c r="FY188" s="691"/>
      <c r="FZ188" s="691"/>
      <c r="GA188" s="691"/>
      <c r="GB188" s="691"/>
      <c r="GC188" s="691"/>
      <c r="GD188" s="691"/>
      <c r="GE188" s="691"/>
      <c r="GF188" s="691"/>
      <c r="GG188" s="691"/>
      <c r="GH188" s="691"/>
      <c r="GI188" s="691"/>
      <c r="GJ188" s="691"/>
      <c r="GK188" s="691"/>
      <c r="GL188" s="691"/>
      <c r="GM188" s="691"/>
      <c r="GN188" s="691"/>
      <c r="GO188" s="691"/>
      <c r="GP188" s="691"/>
      <c r="GQ188" s="691"/>
      <c r="GR188" s="691"/>
      <c r="GS188" s="691"/>
      <c r="GT188" s="691"/>
      <c r="GU188" s="691"/>
      <c r="GV188" s="691"/>
      <c r="GW188" s="691"/>
      <c r="GX188" s="691"/>
      <c r="GY188" s="691"/>
      <c r="GZ188" s="691"/>
      <c r="HA188" s="691"/>
      <c r="HB188" s="691"/>
      <c r="HC188" s="691"/>
      <c r="HD188" s="691"/>
      <c r="HE188" s="691"/>
      <c r="HF188" s="691"/>
      <c r="HG188" s="691"/>
      <c r="HH188" s="691"/>
    </row>
    <row r="189" spans="1:216" s="787" customFormat="1" x14ac:dyDescent="0.25">
      <c r="A189" s="691"/>
      <c r="B189" s="814"/>
      <c r="C189" s="814"/>
      <c r="D189" s="814"/>
      <c r="E189" s="814"/>
      <c r="F189" s="814"/>
      <c r="G189" s="814"/>
      <c r="I189" s="691"/>
      <c r="J189" s="691"/>
      <c r="K189" s="691"/>
      <c r="L189" s="691"/>
      <c r="M189" s="691"/>
      <c r="N189" s="691"/>
      <c r="O189" s="691"/>
      <c r="P189" s="691"/>
      <c r="Q189" s="691"/>
      <c r="R189" s="691"/>
      <c r="S189" s="691"/>
      <c r="T189" s="691"/>
      <c r="U189" s="691"/>
      <c r="V189" s="691"/>
      <c r="W189" s="691"/>
      <c r="X189" s="691"/>
      <c r="Y189" s="691"/>
      <c r="Z189" s="691"/>
      <c r="AA189" s="691"/>
      <c r="AB189" s="691"/>
      <c r="AC189" s="691"/>
      <c r="AD189" s="691"/>
      <c r="AE189" s="691"/>
      <c r="AF189" s="691"/>
      <c r="AG189" s="691"/>
      <c r="AH189" s="691"/>
      <c r="AI189" s="691"/>
      <c r="AJ189" s="691"/>
      <c r="AK189" s="691"/>
      <c r="AL189" s="691"/>
      <c r="AM189" s="691"/>
      <c r="AN189" s="691"/>
      <c r="AO189" s="691"/>
      <c r="AP189" s="691"/>
      <c r="AQ189" s="691"/>
      <c r="AR189" s="691"/>
      <c r="AS189" s="691"/>
      <c r="AT189" s="691"/>
      <c r="AU189" s="691"/>
      <c r="AV189" s="691"/>
      <c r="AW189" s="691"/>
      <c r="AX189" s="691"/>
      <c r="AY189" s="691"/>
      <c r="AZ189" s="691"/>
      <c r="BA189" s="691"/>
      <c r="BB189" s="691"/>
      <c r="BC189" s="691"/>
      <c r="BD189" s="691"/>
      <c r="BE189" s="691"/>
      <c r="BF189" s="691"/>
      <c r="BG189" s="691"/>
      <c r="BH189" s="691"/>
      <c r="BI189" s="691"/>
      <c r="BJ189" s="691"/>
      <c r="BK189" s="691"/>
      <c r="BL189" s="691"/>
      <c r="BM189" s="691"/>
      <c r="BN189" s="691"/>
      <c r="BO189" s="691"/>
      <c r="BP189" s="691"/>
      <c r="BQ189" s="691"/>
      <c r="BR189" s="691"/>
      <c r="BS189" s="691"/>
      <c r="BT189" s="691"/>
      <c r="BU189" s="691"/>
      <c r="BV189" s="691"/>
      <c r="BW189" s="691"/>
      <c r="BX189" s="691"/>
      <c r="BY189" s="691"/>
      <c r="BZ189" s="691"/>
      <c r="CA189" s="691"/>
      <c r="CB189" s="691"/>
      <c r="CC189" s="691"/>
      <c r="CD189" s="691"/>
      <c r="CE189" s="691"/>
      <c r="CF189" s="691"/>
      <c r="CG189" s="691"/>
      <c r="CH189" s="691"/>
      <c r="CI189" s="691"/>
      <c r="CJ189" s="691"/>
      <c r="CK189" s="691"/>
      <c r="CL189" s="691"/>
      <c r="CM189" s="691"/>
      <c r="CN189" s="691"/>
      <c r="CO189" s="691"/>
      <c r="CP189" s="691"/>
      <c r="CQ189" s="691"/>
      <c r="CR189" s="691"/>
      <c r="CS189" s="691"/>
      <c r="CT189" s="691"/>
      <c r="CU189" s="691"/>
      <c r="CV189" s="691"/>
      <c r="CW189" s="691"/>
      <c r="CX189" s="691"/>
      <c r="CY189" s="691"/>
      <c r="CZ189" s="691"/>
      <c r="DA189" s="691"/>
      <c r="DB189" s="691"/>
      <c r="DC189" s="691"/>
      <c r="DD189" s="691"/>
      <c r="DE189" s="691"/>
      <c r="DF189" s="691"/>
      <c r="DG189" s="691"/>
      <c r="DH189" s="691"/>
      <c r="DI189" s="691"/>
      <c r="DJ189" s="691"/>
      <c r="DK189" s="691"/>
      <c r="DL189" s="691"/>
      <c r="DM189" s="691"/>
      <c r="DN189" s="691"/>
      <c r="DO189" s="691"/>
      <c r="DP189" s="691"/>
      <c r="DQ189" s="691"/>
      <c r="DR189" s="691"/>
      <c r="DS189" s="691"/>
      <c r="DT189" s="691"/>
      <c r="DU189" s="691"/>
      <c r="DV189" s="691"/>
      <c r="DW189" s="691"/>
      <c r="DX189" s="691"/>
      <c r="DY189" s="691"/>
      <c r="DZ189" s="691"/>
      <c r="EA189" s="691"/>
      <c r="EB189" s="691"/>
      <c r="EC189" s="691"/>
      <c r="ED189" s="691"/>
      <c r="EE189" s="691"/>
      <c r="EF189" s="691"/>
      <c r="EG189" s="691"/>
      <c r="EH189" s="691"/>
      <c r="EI189" s="691"/>
      <c r="EJ189" s="691"/>
      <c r="EK189" s="691"/>
      <c r="EL189" s="691"/>
      <c r="EM189" s="691"/>
      <c r="EN189" s="691"/>
      <c r="EO189" s="691"/>
      <c r="EP189" s="691"/>
      <c r="EQ189" s="691"/>
      <c r="ER189" s="691"/>
      <c r="ES189" s="691"/>
      <c r="ET189" s="691"/>
      <c r="EU189" s="691"/>
      <c r="EV189" s="691"/>
      <c r="EW189" s="691"/>
      <c r="EX189" s="691"/>
      <c r="EY189" s="691"/>
      <c r="EZ189" s="691"/>
      <c r="FA189" s="691"/>
      <c r="FB189" s="691"/>
      <c r="FC189" s="691"/>
      <c r="FD189" s="691"/>
      <c r="FE189" s="691"/>
      <c r="FF189" s="691"/>
      <c r="FG189" s="691"/>
      <c r="FH189" s="691"/>
      <c r="FI189" s="691"/>
      <c r="FJ189" s="691"/>
      <c r="FK189" s="691"/>
      <c r="FL189" s="691"/>
      <c r="FM189" s="691"/>
      <c r="FN189" s="691"/>
      <c r="FO189" s="691"/>
      <c r="FP189" s="691"/>
      <c r="FQ189" s="691"/>
      <c r="FR189" s="691"/>
      <c r="FS189" s="691"/>
      <c r="FT189" s="691"/>
      <c r="FU189" s="691"/>
      <c r="FV189" s="691"/>
      <c r="FW189" s="691"/>
      <c r="FX189" s="691"/>
      <c r="FY189" s="691"/>
      <c r="FZ189" s="691"/>
      <c r="GA189" s="691"/>
      <c r="GB189" s="691"/>
      <c r="GC189" s="691"/>
      <c r="GD189" s="691"/>
      <c r="GE189" s="691"/>
      <c r="GF189" s="691"/>
      <c r="GG189" s="691"/>
      <c r="GH189" s="691"/>
      <c r="GI189" s="691"/>
      <c r="GJ189" s="691"/>
      <c r="GK189" s="691"/>
      <c r="GL189" s="691"/>
      <c r="GM189" s="691"/>
      <c r="GN189" s="691"/>
      <c r="GO189" s="691"/>
      <c r="GP189" s="691"/>
      <c r="GQ189" s="691"/>
      <c r="GR189" s="691"/>
      <c r="GS189" s="691"/>
      <c r="GT189" s="691"/>
      <c r="GU189" s="691"/>
      <c r="GV189" s="691"/>
      <c r="GW189" s="691"/>
      <c r="GX189" s="691"/>
      <c r="GY189" s="691"/>
      <c r="GZ189" s="691"/>
      <c r="HA189" s="691"/>
      <c r="HB189" s="691"/>
      <c r="HC189" s="691"/>
      <c r="HD189" s="691"/>
      <c r="HE189" s="691"/>
      <c r="HF189" s="691"/>
      <c r="HG189" s="691"/>
      <c r="HH189" s="691"/>
    </row>
    <row r="190" spans="1:216" s="787" customFormat="1" x14ac:dyDescent="0.25">
      <c r="A190" s="691"/>
      <c r="B190" s="814"/>
      <c r="C190" s="814"/>
      <c r="D190" s="814"/>
      <c r="E190" s="814"/>
      <c r="F190" s="814"/>
      <c r="G190" s="814"/>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1"/>
      <c r="AY190" s="691"/>
      <c r="AZ190" s="691"/>
      <c r="BA190" s="691"/>
      <c r="BB190" s="691"/>
      <c r="BC190" s="691"/>
      <c r="BD190" s="691"/>
      <c r="BE190" s="691"/>
      <c r="BF190" s="691"/>
      <c r="BG190" s="691"/>
      <c r="BH190" s="691"/>
      <c r="BI190" s="691"/>
      <c r="BJ190" s="691"/>
      <c r="BK190" s="691"/>
      <c r="BL190" s="691"/>
      <c r="BM190" s="691"/>
      <c r="BN190" s="691"/>
      <c r="BO190" s="691"/>
      <c r="BP190" s="691"/>
      <c r="BQ190" s="691"/>
      <c r="BR190" s="691"/>
      <c r="BS190" s="691"/>
      <c r="BT190" s="691"/>
      <c r="BU190" s="691"/>
      <c r="BV190" s="691"/>
      <c r="BW190" s="691"/>
      <c r="BX190" s="691"/>
      <c r="BY190" s="691"/>
      <c r="BZ190" s="691"/>
      <c r="CA190" s="691"/>
      <c r="CB190" s="691"/>
      <c r="CC190" s="691"/>
      <c r="CD190" s="691"/>
      <c r="CE190" s="691"/>
      <c r="CF190" s="691"/>
      <c r="CG190" s="691"/>
      <c r="CH190" s="691"/>
      <c r="CI190" s="691"/>
      <c r="CJ190" s="691"/>
      <c r="CK190" s="691"/>
      <c r="CL190" s="691"/>
      <c r="CM190" s="691"/>
      <c r="CN190" s="691"/>
      <c r="CO190" s="691"/>
      <c r="CP190" s="691"/>
      <c r="CQ190" s="691"/>
      <c r="CR190" s="691"/>
      <c r="CS190" s="691"/>
      <c r="CT190" s="691"/>
      <c r="CU190" s="691"/>
      <c r="CV190" s="691"/>
      <c r="CW190" s="691"/>
      <c r="CX190" s="691"/>
      <c r="CY190" s="691"/>
      <c r="CZ190" s="691"/>
      <c r="DA190" s="691"/>
      <c r="DB190" s="691"/>
      <c r="DC190" s="691"/>
      <c r="DD190" s="691"/>
      <c r="DE190" s="691"/>
      <c r="DF190" s="691"/>
      <c r="DG190" s="691"/>
      <c r="DH190" s="691"/>
      <c r="DI190" s="691"/>
      <c r="DJ190" s="691"/>
      <c r="DK190" s="691"/>
      <c r="DL190" s="691"/>
      <c r="DM190" s="691"/>
      <c r="DN190" s="691"/>
      <c r="DO190" s="691"/>
      <c r="DP190" s="691"/>
      <c r="DQ190" s="691"/>
      <c r="DR190" s="691"/>
      <c r="DS190" s="691"/>
      <c r="DT190" s="691"/>
      <c r="DU190" s="691"/>
      <c r="DV190" s="691"/>
      <c r="DW190" s="691"/>
      <c r="DX190" s="691"/>
      <c r="DY190" s="691"/>
      <c r="DZ190" s="691"/>
      <c r="EA190" s="691"/>
      <c r="EB190" s="691"/>
      <c r="EC190" s="691"/>
      <c r="ED190" s="691"/>
      <c r="EE190" s="691"/>
      <c r="EF190" s="691"/>
      <c r="EG190" s="691"/>
      <c r="EH190" s="691"/>
      <c r="EI190" s="691"/>
      <c r="EJ190" s="691"/>
      <c r="EK190" s="691"/>
      <c r="EL190" s="691"/>
      <c r="EM190" s="691"/>
      <c r="EN190" s="691"/>
      <c r="EO190" s="691"/>
      <c r="EP190" s="691"/>
      <c r="EQ190" s="691"/>
      <c r="ER190" s="691"/>
      <c r="ES190" s="691"/>
      <c r="ET190" s="691"/>
      <c r="EU190" s="691"/>
      <c r="EV190" s="691"/>
      <c r="EW190" s="691"/>
      <c r="EX190" s="691"/>
      <c r="EY190" s="691"/>
      <c r="EZ190" s="691"/>
      <c r="FA190" s="691"/>
      <c r="FB190" s="691"/>
      <c r="FC190" s="691"/>
      <c r="FD190" s="691"/>
      <c r="FE190" s="691"/>
      <c r="FF190" s="691"/>
      <c r="FG190" s="691"/>
      <c r="FH190" s="691"/>
      <c r="FI190" s="691"/>
      <c r="FJ190" s="691"/>
      <c r="FK190" s="691"/>
      <c r="FL190" s="691"/>
      <c r="FM190" s="691"/>
      <c r="FN190" s="691"/>
      <c r="FO190" s="691"/>
      <c r="FP190" s="691"/>
      <c r="FQ190" s="691"/>
      <c r="FR190" s="691"/>
      <c r="FS190" s="691"/>
      <c r="FT190" s="691"/>
      <c r="FU190" s="691"/>
      <c r="FV190" s="691"/>
      <c r="FW190" s="691"/>
      <c r="FX190" s="691"/>
      <c r="FY190" s="691"/>
      <c r="FZ190" s="691"/>
      <c r="GA190" s="691"/>
      <c r="GB190" s="691"/>
      <c r="GC190" s="691"/>
      <c r="GD190" s="691"/>
      <c r="GE190" s="691"/>
      <c r="GF190" s="691"/>
      <c r="GG190" s="691"/>
      <c r="GH190" s="691"/>
      <c r="GI190" s="691"/>
      <c r="GJ190" s="691"/>
      <c r="GK190" s="691"/>
      <c r="GL190" s="691"/>
      <c r="GM190" s="691"/>
      <c r="GN190" s="691"/>
      <c r="GO190" s="691"/>
      <c r="GP190" s="691"/>
      <c r="GQ190" s="691"/>
      <c r="GR190" s="691"/>
      <c r="GS190" s="691"/>
      <c r="GT190" s="691"/>
      <c r="GU190" s="691"/>
      <c r="GV190" s="691"/>
      <c r="GW190" s="691"/>
      <c r="GX190" s="691"/>
      <c r="GY190" s="691"/>
      <c r="GZ190" s="691"/>
      <c r="HA190" s="691"/>
      <c r="HB190" s="691"/>
      <c r="HC190" s="691"/>
      <c r="HD190" s="691"/>
      <c r="HE190" s="691"/>
      <c r="HF190" s="691"/>
      <c r="HG190" s="691"/>
      <c r="HH190" s="691"/>
    </row>
    <row r="191" spans="1:216" s="787" customFormat="1" x14ac:dyDescent="0.25">
      <c r="A191" s="691"/>
      <c r="B191" s="814"/>
      <c r="C191" s="814"/>
      <c r="D191" s="814"/>
      <c r="E191" s="814"/>
      <c r="F191" s="814"/>
      <c r="G191" s="814"/>
      <c r="I191" s="691"/>
      <c r="J191" s="691"/>
      <c r="K191" s="691"/>
      <c r="L191" s="691"/>
      <c r="M191" s="691"/>
      <c r="N191" s="691"/>
      <c r="O191" s="691"/>
      <c r="P191" s="691"/>
      <c r="Q191" s="691"/>
      <c r="R191" s="691"/>
      <c r="S191" s="691"/>
      <c r="T191" s="691"/>
      <c r="U191" s="691"/>
      <c r="V191" s="691"/>
      <c r="W191" s="691"/>
      <c r="X191" s="691"/>
      <c r="Y191" s="691"/>
      <c r="Z191" s="691"/>
      <c r="AA191" s="691"/>
      <c r="AB191" s="691"/>
      <c r="AC191" s="691"/>
      <c r="AD191" s="691"/>
      <c r="AE191" s="691"/>
      <c r="AF191" s="691"/>
      <c r="AG191" s="691"/>
      <c r="AH191" s="691"/>
      <c r="AI191" s="691"/>
      <c r="AJ191" s="691"/>
      <c r="AK191" s="691"/>
      <c r="AL191" s="691"/>
      <c r="AM191" s="691"/>
      <c r="AN191" s="691"/>
      <c r="AO191" s="691"/>
      <c r="AP191" s="691"/>
      <c r="AQ191" s="691"/>
      <c r="AR191" s="691"/>
      <c r="AS191" s="691"/>
      <c r="AT191" s="691"/>
      <c r="AU191" s="691"/>
      <c r="AV191" s="691"/>
      <c r="AW191" s="691"/>
      <c r="AX191" s="691"/>
      <c r="AY191" s="691"/>
      <c r="AZ191" s="691"/>
      <c r="BA191" s="691"/>
      <c r="BB191" s="691"/>
      <c r="BC191" s="691"/>
      <c r="BD191" s="691"/>
      <c r="BE191" s="691"/>
      <c r="BF191" s="691"/>
      <c r="BG191" s="691"/>
      <c r="BH191" s="691"/>
      <c r="BI191" s="691"/>
      <c r="BJ191" s="691"/>
      <c r="BK191" s="691"/>
      <c r="BL191" s="691"/>
      <c r="BM191" s="691"/>
      <c r="BN191" s="691"/>
      <c r="BO191" s="691"/>
      <c r="BP191" s="691"/>
      <c r="BQ191" s="691"/>
      <c r="BR191" s="691"/>
      <c r="BS191" s="691"/>
      <c r="BT191" s="691"/>
      <c r="BU191" s="691"/>
      <c r="BV191" s="691"/>
      <c r="BW191" s="691"/>
      <c r="BX191" s="691"/>
      <c r="BY191" s="691"/>
      <c r="BZ191" s="691"/>
      <c r="CA191" s="691"/>
      <c r="CB191" s="691"/>
      <c r="CC191" s="691"/>
      <c r="CD191" s="691"/>
      <c r="CE191" s="691"/>
      <c r="CF191" s="691"/>
      <c r="CG191" s="691"/>
      <c r="CH191" s="691"/>
      <c r="CI191" s="691"/>
      <c r="CJ191" s="691"/>
      <c r="CK191" s="691"/>
      <c r="CL191" s="691"/>
      <c r="CM191" s="691"/>
      <c r="CN191" s="691"/>
      <c r="CO191" s="691"/>
      <c r="CP191" s="691"/>
      <c r="CQ191" s="691"/>
      <c r="CR191" s="691"/>
      <c r="CS191" s="691"/>
      <c r="CT191" s="691"/>
      <c r="CU191" s="691"/>
      <c r="CV191" s="691"/>
      <c r="CW191" s="691"/>
      <c r="CX191" s="691"/>
      <c r="CY191" s="691"/>
      <c r="CZ191" s="691"/>
      <c r="DA191" s="691"/>
      <c r="DB191" s="691"/>
      <c r="DC191" s="691"/>
      <c r="DD191" s="691"/>
      <c r="DE191" s="691"/>
      <c r="DF191" s="691"/>
      <c r="DG191" s="691"/>
      <c r="DH191" s="691"/>
      <c r="DI191" s="691"/>
      <c r="DJ191" s="691"/>
      <c r="DK191" s="691"/>
      <c r="DL191" s="691"/>
      <c r="DM191" s="691"/>
      <c r="DN191" s="691"/>
      <c r="DO191" s="691"/>
      <c r="DP191" s="691"/>
      <c r="DQ191" s="691"/>
      <c r="DR191" s="691"/>
      <c r="DS191" s="691"/>
      <c r="DT191" s="691"/>
      <c r="DU191" s="691"/>
      <c r="DV191" s="691"/>
      <c r="DW191" s="691"/>
      <c r="DX191" s="691"/>
      <c r="DY191" s="691"/>
      <c r="DZ191" s="691"/>
      <c r="EA191" s="691"/>
      <c r="EB191" s="691"/>
      <c r="EC191" s="691"/>
      <c r="ED191" s="691"/>
      <c r="EE191" s="691"/>
      <c r="EF191" s="691"/>
      <c r="EG191" s="691"/>
      <c r="EH191" s="691"/>
      <c r="EI191" s="691"/>
      <c r="EJ191" s="691"/>
      <c r="EK191" s="691"/>
      <c r="EL191" s="691"/>
      <c r="EM191" s="691"/>
      <c r="EN191" s="691"/>
      <c r="EO191" s="691"/>
      <c r="EP191" s="691"/>
      <c r="EQ191" s="691"/>
      <c r="ER191" s="691"/>
      <c r="ES191" s="691"/>
      <c r="ET191" s="691"/>
      <c r="EU191" s="691"/>
      <c r="EV191" s="691"/>
      <c r="EW191" s="691"/>
      <c r="EX191" s="691"/>
      <c r="EY191" s="691"/>
      <c r="EZ191" s="691"/>
      <c r="FA191" s="691"/>
      <c r="FB191" s="691"/>
      <c r="FC191" s="691"/>
      <c r="FD191" s="691"/>
      <c r="FE191" s="691"/>
      <c r="FF191" s="691"/>
      <c r="FG191" s="691"/>
      <c r="FH191" s="691"/>
      <c r="FI191" s="691"/>
      <c r="FJ191" s="691"/>
      <c r="FK191" s="691"/>
      <c r="FL191" s="691"/>
      <c r="FM191" s="691"/>
      <c r="FN191" s="691"/>
      <c r="FO191" s="691"/>
      <c r="FP191" s="691"/>
      <c r="FQ191" s="691"/>
      <c r="FR191" s="691"/>
      <c r="FS191" s="691"/>
      <c r="FT191" s="691"/>
      <c r="FU191" s="691"/>
      <c r="FV191" s="691"/>
      <c r="FW191" s="691"/>
      <c r="FX191" s="691"/>
      <c r="FY191" s="691"/>
      <c r="FZ191" s="691"/>
      <c r="GA191" s="691"/>
      <c r="GB191" s="691"/>
      <c r="GC191" s="691"/>
      <c r="GD191" s="691"/>
      <c r="GE191" s="691"/>
      <c r="GF191" s="691"/>
      <c r="GG191" s="691"/>
      <c r="GH191" s="691"/>
      <c r="GI191" s="691"/>
      <c r="GJ191" s="691"/>
      <c r="GK191" s="691"/>
      <c r="GL191" s="691"/>
      <c r="GM191" s="691"/>
      <c r="GN191" s="691"/>
      <c r="GO191" s="691"/>
      <c r="GP191" s="691"/>
      <c r="GQ191" s="691"/>
      <c r="GR191" s="691"/>
      <c r="GS191" s="691"/>
      <c r="GT191" s="691"/>
      <c r="GU191" s="691"/>
      <c r="GV191" s="691"/>
      <c r="GW191" s="691"/>
      <c r="GX191" s="691"/>
      <c r="GY191" s="691"/>
      <c r="GZ191" s="691"/>
      <c r="HA191" s="691"/>
      <c r="HB191" s="691"/>
      <c r="HC191" s="691"/>
      <c r="HD191" s="691"/>
      <c r="HE191" s="691"/>
      <c r="HF191" s="691"/>
      <c r="HG191" s="691"/>
      <c r="HH191" s="691"/>
    </row>
    <row r="192" spans="1:216" s="787" customFormat="1" x14ac:dyDescent="0.25">
      <c r="A192" s="691"/>
      <c r="B192" s="814"/>
      <c r="C192" s="814"/>
      <c r="D192" s="814"/>
      <c r="E192" s="814"/>
      <c r="F192" s="814"/>
      <c r="G192" s="814"/>
      <c r="I192" s="691"/>
      <c r="J192" s="691"/>
      <c r="K192" s="691"/>
      <c r="L192" s="691"/>
      <c r="M192" s="691"/>
      <c r="N192" s="691"/>
      <c r="O192" s="691"/>
      <c r="P192" s="691"/>
      <c r="Q192" s="691"/>
      <c r="R192" s="691"/>
      <c r="S192" s="691"/>
      <c r="T192" s="691"/>
      <c r="U192" s="691"/>
      <c r="V192" s="691"/>
      <c r="W192" s="691"/>
      <c r="X192" s="691"/>
      <c r="Y192" s="691"/>
      <c r="Z192" s="691"/>
      <c r="AA192" s="691"/>
      <c r="AB192" s="691"/>
      <c r="AC192" s="691"/>
      <c r="AD192" s="691"/>
      <c r="AE192" s="691"/>
      <c r="AF192" s="691"/>
      <c r="AG192" s="691"/>
      <c r="AH192" s="691"/>
      <c r="AI192" s="691"/>
      <c r="AJ192" s="691"/>
      <c r="AK192" s="691"/>
      <c r="AL192" s="691"/>
      <c r="AM192" s="691"/>
      <c r="AN192" s="691"/>
      <c r="AO192" s="691"/>
      <c r="AP192" s="691"/>
      <c r="AQ192" s="691"/>
      <c r="AR192" s="691"/>
      <c r="AS192" s="691"/>
      <c r="AT192" s="691"/>
      <c r="AU192" s="691"/>
      <c r="AV192" s="691"/>
      <c r="AW192" s="691"/>
      <c r="AX192" s="691"/>
      <c r="AY192" s="691"/>
      <c r="AZ192" s="691"/>
      <c r="BA192" s="691"/>
      <c r="BB192" s="691"/>
      <c r="BC192" s="691"/>
      <c r="BD192" s="691"/>
      <c r="BE192" s="691"/>
      <c r="BF192" s="691"/>
      <c r="BG192" s="691"/>
      <c r="BH192" s="691"/>
      <c r="BI192" s="691"/>
      <c r="BJ192" s="691"/>
      <c r="BK192" s="691"/>
      <c r="BL192" s="691"/>
      <c r="BM192" s="691"/>
      <c r="BN192" s="691"/>
      <c r="BO192" s="691"/>
      <c r="BP192" s="691"/>
      <c r="BQ192" s="691"/>
      <c r="BR192" s="691"/>
      <c r="BS192" s="691"/>
      <c r="BT192" s="691"/>
      <c r="BU192" s="691"/>
      <c r="BV192" s="691"/>
      <c r="BW192" s="691"/>
      <c r="BX192" s="691"/>
      <c r="BY192" s="691"/>
      <c r="BZ192" s="691"/>
      <c r="CA192" s="691"/>
      <c r="CB192" s="691"/>
      <c r="CC192" s="691"/>
      <c r="CD192" s="691"/>
      <c r="CE192" s="691"/>
      <c r="CF192" s="691"/>
      <c r="CG192" s="691"/>
      <c r="CH192" s="691"/>
      <c r="CI192" s="691"/>
      <c r="CJ192" s="691"/>
      <c r="CK192" s="691"/>
      <c r="CL192" s="691"/>
      <c r="CM192" s="691"/>
      <c r="CN192" s="691"/>
      <c r="CO192" s="691"/>
      <c r="CP192" s="691"/>
      <c r="CQ192" s="691"/>
      <c r="CR192" s="691"/>
      <c r="CS192" s="691"/>
      <c r="CT192" s="691"/>
      <c r="CU192" s="691"/>
      <c r="CV192" s="691"/>
      <c r="CW192" s="691"/>
      <c r="CX192" s="691"/>
      <c r="CY192" s="691"/>
      <c r="CZ192" s="691"/>
      <c r="DA192" s="691"/>
      <c r="DB192" s="691"/>
      <c r="DC192" s="691"/>
      <c r="DD192" s="691"/>
      <c r="DE192" s="691"/>
      <c r="DF192" s="691"/>
      <c r="DG192" s="691"/>
      <c r="DH192" s="691"/>
      <c r="DI192" s="691"/>
      <c r="DJ192" s="691"/>
      <c r="DK192" s="691"/>
      <c r="DL192" s="691"/>
      <c r="DM192" s="691"/>
      <c r="DN192" s="691"/>
      <c r="DO192" s="691"/>
      <c r="DP192" s="691"/>
      <c r="DQ192" s="691"/>
      <c r="DR192" s="691"/>
      <c r="DS192" s="691"/>
      <c r="DT192" s="691"/>
      <c r="DU192" s="691"/>
      <c r="DV192" s="691"/>
      <c r="DW192" s="691"/>
      <c r="DX192" s="691"/>
      <c r="DY192" s="691"/>
      <c r="DZ192" s="691"/>
      <c r="EA192" s="691"/>
      <c r="EB192" s="691"/>
      <c r="EC192" s="691"/>
      <c r="ED192" s="691"/>
      <c r="EE192" s="691"/>
      <c r="EF192" s="691"/>
      <c r="EG192" s="691"/>
      <c r="EH192" s="691"/>
      <c r="EI192" s="691"/>
      <c r="EJ192" s="691"/>
      <c r="EK192" s="691"/>
      <c r="EL192" s="691"/>
      <c r="EM192" s="691"/>
      <c r="EN192" s="691"/>
      <c r="EO192" s="691"/>
      <c r="EP192" s="691"/>
      <c r="EQ192" s="691"/>
      <c r="ER192" s="691"/>
      <c r="ES192" s="691"/>
      <c r="ET192" s="691"/>
      <c r="EU192" s="691"/>
      <c r="EV192" s="691"/>
      <c r="EW192" s="691"/>
      <c r="EX192" s="691"/>
      <c r="EY192" s="691"/>
      <c r="EZ192" s="691"/>
      <c r="FA192" s="691"/>
      <c r="FB192" s="691"/>
      <c r="FC192" s="691"/>
      <c r="FD192" s="691"/>
      <c r="FE192" s="691"/>
      <c r="FF192" s="691"/>
      <c r="FG192" s="691"/>
      <c r="FH192" s="691"/>
      <c r="FI192" s="691"/>
      <c r="FJ192" s="691"/>
      <c r="FK192" s="691"/>
      <c r="FL192" s="691"/>
      <c r="FM192" s="691"/>
      <c r="FN192" s="691"/>
      <c r="FO192" s="691"/>
      <c r="FP192" s="691"/>
      <c r="FQ192" s="691"/>
      <c r="FR192" s="691"/>
      <c r="FS192" s="691"/>
      <c r="FT192" s="691"/>
      <c r="FU192" s="691"/>
      <c r="FV192" s="691"/>
      <c r="FW192" s="691"/>
      <c r="FX192" s="691"/>
      <c r="FY192" s="691"/>
      <c r="FZ192" s="691"/>
      <c r="GA192" s="691"/>
      <c r="GB192" s="691"/>
      <c r="GC192" s="691"/>
      <c r="GD192" s="691"/>
      <c r="GE192" s="691"/>
      <c r="GF192" s="691"/>
      <c r="GG192" s="691"/>
      <c r="GH192" s="691"/>
      <c r="GI192" s="691"/>
      <c r="GJ192" s="691"/>
      <c r="GK192" s="691"/>
      <c r="GL192" s="691"/>
      <c r="GM192" s="691"/>
      <c r="GN192" s="691"/>
      <c r="GO192" s="691"/>
      <c r="GP192" s="691"/>
      <c r="GQ192" s="691"/>
      <c r="GR192" s="691"/>
      <c r="GS192" s="691"/>
      <c r="GT192" s="691"/>
      <c r="GU192" s="691"/>
      <c r="GV192" s="691"/>
      <c r="GW192" s="691"/>
      <c r="GX192" s="691"/>
      <c r="GY192" s="691"/>
      <c r="GZ192" s="691"/>
      <c r="HA192" s="691"/>
      <c r="HB192" s="691"/>
      <c r="HC192" s="691"/>
      <c r="HD192" s="691"/>
      <c r="HE192" s="691"/>
      <c r="HF192" s="691"/>
      <c r="HG192" s="691"/>
      <c r="HH192" s="691"/>
    </row>
    <row r="193" spans="1:216" s="787" customFormat="1" x14ac:dyDescent="0.25">
      <c r="A193" s="691"/>
      <c r="B193" s="814"/>
      <c r="C193" s="814"/>
      <c r="D193" s="814"/>
      <c r="E193" s="814"/>
      <c r="F193" s="814"/>
      <c r="G193" s="814"/>
      <c r="I193" s="691"/>
      <c r="J193" s="691"/>
      <c r="K193" s="691"/>
      <c r="L193" s="691"/>
      <c r="M193" s="691"/>
      <c r="N193" s="691"/>
      <c r="O193" s="691"/>
      <c r="P193" s="691"/>
      <c r="Q193" s="691"/>
      <c r="R193" s="691"/>
      <c r="S193" s="691"/>
      <c r="T193" s="691"/>
      <c r="U193" s="691"/>
      <c r="V193" s="691"/>
      <c r="W193" s="691"/>
      <c r="X193" s="691"/>
      <c r="Y193" s="691"/>
      <c r="Z193" s="691"/>
      <c r="AA193" s="691"/>
      <c r="AB193" s="691"/>
      <c r="AC193" s="691"/>
      <c r="AD193" s="691"/>
      <c r="AE193" s="691"/>
      <c r="AF193" s="691"/>
      <c r="AG193" s="691"/>
      <c r="AH193" s="691"/>
      <c r="AI193" s="691"/>
      <c r="AJ193" s="691"/>
      <c r="AK193" s="691"/>
      <c r="AL193" s="691"/>
      <c r="AM193" s="691"/>
      <c r="AN193" s="691"/>
      <c r="AO193" s="691"/>
      <c r="AP193" s="691"/>
      <c r="AQ193" s="691"/>
      <c r="AR193" s="691"/>
      <c r="AS193" s="691"/>
      <c r="AT193" s="691"/>
      <c r="AU193" s="691"/>
      <c r="AV193" s="691"/>
      <c r="AW193" s="691"/>
      <c r="AX193" s="691"/>
      <c r="AY193" s="691"/>
      <c r="AZ193" s="691"/>
      <c r="BA193" s="691"/>
      <c r="BB193" s="691"/>
      <c r="BC193" s="691"/>
      <c r="BD193" s="691"/>
      <c r="BE193" s="691"/>
      <c r="BF193" s="691"/>
      <c r="BG193" s="691"/>
      <c r="BH193" s="691"/>
      <c r="BI193" s="691"/>
      <c r="BJ193" s="691"/>
      <c r="BK193" s="691"/>
      <c r="BL193" s="691"/>
      <c r="BM193" s="691"/>
      <c r="BN193" s="691"/>
      <c r="BO193" s="691"/>
      <c r="BP193" s="691"/>
      <c r="BQ193" s="691"/>
      <c r="BR193" s="691"/>
      <c r="BS193" s="691"/>
      <c r="BT193" s="691"/>
      <c r="BU193" s="691"/>
      <c r="BV193" s="691"/>
      <c r="BW193" s="691"/>
      <c r="BX193" s="691"/>
      <c r="BY193" s="691"/>
      <c r="BZ193" s="691"/>
      <c r="CA193" s="691"/>
      <c r="CB193" s="691"/>
      <c r="CC193" s="691"/>
      <c r="CD193" s="691"/>
      <c r="CE193" s="691"/>
      <c r="CF193" s="691"/>
      <c r="CG193" s="691"/>
      <c r="CH193" s="691"/>
      <c r="CI193" s="691"/>
      <c r="CJ193" s="691"/>
      <c r="CK193" s="691"/>
      <c r="CL193" s="691"/>
      <c r="CM193" s="691"/>
      <c r="CN193" s="691"/>
      <c r="CO193" s="691"/>
      <c r="CP193" s="691"/>
      <c r="CQ193" s="691"/>
      <c r="CR193" s="691"/>
      <c r="CS193" s="691"/>
      <c r="CT193" s="691"/>
      <c r="CU193" s="691"/>
      <c r="CV193" s="691"/>
      <c r="CW193" s="691"/>
      <c r="CX193" s="691"/>
      <c r="CY193" s="691"/>
      <c r="CZ193" s="691"/>
      <c r="DA193" s="691"/>
      <c r="DB193" s="691"/>
      <c r="DC193" s="691"/>
      <c r="DD193" s="691"/>
      <c r="DE193" s="691"/>
      <c r="DF193" s="691"/>
      <c r="DG193" s="691"/>
      <c r="DH193" s="691"/>
      <c r="DI193" s="691"/>
      <c r="DJ193" s="691"/>
      <c r="DK193" s="691"/>
      <c r="DL193" s="691"/>
      <c r="DM193" s="691"/>
      <c r="DN193" s="691"/>
      <c r="DO193" s="691"/>
      <c r="DP193" s="691"/>
      <c r="DQ193" s="691"/>
      <c r="DR193" s="691"/>
      <c r="DS193" s="691"/>
      <c r="DT193" s="691"/>
      <c r="DU193" s="691"/>
      <c r="DV193" s="691"/>
      <c r="DW193" s="691"/>
      <c r="DX193" s="691"/>
      <c r="DY193" s="691"/>
      <c r="DZ193" s="691"/>
      <c r="EA193" s="691"/>
      <c r="EB193" s="691"/>
      <c r="EC193" s="691"/>
      <c r="ED193" s="691"/>
      <c r="EE193" s="691"/>
      <c r="EF193" s="691"/>
      <c r="EG193" s="691"/>
      <c r="EH193" s="691"/>
      <c r="EI193" s="691"/>
      <c r="EJ193" s="691"/>
      <c r="EK193" s="691"/>
      <c r="EL193" s="691"/>
      <c r="EM193" s="691"/>
      <c r="EN193" s="691"/>
      <c r="EO193" s="691"/>
      <c r="EP193" s="691"/>
      <c r="EQ193" s="691"/>
      <c r="ER193" s="691"/>
      <c r="ES193" s="691"/>
      <c r="ET193" s="691"/>
      <c r="EU193" s="691"/>
      <c r="EV193" s="691"/>
      <c r="EW193" s="691"/>
      <c r="EX193" s="691"/>
      <c r="EY193" s="691"/>
      <c r="EZ193" s="691"/>
      <c r="FA193" s="691"/>
      <c r="FB193" s="691"/>
      <c r="FC193" s="691"/>
      <c r="FD193" s="691"/>
      <c r="FE193" s="691"/>
      <c r="FF193" s="691"/>
      <c r="FG193" s="691"/>
      <c r="FH193" s="691"/>
      <c r="FI193" s="691"/>
      <c r="FJ193" s="691"/>
      <c r="FK193" s="691"/>
      <c r="FL193" s="691"/>
      <c r="FM193" s="691"/>
      <c r="FN193" s="691"/>
      <c r="FO193" s="691"/>
      <c r="FP193" s="691"/>
      <c r="FQ193" s="691"/>
      <c r="FR193" s="691"/>
      <c r="FS193" s="691"/>
      <c r="FT193" s="691"/>
      <c r="FU193" s="691"/>
      <c r="FV193" s="691"/>
      <c r="FW193" s="691"/>
      <c r="FX193" s="691"/>
      <c r="FY193" s="691"/>
      <c r="FZ193" s="691"/>
      <c r="GA193" s="691"/>
      <c r="GB193" s="691"/>
      <c r="GC193" s="691"/>
      <c r="GD193" s="691"/>
      <c r="GE193" s="691"/>
      <c r="GF193" s="691"/>
      <c r="GG193" s="691"/>
      <c r="GH193" s="691"/>
      <c r="GI193" s="691"/>
      <c r="GJ193" s="691"/>
      <c r="GK193" s="691"/>
      <c r="GL193" s="691"/>
      <c r="GM193" s="691"/>
      <c r="GN193" s="691"/>
      <c r="GO193" s="691"/>
      <c r="GP193" s="691"/>
      <c r="GQ193" s="691"/>
      <c r="GR193" s="691"/>
      <c r="GS193" s="691"/>
      <c r="GT193" s="691"/>
      <c r="GU193" s="691"/>
      <c r="GV193" s="691"/>
      <c r="GW193" s="691"/>
      <c r="GX193" s="691"/>
      <c r="GY193" s="691"/>
      <c r="GZ193" s="691"/>
      <c r="HA193" s="691"/>
      <c r="HB193" s="691"/>
      <c r="HC193" s="691"/>
      <c r="HD193" s="691"/>
      <c r="HE193" s="691"/>
      <c r="HF193" s="691"/>
      <c r="HG193" s="691"/>
      <c r="HH193" s="691"/>
    </row>
    <row r="194" spans="1:216" s="787" customFormat="1" x14ac:dyDescent="0.25">
      <c r="A194" s="691"/>
      <c r="B194" s="814"/>
      <c r="C194" s="814"/>
      <c r="D194" s="814"/>
      <c r="E194" s="814"/>
      <c r="F194" s="814"/>
      <c r="G194" s="814"/>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1"/>
      <c r="AE194" s="691"/>
      <c r="AF194" s="691"/>
      <c r="AG194" s="691"/>
      <c r="AH194" s="691"/>
      <c r="AI194" s="691"/>
      <c r="AJ194" s="691"/>
      <c r="AK194" s="691"/>
      <c r="AL194" s="691"/>
      <c r="AM194" s="691"/>
      <c r="AN194" s="691"/>
      <c r="AO194" s="691"/>
      <c r="AP194" s="691"/>
      <c r="AQ194" s="691"/>
      <c r="AR194" s="691"/>
      <c r="AS194" s="691"/>
      <c r="AT194" s="691"/>
      <c r="AU194" s="691"/>
      <c r="AV194" s="691"/>
      <c r="AW194" s="691"/>
      <c r="AX194" s="691"/>
      <c r="AY194" s="691"/>
      <c r="AZ194" s="691"/>
      <c r="BA194" s="691"/>
      <c r="BB194" s="691"/>
      <c r="BC194" s="691"/>
      <c r="BD194" s="691"/>
      <c r="BE194" s="691"/>
      <c r="BF194" s="691"/>
      <c r="BG194" s="691"/>
      <c r="BH194" s="691"/>
      <c r="BI194" s="691"/>
      <c r="BJ194" s="691"/>
      <c r="BK194" s="691"/>
      <c r="BL194" s="691"/>
      <c r="BM194" s="691"/>
      <c r="BN194" s="691"/>
      <c r="BO194" s="691"/>
      <c r="BP194" s="691"/>
      <c r="BQ194" s="691"/>
      <c r="BR194" s="691"/>
      <c r="BS194" s="691"/>
      <c r="BT194" s="691"/>
      <c r="BU194" s="691"/>
      <c r="BV194" s="691"/>
      <c r="BW194" s="691"/>
      <c r="BX194" s="691"/>
      <c r="BY194" s="691"/>
      <c r="BZ194" s="691"/>
      <c r="CA194" s="691"/>
      <c r="CB194" s="691"/>
      <c r="CC194" s="691"/>
      <c r="CD194" s="691"/>
      <c r="CE194" s="691"/>
      <c r="CF194" s="691"/>
      <c r="CG194" s="691"/>
      <c r="CH194" s="691"/>
      <c r="CI194" s="691"/>
      <c r="CJ194" s="691"/>
      <c r="CK194" s="691"/>
      <c r="CL194" s="691"/>
      <c r="CM194" s="691"/>
      <c r="CN194" s="691"/>
      <c r="CO194" s="691"/>
      <c r="CP194" s="691"/>
      <c r="CQ194" s="691"/>
      <c r="CR194" s="691"/>
      <c r="CS194" s="691"/>
      <c r="CT194" s="691"/>
      <c r="CU194" s="691"/>
      <c r="CV194" s="691"/>
      <c r="CW194" s="691"/>
      <c r="CX194" s="691"/>
      <c r="CY194" s="691"/>
      <c r="CZ194" s="691"/>
      <c r="DA194" s="691"/>
      <c r="DB194" s="691"/>
      <c r="DC194" s="691"/>
      <c r="DD194" s="691"/>
      <c r="DE194" s="691"/>
      <c r="DF194" s="691"/>
      <c r="DG194" s="691"/>
      <c r="DH194" s="691"/>
      <c r="DI194" s="691"/>
      <c r="DJ194" s="691"/>
      <c r="DK194" s="691"/>
      <c r="DL194" s="691"/>
      <c r="DM194" s="691"/>
      <c r="DN194" s="691"/>
      <c r="DO194" s="691"/>
      <c r="DP194" s="691"/>
      <c r="DQ194" s="691"/>
      <c r="DR194" s="691"/>
      <c r="DS194" s="691"/>
      <c r="DT194" s="691"/>
      <c r="DU194" s="691"/>
      <c r="DV194" s="691"/>
      <c r="DW194" s="691"/>
      <c r="DX194" s="691"/>
      <c r="DY194" s="691"/>
      <c r="DZ194" s="691"/>
      <c r="EA194" s="691"/>
      <c r="EB194" s="691"/>
      <c r="EC194" s="691"/>
      <c r="ED194" s="691"/>
      <c r="EE194" s="691"/>
      <c r="EF194" s="691"/>
      <c r="EG194" s="691"/>
      <c r="EH194" s="691"/>
      <c r="EI194" s="691"/>
      <c r="EJ194" s="691"/>
      <c r="EK194" s="691"/>
      <c r="EL194" s="691"/>
      <c r="EM194" s="691"/>
      <c r="EN194" s="691"/>
      <c r="EO194" s="691"/>
      <c r="EP194" s="691"/>
      <c r="EQ194" s="691"/>
      <c r="ER194" s="691"/>
      <c r="ES194" s="691"/>
      <c r="ET194" s="691"/>
      <c r="EU194" s="691"/>
      <c r="EV194" s="691"/>
      <c r="EW194" s="691"/>
      <c r="EX194" s="691"/>
      <c r="EY194" s="691"/>
      <c r="EZ194" s="691"/>
      <c r="FA194" s="691"/>
      <c r="FB194" s="691"/>
      <c r="FC194" s="691"/>
      <c r="FD194" s="691"/>
      <c r="FE194" s="691"/>
      <c r="FF194" s="691"/>
      <c r="FG194" s="691"/>
      <c r="FH194" s="691"/>
      <c r="FI194" s="691"/>
      <c r="FJ194" s="691"/>
      <c r="FK194" s="691"/>
      <c r="FL194" s="691"/>
      <c r="FM194" s="691"/>
      <c r="FN194" s="691"/>
      <c r="FO194" s="691"/>
      <c r="FP194" s="691"/>
      <c r="FQ194" s="691"/>
      <c r="FR194" s="691"/>
      <c r="FS194" s="691"/>
      <c r="FT194" s="691"/>
      <c r="FU194" s="691"/>
      <c r="FV194" s="691"/>
      <c r="FW194" s="691"/>
      <c r="FX194" s="691"/>
      <c r="FY194" s="691"/>
      <c r="FZ194" s="691"/>
      <c r="GA194" s="691"/>
      <c r="GB194" s="691"/>
      <c r="GC194" s="691"/>
      <c r="GD194" s="691"/>
      <c r="GE194" s="691"/>
      <c r="GF194" s="691"/>
      <c r="GG194" s="691"/>
      <c r="GH194" s="691"/>
      <c r="GI194" s="691"/>
      <c r="GJ194" s="691"/>
      <c r="GK194" s="691"/>
      <c r="GL194" s="691"/>
      <c r="GM194" s="691"/>
      <c r="GN194" s="691"/>
      <c r="GO194" s="691"/>
      <c r="GP194" s="691"/>
      <c r="GQ194" s="691"/>
      <c r="GR194" s="691"/>
      <c r="GS194" s="691"/>
      <c r="GT194" s="691"/>
      <c r="GU194" s="691"/>
      <c r="GV194" s="691"/>
      <c r="GW194" s="691"/>
      <c r="GX194" s="691"/>
      <c r="GY194" s="691"/>
      <c r="GZ194" s="691"/>
      <c r="HA194" s="691"/>
      <c r="HB194" s="691"/>
      <c r="HC194" s="691"/>
      <c r="HD194" s="691"/>
      <c r="HE194" s="691"/>
      <c r="HF194" s="691"/>
      <c r="HG194" s="691"/>
      <c r="HH194" s="691"/>
    </row>
    <row r="195" spans="1:216" s="787" customFormat="1" x14ac:dyDescent="0.25">
      <c r="A195" s="691"/>
      <c r="B195" s="814"/>
      <c r="C195" s="814"/>
      <c r="D195" s="814"/>
      <c r="E195" s="814"/>
      <c r="F195" s="814"/>
      <c r="G195" s="814"/>
      <c r="I195" s="691"/>
      <c r="J195" s="691"/>
      <c r="K195" s="691"/>
      <c r="L195" s="691"/>
      <c r="M195" s="691"/>
      <c r="N195" s="691"/>
      <c r="O195" s="691"/>
      <c r="P195" s="691"/>
      <c r="Q195" s="691"/>
      <c r="R195" s="691"/>
      <c r="S195" s="691"/>
      <c r="T195" s="691"/>
      <c r="U195" s="691"/>
      <c r="V195" s="691"/>
      <c r="W195" s="691"/>
      <c r="X195" s="691"/>
      <c r="Y195" s="691"/>
      <c r="Z195" s="691"/>
      <c r="AA195" s="691"/>
      <c r="AB195" s="691"/>
      <c r="AC195" s="691"/>
      <c r="AD195" s="691"/>
      <c r="AE195" s="691"/>
      <c r="AF195" s="691"/>
      <c r="AG195" s="691"/>
      <c r="AH195" s="691"/>
      <c r="AI195" s="691"/>
      <c r="AJ195" s="691"/>
      <c r="AK195" s="691"/>
      <c r="AL195" s="691"/>
      <c r="AM195" s="691"/>
      <c r="AN195" s="691"/>
      <c r="AO195" s="691"/>
      <c r="AP195" s="691"/>
      <c r="AQ195" s="691"/>
      <c r="AR195" s="691"/>
      <c r="AS195" s="691"/>
      <c r="AT195" s="691"/>
      <c r="AU195" s="691"/>
      <c r="AV195" s="691"/>
      <c r="AW195" s="691"/>
      <c r="AX195" s="691"/>
      <c r="AY195" s="691"/>
      <c r="AZ195" s="691"/>
      <c r="BA195" s="691"/>
      <c r="BB195" s="691"/>
      <c r="BC195" s="691"/>
      <c r="BD195" s="691"/>
      <c r="BE195" s="691"/>
      <c r="BF195" s="691"/>
      <c r="BG195" s="691"/>
      <c r="BH195" s="691"/>
      <c r="BI195" s="691"/>
      <c r="BJ195" s="691"/>
      <c r="BK195" s="691"/>
      <c r="BL195" s="691"/>
      <c r="BM195" s="691"/>
      <c r="BN195" s="691"/>
      <c r="BO195" s="691"/>
      <c r="BP195" s="691"/>
      <c r="BQ195" s="691"/>
      <c r="BR195" s="691"/>
      <c r="BS195" s="691"/>
      <c r="BT195" s="691"/>
      <c r="BU195" s="691"/>
      <c r="BV195" s="691"/>
      <c r="BW195" s="691"/>
      <c r="BX195" s="691"/>
      <c r="BY195" s="691"/>
      <c r="BZ195" s="691"/>
      <c r="CA195" s="691"/>
      <c r="CB195" s="691"/>
      <c r="CC195" s="691"/>
      <c r="CD195" s="691"/>
      <c r="CE195" s="691"/>
      <c r="CF195" s="691"/>
      <c r="CG195" s="691"/>
      <c r="CH195" s="691"/>
      <c r="CI195" s="691"/>
      <c r="CJ195" s="691"/>
      <c r="CK195" s="691"/>
      <c r="CL195" s="691"/>
      <c r="CM195" s="691"/>
      <c r="CN195" s="691"/>
      <c r="CO195" s="691"/>
      <c r="CP195" s="691"/>
      <c r="CQ195" s="691"/>
      <c r="CR195" s="691"/>
      <c r="CS195" s="691"/>
      <c r="CT195" s="691"/>
      <c r="CU195" s="691"/>
      <c r="CV195" s="691"/>
      <c r="CW195" s="691"/>
      <c r="CX195" s="691"/>
      <c r="CY195" s="691"/>
      <c r="CZ195" s="691"/>
      <c r="DA195" s="691"/>
      <c r="DB195" s="691"/>
      <c r="DC195" s="691"/>
      <c r="DD195" s="691"/>
      <c r="DE195" s="691"/>
      <c r="DF195" s="691"/>
      <c r="DG195" s="691"/>
      <c r="DH195" s="691"/>
      <c r="DI195" s="691"/>
      <c r="DJ195" s="691"/>
      <c r="DK195" s="691"/>
      <c r="DL195" s="691"/>
      <c r="DM195" s="691"/>
      <c r="DN195" s="691"/>
      <c r="DO195" s="691"/>
      <c r="DP195" s="691"/>
      <c r="DQ195" s="691"/>
      <c r="DR195" s="691"/>
      <c r="DS195" s="691"/>
      <c r="DT195" s="691"/>
      <c r="DU195" s="691"/>
      <c r="DV195" s="691"/>
      <c r="DW195" s="691"/>
      <c r="DX195" s="691"/>
      <c r="DY195" s="691"/>
      <c r="DZ195" s="691"/>
      <c r="EA195" s="691"/>
      <c r="EB195" s="691"/>
      <c r="EC195" s="691"/>
      <c r="ED195" s="691"/>
      <c r="EE195" s="691"/>
      <c r="EF195" s="691"/>
      <c r="EG195" s="691"/>
      <c r="EH195" s="691"/>
      <c r="EI195" s="691"/>
      <c r="EJ195" s="691"/>
      <c r="EK195" s="691"/>
      <c r="EL195" s="691"/>
      <c r="EM195" s="691"/>
      <c r="EN195" s="691"/>
      <c r="EO195" s="691"/>
      <c r="EP195" s="691"/>
      <c r="EQ195" s="691"/>
      <c r="ER195" s="691"/>
      <c r="ES195" s="691"/>
      <c r="ET195" s="691"/>
      <c r="EU195" s="691"/>
      <c r="EV195" s="691"/>
      <c r="EW195" s="691"/>
      <c r="EX195" s="691"/>
      <c r="EY195" s="691"/>
      <c r="EZ195" s="691"/>
      <c r="FA195" s="691"/>
      <c r="FB195" s="691"/>
      <c r="FC195" s="691"/>
      <c r="FD195" s="691"/>
      <c r="FE195" s="691"/>
      <c r="FF195" s="691"/>
      <c r="FG195" s="691"/>
      <c r="FH195" s="691"/>
      <c r="FI195" s="691"/>
      <c r="FJ195" s="691"/>
      <c r="FK195" s="691"/>
      <c r="FL195" s="691"/>
      <c r="FM195" s="691"/>
      <c r="FN195" s="691"/>
      <c r="FO195" s="691"/>
      <c r="FP195" s="691"/>
      <c r="FQ195" s="691"/>
      <c r="FR195" s="691"/>
      <c r="FS195" s="691"/>
      <c r="FT195" s="691"/>
      <c r="FU195" s="691"/>
      <c r="FV195" s="691"/>
      <c r="FW195" s="691"/>
      <c r="FX195" s="691"/>
      <c r="FY195" s="691"/>
      <c r="FZ195" s="691"/>
      <c r="GA195" s="691"/>
      <c r="GB195" s="691"/>
      <c r="GC195" s="691"/>
      <c r="GD195" s="691"/>
      <c r="GE195" s="691"/>
      <c r="GF195" s="691"/>
      <c r="GG195" s="691"/>
      <c r="GH195" s="691"/>
      <c r="GI195" s="691"/>
      <c r="GJ195" s="691"/>
      <c r="GK195" s="691"/>
      <c r="GL195" s="691"/>
      <c r="GM195" s="691"/>
      <c r="GN195" s="691"/>
      <c r="GO195" s="691"/>
      <c r="GP195" s="691"/>
      <c r="GQ195" s="691"/>
      <c r="GR195" s="691"/>
      <c r="GS195" s="691"/>
      <c r="GT195" s="691"/>
      <c r="GU195" s="691"/>
      <c r="GV195" s="691"/>
      <c r="GW195" s="691"/>
      <c r="GX195" s="691"/>
      <c r="GY195" s="691"/>
      <c r="GZ195" s="691"/>
      <c r="HA195" s="691"/>
      <c r="HB195" s="691"/>
      <c r="HC195" s="691"/>
      <c r="HD195" s="691"/>
      <c r="HE195" s="691"/>
      <c r="HF195" s="691"/>
      <c r="HG195" s="691"/>
      <c r="HH195" s="691"/>
    </row>
    <row r="196" spans="1:216" s="787" customFormat="1" x14ac:dyDescent="0.25">
      <c r="A196" s="691"/>
      <c r="B196" s="814"/>
      <c r="C196" s="814"/>
      <c r="D196" s="814"/>
      <c r="E196" s="814"/>
      <c r="F196" s="814"/>
      <c r="G196" s="814"/>
      <c r="I196" s="691"/>
      <c r="J196" s="691"/>
      <c r="K196" s="691"/>
      <c r="L196" s="691"/>
      <c r="M196" s="691"/>
      <c r="N196" s="691"/>
      <c r="O196" s="691"/>
      <c r="P196" s="691"/>
      <c r="Q196" s="691"/>
      <c r="R196" s="691"/>
      <c r="S196" s="691"/>
      <c r="T196" s="691"/>
      <c r="U196" s="691"/>
      <c r="V196" s="691"/>
      <c r="W196" s="691"/>
      <c r="X196" s="691"/>
      <c r="Y196" s="691"/>
      <c r="Z196" s="691"/>
      <c r="AA196" s="691"/>
      <c r="AB196" s="691"/>
      <c r="AC196" s="691"/>
      <c r="AD196" s="691"/>
      <c r="AE196" s="691"/>
      <c r="AF196" s="691"/>
      <c r="AG196" s="691"/>
      <c r="AH196" s="691"/>
      <c r="AI196" s="691"/>
      <c r="AJ196" s="691"/>
      <c r="AK196" s="691"/>
      <c r="AL196" s="691"/>
      <c r="AM196" s="691"/>
      <c r="AN196" s="691"/>
      <c r="AO196" s="691"/>
      <c r="AP196" s="691"/>
      <c r="AQ196" s="691"/>
      <c r="AR196" s="691"/>
      <c r="AS196" s="691"/>
      <c r="AT196" s="691"/>
      <c r="AU196" s="691"/>
      <c r="AV196" s="691"/>
      <c r="AW196" s="691"/>
      <c r="AX196" s="691"/>
      <c r="AY196" s="691"/>
      <c r="AZ196" s="691"/>
      <c r="BA196" s="691"/>
      <c r="BB196" s="691"/>
      <c r="BC196" s="691"/>
      <c r="BD196" s="691"/>
      <c r="BE196" s="691"/>
      <c r="BF196" s="691"/>
      <c r="BG196" s="691"/>
      <c r="BH196" s="691"/>
      <c r="BI196" s="691"/>
      <c r="BJ196" s="691"/>
      <c r="BK196" s="691"/>
      <c r="BL196" s="691"/>
      <c r="BM196" s="691"/>
      <c r="BN196" s="691"/>
      <c r="BO196" s="691"/>
      <c r="BP196" s="691"/>
      <c r="BQ196" s="691"/>
      <c r="BR196" s="691"/>
      <c r="BS196" s="691"/>
      <c r="BT196" s="691"/>
      <c r="BU196" s="691"/>
      <c r="BV196" s="691"/>
      <c r="BW196" s="691"/>
      <c r="BX196" s="691"/>
      <c r="BY196" s="691"/>
      <c r="BZ196" s="691"/>
      <c r="CA196" s="691"/>
      <c r="CB196" s="691"/>
      <c r="CC196" s="691"/>
      <c r="CD196" s="691"/>
      <c r="CE196" s="691"/>
      <c r="CF196" s="691"/>
      <c r="CG196" s="691"/>
      <c r="CH196" s="691"/>
      <c r="CI196" s="691"/>
      <c r="CJ196" s="691"/>
      <c r="CK196" s="691"/>
      <c r="CL196" s="691"/>
      <c r="CM196" s="691"/>
      <c r="CN196" s="691"/>
      <c r="CO196" s="691"/>
      <c r="CP196" s="691"/>
      <c r="CQ196" s="691"/>
      <c r="CR196" s="691"/>
      <c r="CS196" s="691"/>
      <c r="CT196" s="691"/>
      <c r="CU196" s="691"/>
      <c r="CV196" s="691"/>
      <c r="CW196" s="691"/>
      <c r="CX196" s="691"/>
      <c r="CY196" s="691"/>
      <c r="CZ196" s="691"/>
      <c r="DA196" s="691"/>
      <c r="DB196" s="691"/>
      <c r="DC196" s="691"/>
      <c r="DD196" s="691"/>
      <c r="DE196" s="691"/>
      <c r="DF196" s="691"/>
      <c r="DG196" s="691"/>
      <c r="DH196" s="691"/>
      <c r="DI196" s="691"/>
      <c r="DJ196" s="691"/>
      <c r="DK196" s="691"/>
      <c r="DL196" s="691"/>
      <c r="DM196" s="691"/>
      <c r="DN196" s="691"/>
      <c r="DO196" s="691"/>
      <c r="DP196" s="691"/>
      <c r="DQ196" s="691"/>
      <c r="DR196" s="691"/>
      <c r="DS196" s="691"/>
      <c r="DT196" s="691"/>
      <c r="DU196" s="691"/>
      <c r="DV196" s="691"/>
      <c r="DW196" s="691"/>
      <c r="DX196" s="691"/>
      <c r="DY196" s="691"/>
      <c r="DZ196" s="691"/>
      <c r="EA196" s="691"/>
      <c r="EB196" s="691"/>
      <c r="EC196" s="691"/>
      <c r="ED196" s="691"/>
      <c r="EE196" s="691"/>
      <c r="EF196" s="691"/>
      <c r="EG196" s="691"/>
      <c r="EH196" s="691"/>
      <c r="EI196" s="691"/>
      <c r="EJ196" s="691"/>
      <c r="EK196" s="691"/>
      <c r="EL196" s="691"/>
      <c r="EM196" s="691"/>
      <c r="EN196" s="691"/>
      <c r="EO196" s="691"/>
      <c r="EP196" s="691"/>
      <c r="EQ196" s="691"/>
      <c r="ER196" s="691"/>
      <c r="ES196" s="691"/>
      <c r="ET196" s="691"/>
      <c r="EU196" s="691"/>
      <c r="EV196" s="691"/>
      <c r="EW196" s="691"/>
      <c r="EX196" s="691"/>
      <c r="EY196" s="691"/>
      <c r="EZ196" s="691"/>
      <c r="FA196" s="691"/>
      <c r="FB196" s="691"/>
      <c r="FC196" s="691"/>
      <c r="FD196" s="691"/>
      <c r="FE196" s="691"/>
      <c r="FF196" s="691"/>
      <c r="FG196" s="691"/>
      <c r="FH196" s="691"/>
      <c r="FI196" s="691"/>
      <c r="FJ196" s="691"/>
      <c r="FK196" s="691"/>
      <c r="FL196" s="691"/>
      <c r="FM196" s="691"/>
      <c r="FN196" s="691"/>
      <c r="FO196" s="691"/>
      <c r="FP196" s="691"/>
      <c r="FQ196" s="691"/>
      <c r="FR196" s="691"/>
      <c r="FS196" s="691"/>
      <c r="FT196" s="691"/>
      <c r="FU196" s="691"/>
      <c r="FV196" s="691"/>
      <c r="FW196" s="691"/>
      <c r="FX196" s="691"/>
      <c r="FY196" s="691"/>
      <c r="FZ196" s="691"/>
      <c r="GA196" s="691"/>
      <c r="GB196" s="691"/>
      <c r="GC196" s="691"/>
      <c r="GD196" s="691"/>
      <c r="GE196" s="691"/>
      <c r="GF196" s="691"/>
      <c r="GG196" s="691"/>
      <c r="GH196" s="691"/>
      <c r="GI196" s="691"/>
      <c r="GJ196" s="691"/>
      <c r="GK196" s="691"/>
      <c r="GL196" s="691"/>
      <c r="GM196" s="691"/>
      <c r="GN196" s="691"/>
      <c r="GO196" s="691"/>
      <c r="GP196" s="691"/>
      <c r="GQ196" s="691"/>
      <c r="GR196" s="691"/>
      <c r="GS196" s="691"/>
      <c r="GT196" s="691"/>
      <c r="GU196" s="691"/>
      <c r="GV196" s="691"/>
      <c r="GW196" s="691"/>
      <c r="GX196" s="691"/>
      <c r="GY196" s="691"/>
      <c r="GZ196" s="691"/>
      <c r="HA196" s="691"/>
      <c r="HB196" s="691"/>
      <c r="HC196" s="691"/>
      <c r="HD196" s="691"/>
      <c r="HE196" s="691"/>
      <c r="HF196" s="691"/>
      <c r="HG196" s="691"/>
      <c r="HH196" s="691"/>
    </row>
    <row r="197" spans="1:216" s="787" customFormat="1" x14ac:dyDescent="0.25">
      <c r="A197" s="691"/>
      <c r="B197" s="814"/>
      <c r="C197" s="814"/>
      <c r="D197" s="814"/>
      <c r="E197" s="814"/>
      <c r="F197" s="814"/>
      <c r="G197" s="814"/>
      <c r="I197" s="691"/>
      <c r="J197" s="691"/>
      <c r="K197" s="691"/>
      <c r="L197" s="691"/>
      <c r="M197" s="691"/>
      <c r="N197" s="691"/>
      <c r="O197" s="691"/>
      <c r="P197" s="691"/>
      <c r="Q197" s="691"/>
      <c r="R197" s="691"/>
      <c r="S197" s="691"/>
      <c r="T197" s="691"/>
      <c r="U197" s="691"/>
      <c r="V197" s="691"/>
      <c r="W197" s="691"/>
      <c r="X197" s="691"/>
      <c r="Y197" s="691"/>
      <c r="Z197" s="691"/>
      <c r="AA197" s="691"/>
      <c r="AB197" s="691"/>
      <c r="AC197" s="691"/>
      <c r="AD197" s="691"/>
      <c r="AE197" s="691"/>
      <c r="AF197" s="691"/>
      <c r="AG197" s="691"/>
      <c r="AH197" s="691"/>
      <c r="AI197" s="691"/>
      <c r="AJ197" s="691"/>
      <c r="AK197" s="691"/>
      <c r="AL197" s="691"/>
      <c r="AM197" s="691"/>
      <c r="AN197" s="691"/>
      <c r="AO197" s="691"/>
      <c r="AP197" s="691"/>
      <c r="AQ197" s="691"/>
      <c r="AR197" s="691"/>
      <c r="AS197" s="691"/>
      <c r="AT197" s="691"/>
      <c r="AU197" s="691"/>
      <c r="AV197" s="691"/>
      <c r="AW197" s="691"/>
      <c r="AX197" s="691"/>
      <c r="AY197" s="691"/>
      <c r="AZ197" s="691"/>
      <c r="BA197" s="691"/>
      <c r="BB197" s="691"/>
      <c r="BC197" s="691"/>
      <c r="BD197" s="691"/>
      <c r="BE197" s="691"/>
      <c r="BF197" s="691"/>
      <c r="BG197" s="691"/>
      <c r="BH197" s="691"/>
      <c r="BI197" s="691"/>
      <c r="BJ197" s="691"/>
      <c r="BK197" s="691"/>
      <c r="BL197" s="691"/>
      <c r="BM197" s="691"/>
      <c r="BN197" s="691"/>
      <c r="BO197" s="691"/>
      <c r="BP197" s="691"/>
      <c r="BQ197" s="691"/>
      <c r="BR197" s="691"/>
      <c r="BS197" s="691"/>
      <c r="BT197" s="691"/>
      <c r="BU197" s="691"/>
      <c r="BV197" s="691"/>
      <c r="BW197" s="691"/>
      <c r="BX197" s="691"/>
      <c r="BY197" s="691"/>
      <c r="BZ197" s="691"/>
      <c r="CA197" s="691"/>
      <c r="CB197" s="691"/>
      <c r="CC197" s="691"/>
      <c r="CD197" s="691"/>
      <c r="CE197" s="691"/>
      <c r="CF197" s="691"/>
      <c r="CG197" s="691"/>
      <c r="CH197" s="691"/>
      <c r="CI197" s="691"/>
      <c r="CJ197" s="691"/>
      <c r="CK197" s="691"/>
      <c r="CL197" s="691"/>
      <c r="CM197" s="691"/>
      <c r="CN197" s="691"/>
      <c r="CO197" s="691"/>
      <c r="CP197" s="691"/>
      <c r="CQ197" s="691"/>
      <c r="CR197" s="691"/>
      <c r="CS197" s="691"/>
      <c r="CT197" s="691"/>
      <c r="CU197" s="691"/>
      <c r="CV197" s="691"/>
      <c r="CW197" s="691"/>
      <c r="CX197" s="691"/>
      <c r="CY197" s="691"/>
      <c r="CZ197" s="691"/>
      <c r="DA197" s="691"/>
      <c r="DB197" s="691"/>
      <c r="DC197" s="691"/>
      <c r="DD197" s="691"/>
      <c r="DE197" s="691"/>
      <c r="DF197" s="691"/>
      <c r="DG197" s="691"/>
      <c r="DH197" s="691"/>
      <c r="DI197" s="691"/>
      <c r="DJ197" s="691"/>
      <c r="DK197" s="691"/>
      <c r="DL197" s="691"/>
      <c r="DM197" s="691"/>
      <c r="DN197" s="691"/>
      <c r="DO197" s="691"/>
      <c r="DP197" s="691"/>
      <c r="DQ197" s="691"/>
      <c r="DR197" s="691"/>
      <c r="DS197" s="691"/>
      <c r="DT197" s="691"/>
      <c r="DU197" s="691"/>
      <c r="DV197" s="691"/>
      <c r="DW197" s="691"/>
      <c r="DX197" s="691"/>
      <c r="DY197" s="691"/>
      <c r="DZ197" s="691"/>
      <c r="EA197" s="691"/>
      <c r="EB197" s="691"/>
      <c r="EC197" s="691"/>
      <c r="ED197" s="691"/>
      <c r="EE197" s="691"/>
      <c r="EF197" s="691"/>
      <c r="EG197" s="691"/>
      <c r="EH197" s="691"/>
      <c r="EI197" s="691"/>
      <c r="EJ197" s="691"/>
      <c r="EK197" s="691"/>
      <c r="EL197" s="691"/>
      <c r="EM197" s="691"/>
      <c r="EN197" s="691"/>
      <c r="EO197" s="691"/>
      <c r="EP197" s="691"/>
      <c r="EQ197" s="691"/>
      <c r="ER197" s="691"/>
      <c r="ES197" s="691"/>
      <c r="ET197" s="691"/>
      <c r="EU197" s="691"/>
      <c r="EV197" s="691"/>
      <c r="EW197" s="691"/>
      <c r="EX197" s="691"/>
      <c r="EY197" s="691"/>
      <c r="EZ197" s="691"/>
      <c r="FA197" s="691"/>
      <c r="FB197" s="691"/>
      <c r="FC197" s="691"/>
      <c r="FD197" s="691"/>
      <c r="FE197" s="691"/>
      <c r="FF197" s="691"/>
      <c r="FG197" s="691"/>
      <c r="FH197" s="691"/>
      <c r="FI197" s="691"/>
      <c r="FJ197" s="691"/>
      <c r="FK197" s="691"/>
      <c r="FL197" s="691"/>
      <c r="FM197" s="691"/>
      <c r="FN197" s="691"/>
      <c r="FO197" s="691"/>
      <c r="FP197" s="691"/>
      <c r="FQ197" s="691"/>
      <c r="FR197" s="691"/>
      <c r="FS197" s="691"/>
      <c r="FT197" s="691"/>
      <c r="FU197" s="691"/>
      <c r="FV197" s="691"/>
      <c r="FW197" s="691"/>
      <c r="FX197" s="691"/>
      <c r="FY197" s="691"/>
      <c r="FZ197" s="691"/>
      <c r="GA197" s="691"/>
      <c r="GB197" s="691"/>
      <c r="GC197" s="691"/>
      <c r="GD197" s="691"/>
      <c r="GE197" s="691"/>
      <c r="GF197" s="691"/>
      <c r="GG197" s="691"/>
      <c r="GH197" s="691"/>
      <c r="GI197" s="691"/>
      <c r="GJ197" s="691"/>
      <c r="GK197" s="691"/>
      <c r="GL197" s="691"/>
      <c r="GM197" s="691"/>
      <c r="GN197" s="691"/>
      <c r="GO197" s="691"/>
      <c r="GP197" s="691"/>
      <c r="GQ197" s="691"/>
      <c r="GR197" s="691"/>
      <c r="GS197" s="691"/>
      <c r="GT197" s="691"/>
      <c r="GU197" s="691"/>
      <c r="GV197" s="691"/>
      <c r="GW197" s="691"/>
      <c r="GX197" s="691"/>
      <c r="GY197" s="691"/>
      <c r="GZ197" s="691"/>
      <c r="HA197" s="691"/>
      <c r="HB197" s="691"/>
      <c r="HC197" s="691"/>
      <c r="HD197" s="691"/>
      <c r="HE197" s="691"/>
      <c r="HF197" s="691"/>
      <c r="HG197" s="691"/>
      <c r="HH197" s="691"/>
    </row>
    <row r="198" spans="1:216" s="787" customFormat="1" x14ac:dyDescent="0.25">
      <c r="A198" s="691"/>
      <c r="B198" s="814"/>
      <c r="C198" s="814"/>
      <c r="D198" s="814"/>
      <c r="E198" s="814"/>
      <c r="F198" s="814"/>
      <c r="G198" s="814"/>
      <c r="I198" s="691"/>
      <c r="J198" s="691"/>
      <c r="K198" s="691"/>
      <c r="L198" s="691"/>
      <c r="M198" s="691"/>
      <c r="N198" s="691"/>
      <c r="O198" s="691"/>
      <c r="P198" s="691"/>
      <c r="Q198" s="691"/>
      <c r="R198" s="691"/>
      <c r="S198" s="691"/>
      <c r="T198" s="691"/>
      <c r="U198" s="691"/>
      <c r="V198" s="691"/>
      <c r="W198" s="691"/>
      <c r="X198" s="691"/>
      <c r="Y198" s="691"/>
      <c r="Z198" s="691"/>
      <c r="AA198" s="691"/>
      <c r="AB198" s="691"/>
      <c r="AC198" s="691"/>
      <c r="AD198" s="691"/>
      <c r="AE198" s="691"/>
      <c r="AF198" s="691"/>
      <c r="AG198" s="691"/>
      <c r="AH198" s="691"/>
      <c r="AI198" s="691"/>
      <c r="AJ198" s="691"/>
      <c r="AK198" s="691"/>
      <c r="AL198" s="691"/>
      <c r="AM198" s="691"/>
      <c r="AN198" s="691"/>
      <c r="AO198" s="691"/>
      <c r="AP198" s="691"/>
      <c r="AQ198" s="691"/>
      <c r="AR198" s="691"/>
      <c r="AS198" s="691"/>
      <c r="AT198" s="691"/>
      <c r="AU198" s="691"/>
      <c r="AV198" s="691"/>
      <c r="AW198" s="691"/>
      <c r="AX198" s="691"/>
      <c r="AY198" s="691"/>
      <c r="AZ198" s="691"/>
      <c r="BA198" s="691"/>
      <c r="BB198" s="691"/>
      <c r="BC198" s="691"/>
      <c r="BD198" s="691"/>
      <c r="BE198" s="691"/>
      <c r="BF198" s="691"/>
      <c r="BG198" s="691"/>
      <c r="BH198" s="691"/>
      <c r="BI198" s="691"/>
      <c r="BJ198" s="691"/>
      <c r="BK198" s="691"/>
      <c r="BL198" s="691"/>
      <c r="BM198" s="691"/>
      <c r="BN198" s="691"/>
      <c r="BO198" s="691"/>
      <c r="BP198" s="691"/>
      <c r="BQ198" s="691"/>
      <c r="BR198" s="691"/>
      <c r="BS198" s="691"/>
      <c r="BT198" s="691"/>
      <c r="BU198" s="691"/>
      <c r="BV198" s="691"/>
      <c r="BW198" s="691"/>
      <c r="BX198" s="691"/>
      <c r="BY198" s="691"/>
      <c r="BZ198" s="691"/>
      <c r="CA198" s="691"/>
      <c r="CB198" s="691"/>
      <c r="CC198" s="691"/>
      <c r="CD198" s="691"/>
      <c r="CE198" s="691"/>
      <c r="CF198" s="691"/>
      <c r="CG198" s="691"/>
      <c r="CH198" s="691"/>
      <c r="CI198" s="691"/>
      <c r="CJ198" s="691"/>
      <c r="CK198" s="691"/>
      <c r="CL198" s="691"/>
      <c r="CM198" s="691"/>
      <c r="CN198" s="691"/>
      <c r="CO198" s="691"/>
      <c r="CP198" s="691"/>
      <c r="CQ198" s="691"/>
      <c r="CR198" s="691"/>
      <c r="CS198" s="691"/>
      <c r="CT198" s="691"/>
      <c r="CU198" s="691"/>
      <c r="CV198" s="691"/>
      <c r="CW198" s="691"/>
      <c r="CX198" s="691"/>
      <c r="CY198" s="691"/>
      <c r="CZ198" s="691"/>
      <c r="DA198" s="691"/>
      <c r="DB198" s="691"/>
      <c r="DC198" s="691"/>
      <c r="DD198" s="691"/>
      <c r="DE198" s="691"/>
      <c r="DF198" s="691"/>
      <c r="DG198" s="691"/>
      <c r="DH198" s="691"/>
      <c r="DI198" s="691"/>
      <c r="DJ198" s="691"/>
      <c r="DK198" s="691"/>
      <c r="DL198" s="691"/>
      <c r="DM198" s="691"/>
      <c r="DN198" s="691"/>
      <c r="DO198" s="691"/>
      <c r="DP198" s="691"/>
      <c r="DQ198" s="691"/>
      <c r="DR198" s="691"/>
      <c r="DS198" s="691"/>
      <c r="DT198" s="691"/>
      <c r="DU198" s="691"/>
      <c r="DV198" s="691"/>
      <c r="DW198" s="691"/>
      <c r="DX198" s="691"/>
      <c r="DY198" s="691"/>
      <c r="DZ198" s="691"/>
      <c r="EA198" s="691"/>
      <c r="EB198" s="691"/>
      <c r="EC198" s="691"/>
      <c r="ED198" s="691"/>
      <c r="EE198" s="691"/>
      <c r="EF198" s="691"/>
      <c r="EG198" s="691"/>
      <c r="EH198" s="691"/>
      <c r="EI198" s="691"/>
      <c r="EJ198" s="691"/>
      <c r="EK198" s="691"/>
      <c r="EL198" s="691"/>
      <c r="EM198" s="691"/>
      <c r="EN198" s="691"/>
      <c r="EO198" s="691"/>
      <c r="EP198" s="691"/>
      <c r="EQ198" s="691"/>
      <c r="ER198" s="691"/>
      <c r="ES198" s="691"/>
      <c r="ET198" s="691"/>
      <c r="EU198" s="691"/>
      <c r="EV198" s="691"/>
      <c r="EW198" s="691"/>
      <c r="EX198" s="691"/>
      <c r="EY198" s="691"/>
      <c r="EZ198" s="691"/>
      <c r="FA198" s="691"/>
      <c r="FB198" s="691"/>
      <c r="FC198" s="691"/>
      <c r="FD198" s="691"/>
      <c r="FE198" s="691"/>
      <c r="FF198" s="691"/>
      <c r="FG198" s="691"/>
      <c r="FH198" s="691"/>
      <c r="FI198" s="691"/>
      <c r="FJ198" s="691"/>
      <c r="FK198" s="691"/>
      <c r="FL198" s="691"/>
      <c r="FM198" s="691"/>
      <c r="FN198" s="691"/>
      <c r="FO198" s="691"/>
      <c r="FP198" s="691"/>
      <c r="FQ198" s="691"/>
      <c r="FR198" s="691"/>
      <c r="FS198" s="691"/>
      <c r="FT198" s="691"/>
      <c r="FU198" s="691"/>
      <c r="FV198" s="691"/>
      <c r="FW198" s="691"/>
      <c r="FX198" s="691"/>
      <c r="FY198" s="691"/>
      <c r="FZ198" s="691"/>
      <c r="GA198" s="691"/>
      <c r="GB198" s="691"/>
      <c r="GC198" s="691"/>
      <c r="GD198" s="691"/>
      <c r="GE198" s="691"/>
      <c r="GF198" s="691"/>
      <c r="GG198" s="691"/>
      <c r="GH198" s="691"/>
      <c r="GI198" s="691"/>
      <c r="GJ198" s="691"/>
      <c r="GK198" s="691"/>
      <c r="GL198" s="691"/>
      <c r="GM198" s="691"/>
      <c r="GN198" s="691"/>
      <c r="GO198" s="691"/>
      <c r="GP198" s="691"/>
      <c r="GQ198" s="691"/>
      <c r="GR198" s="691"/>
      <c r="GS198" s="691"/>
      <c r="GT198" s="691"/>
      <c r="GU198" s="691"/>
      <c r="GV198" s="691"/>
      <c r="GW198" s="691"/>
      <c r="GX198" s="691"/>
      <c r="GY198" s="691"/>
      <c r="GZ198" s="691"/>
      <c r="HA198" s="691"/>
      <c r="HB198" s="691"/>
      <c r="HC198" s="691"/>
      <c r="HD198" s="691"/>
      <c r="HE198" s="691"/>
      <c r="HF198" s="691"/>
      <c r="HG198" s="691"/>
      <c r="HH198" s="691"/>
    </row>
    <row r="199" spans="1:216" s="787" customFormat="1" x14ac:dyDescent="0.25">
      <c r="A199" s="691"/>
      <c r="B199" s="814"/>
      <c r="C199" s="814"/>
      <c r="D199" s="814"/>
      <c r="E199" s="814"/>
      <c r="F199" s="814"/>
      <c r="G199" s="814"/>
      <c r="I199" s="691"/>
      <c r="J199" s="691"/>
      <c r="K199" s="691"/>
      <c r="L199" s="691"/>
      <c r="M199" s="691"/>
      <c r="N199" s="691"/>
      <c r="O199" s="691"/>
      <c r="P199" s="691"/>
      <c r="Q199" s="691"/>
      <c r="R199" s="691"/>
      <c r="S199" s="691"/>
      <c r="T199" s="691"/>
      <c r="U199" s="691"/>
      <c r="V199" s="691"/>
      <c r="W199" s="691"/>
      <c r="X199" s="691"/>
      <c r="Y199" s="691"/>
      <c r="Z199" s="691"/>
      <c r="AA199" s="691"/>
      <c r="AB199" s="691"/>
      <c r="AC199" s="691"/>
      <c r="AD199" s="691"/>
      <c r="AE199" s="691"/>
      <c r="AF199" s="691"/>
      <c r="AG199" s="691"/>
      <c r="AH199" s="691"/>
      <c r="AI199" s="691"/>
      <c r="AJ199" s="691"/>
      <c r="AK199" s="691"/>
      <c r="AL199" s="691"/>
      <c r="AM199" s="691"/>
      <c r="AN199" s="691"/>
      <c r="AO199" s="691"/>
      <c r="AP199" s="691"/>
      <c r="AQ199" s="691"/>
      <c r="AR199" s="691"/>
      <c r="AS199" s="691"/>
      <c r="AT199" s="691"/>
      <c r="AU199" s="691"/>
      <c r="AV199" s="691"/>
      <c r="AW199" s="691"/>
      <c r="AX199" s="691"/>
      <c r="AY199" s="691"/>
      <c r="AZ199" s="691"/>
      <c r="BA199" s="691"/>
      <c r="BB199" s="691"/>
      <c r="BC199" s="691"/>
      <c r="BD199" s="691"/>
      <c r="BE199" s="691"/>
      <c r="BF199" s="691"/>
      <c r="BG199" s="691"/>
      <c r="BH199" s="691"/>
      <c r="BI199" s="691"/>
      <c r="BJ199" s="691"/>
      <c r="BK199" s="691"/>
      <c r="BL199" s="691"/>
      <c r="BM199" s="691"/>
      <c r="BN199" s="691"/>
      <c r="BO199" s="691"/>
      <c r="BP199" s="691"/>
      <c r="BQ199" s="691"/>
      <c r="BR199" s="691"/>
      <c r="BS199" s="691"/>
      <c r="BT199" s="691"/>
      <c r="BU199" s="691"/>
      <c r="BV199" s="691"/>
      <c r="BW199" s="691"/>
      <c r="BX199" s="691"/>
      <c r="BY199" s="691"/>
      <c r="BZ199" s="691"/>
      <c r="CA199" s="691"/>
      <c r="CB199" s="691"/>
      <c r="CC199" s="691"/>
      <c r="CD199" s="691"/>
      <c r="CE199" s="691"/>
      <c r="CF199" s="691"/>
      <c r="CG199" s="691"/>
      <c r="CH199" s="691"/>
      <c r="CI199" s="691"/>
      <c r="CJ199" s="691"/>
      <c r="CK199" s="691"/>
      <c r="CL199" s="691"/>
      <c r="CM199" s="691"/>
      <c r="CN199" s="691"/>
      <c r="CO199" s="691"/>
      <c r="CP199" s="691"/>
      <c r="CQ199" s="691"/>
      <c r="CR199" s="691"/>
      <c r="CS199" s="691"/>
      <c r="CT199" s="691"/>
      <c r="CU199" s="691"/>
      <c r="CV199" s="691"/>
      <c r="CW199" s="691"/>
      <c r="CX199" s="691"/>
      <c r="CY199" s="691"/>
      <c r="CZ199" s="691"/>
      <c r="DA199" s="691"/>
      <c r="DB199" s="691"/>
      <c r="DC199" s="691"/>
      <c r="DD199" s="691"/>
      <c r="DE199" s="691"/>
      <c r="DF199" s="691"/>
      <c r="DG199" s="691"/>
      <c r="DH199" s="691"/>
      <c r="DI199" s="691"/>
      <c r="DJ199" s="691"/>
      <c r="DK199" s="691"/>
      <c r="DL199" s="691"/>
      <c r="DM199" s="691"/>
      <c r="DN199" s="691"/>
      <c r="DO199" s="691"/>
      <c r="DP199" s="691"/>
      <c r="DQ199" s="691"/>
      <c r="DR199" s="691"/>
      <c r="DS199" s="691"/>
      <c r="DT199" s="691"/>
      <c r="DU199" s="691"/>
      <c r="DV199" s="691"/>
      <c r="DW199" s="691"/>
      <c r="DX199" s="691"/>
      <c r="DY199" s="691"/>
      <c r="DZ199" s="691"/>
      <c r="EA199" s="691"/>
      <c r="EB199" s="691"/>
      <c r="EC199" s="691"/>
      <c r="ED199" s="691"/>
      <c r="EE199" s="691"/>
      <c r="EF199" s="691"/>
      <c r="EG199" s="691"/>
      <c r="EH199" s="691"/>
      <c r="EI199" s="691"/>
      <c r="EJ199" s="691"/>
      <c r="EK199" s="691"/>
      <c r="EL199" s="691"/>
      <c r="EM199" s="691"/>
      <c r="EN199" s="691"/>
      <c r="EO199" s="691"/>
      <c r="EP199" s="691"/>
      <c r="EQ199" s="691"/>
      <c r="ER199" s="691"/>
      <c r="ES199" s="691"/>
      <c r="ET199" s="691"/>
      <c r="EU199" s="691"/>
      <c r="EV199" s="691"/>
      <c r="EW199" s="691"/>
      <c r="EX199" s="691"/>
      <c r="EY199" s="691"/>
      <c r="EZ199" s="691"/>
      <c r="FA199" s="691"/>
      <c r="FB199" s="691"/>
      <c r="FC199" s="691"/>
      <c r="FD199" s="691"/>
      <c r="FE199" s="691"/>
      <c r="FF199" s="691"/>
      <c r="FG199" s="691"/>
      <c r="FH199" s="691"/>
      <c r="FI199" s="691"/>
      <c r="FJ199" s="691"/>
      <c r="FK199" s="691"/>
      <c r="FL199" s="691"/>
      <c r="FM199" s="691"/>
      <c r="FN199" s="691"/>
      <c r="FO199" s="691"/>
      <c r="FP199" s="691"/>
      <c r="FQ199" s="691"/>
      <c r="FR199" s="691"/>
      <c r="FS199" s="691"/>
      <c r="FT199" s="691"/>
      <c r="FU199" s="691"/>
      <c r="FV199" s="691"/>
      <c r="FW199" s="691"/>
      <c r="FX199" s="691"/>
      <c r="FY199" s="691"/>
      <c r="FZ199" s="691"/>
      <c r="GA199" s="691"/>
      <c r="GB199" s="691"/>
      <c r="GC199" s="691"/>
      <c r="GD199" s="691"/>
      <c r="GE199" s="691"/>
      <c r="GF199" s="691"/>
      <c r="GG199" s="691"/>
      <c r="GH199" s="691"/>
      <c r="GI199" s="691"/>
      <c r="GJ199" s="691"/>
      <c r="GK199" s="691"/>
      <c r="GL199" s="691"/>
      <c r="GM199" s="691"/>
      <c r="GN199" s="691"/>
      <c r="GO199" s="691"/>
      <c r="GP199" s="691"/>
      <c r="GQ199" s="691"/>
      <c r="GR199" s="691"/>
      <c r="GS199" s="691"/>
      <c r="GT199" s="691"/>
      <c r="GU199" s="691"/>
      <c r="GV199" s="691"/>
      <c r="GW199" s="691"/>
      <c r="GX199" s="691"/>
      <c r="GY199" s="691"/>
      <c r="GZ199" s="691"/>
      <c r="HA199" s="691"/>
      <c r="HB199" s="691"/>
      <c r="HC199" s="691"/>
      <c r="HD199" s="691"/>
      <c r="HE199" s="691"/>
      <c r="HF199" s="691"/>
      <c r="HG199" s="691"/>
      <c r="HH199" s="691"/>
    </row>
    <row r="200" spans="1:216" s="787" customFormat="1" x14ac:dyDescent="0.25">
      <c r="A200" s="691"/>
      <c r="B200" s="814"/>
      <c r="C200" s="814"/>
      <c r="D200" s="814"/>
      <c r="E200" s="814"/>
      <c r="F200" s="814"/>
      <c r="G200" s="814"/>
      <c r="I200" s="691"/>
      <c r="J200" s="691"/>
      <c r="K200" s="691"/>
      <c r="L200" s="691"/>
      <c r="M200" s="691"/>
      <c r="N200" s="691"/>
      <c r="O200" s="691"/>
      <c r="P200" s="691"/>
      <c r="Q200" s="691"/>
      <c r="R200" s="691"/>
      <c r="S200" s="691"/>
      <c r="T200" s="691"/>
      <c r="U200" s="691"/>
      <c r="V200" s="691"/>
      <c r="W200" s="691"/>
      <c r="X200" s="691"/>
      <c r="Y200" s="691"/>
      <c r="Z200" s="691"/>
      <c r="AA200" s="691"/>
      <c r="AB200" s="691"/>
      <c r="AC200" s="691"/>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691"/>
      <c r="AY200" s="691"/>
      <c r="AZ200" s="691"/>
      <c r="BA200" s="691"/>
      <c r="BB200" s="691"/>
      <c r="BC200" s="691"/>
      <c r="BD200" s="691"/>
      <c r="BE200" s="691"/>
      <c r="BF200" s="691"/>
      <c r="BG200" s="691"/>
      <c r="BH200" s="691"/>
      <c r="BI200" s="691"/>
      <c r="BJ200" s="691"/>
      <c r="BK200" s="691"/>
      <c r="BL200" s="691"/>
      <c r="BM200" s="691"/>
      <c r="BN200" s="691"/>
      <c r="BO200" s="691"/>
      <c r="BP200" s="691"/>
      <c r="BQ200" s="691"/>
      <c r="BR200" s="691"/>
      <c r="BS200" s="691"/>
      <c r="BT200" s="691"/>
      <c r="BU200" s="691"/>
      <c r="BV200" s="691"/>
      <c r="BW200" s="691"/>
      <c r="BX200" s="691"/>
      <c r="BY200" s="691"/>
      <c r="BZ200" s="691"/>
      <c r="CA200" s="691"/>
      <c r="CB200" s="691"/>
      <c r="CC200" s="691"/>
      <c r="CD200" s="691"/>
      <c r="CE200" s="691"/>
      <c r="CF200" s="691"/>
      <c r="CG200" s="691"/>
      <c r="CH200" s="691"/>
      <c r="CI200" s="691"/>
      <c r="CJ200" s="691"/>
      <c r="CK200" s="691"/>
      <c r="CL200" s="691"/>
      <c r="CM200" s="691"/>
      <c r="CN200" s="691"/>
      <c r="CO200" s="691"/>
      <c r="CP200" s="691"/>
      <c r="CQ200" s="691"/>
      <c r="CR200" s="691"/>
      <c r="CS200" s="691"/>
      <c r="CT200" s="691"/>
      <c r="CU200" s="691"/>
      <c r="CV200" s="691"/>
      <c r="CW200" s="691"/>
      <c r="CX200" s="691"/>
      <c r="CY200" s="691"/>
      <c r="CZ200" s="691"/>
      <c r="DA200" s="691"/>
      <c r="DB200" s="691"/>
      <c r="DC200" s="691"/>
      <c r="DD200" s="691"/>
      <c r="DE200" s="691"/>
      <c r="DF200" s="691"/>
      <c r="DG200" s="691"/>
      <c r="DH200" s="691"/>
      <c r="DI200" s="691"/>
      <c r="DJ200" s="691"/>
      <c r="DK200" s="691"/>
      <c r="DL200" s="691"/>
      <c r="DM200" s="691"/>
      <c r="DN200" s="691"/>
      <c r="DO200" s="691"/>
      <c r="DP200" s="691"/>
      <c r="DQ200" s="691"/>
      <c r="DR200" s="691"/>
      <c r="DS200" s="691"/>
      <c r="DT200" s="691"/>
      <c r="DU200" s="691"/>
      <c r="DV200" s="691"/>
      <c r="DW200" s="691"/>
      <c r="DX200" s="691"/>
      <c r="DY200" s="691"/>
      <c r="DZ200" s="691"/>
      <c r="EA200" s="691"/>
      <c r="EB200" s="691"/>
      <c r="EC200" s="691"/>
      <c r="ED200" s="691"/>
      <c r="EE200" s="691"/>
      <c r="EF200" s="691"/>
      <c r="EG200" s="691"/>
      <c r="EH200" s="691"/>
      <c r="EI200" s="691"/>
      <c r="EJ200" s="691"/>
      <c r="EK200" s="691"/>
      <c r="EL200" s="691"/>
      <c r="EM200" s="691"/>
      <c r="EN200" s="691"/>
      <c r="EO200" s="691"/>
      <c r="EP200" s="691"/>
      <c r="EQ200" s="691"/>
      <c r="ER200" s="691"/>
      <c r="ES200" s="691"/>
      <c r="ET200" s="691"/>
      <c r="EU200" s="691"/>
      <c r="EV200" s="691"/>
      <c r="EW200" s="691"/>
      <c r="EX200" s="691"/>
      <c r="EY200" s="691"/>
      <c r="EZ200" s="691"/>
      <c r="FA200" s="691"/>
      <c r="FB200" s="691"/>
      <c r="FC200" s="691"/>
      <c r="FD200" s="691"/>
      <c r="FE200" s="691"/>
      <c r="FF200" s="691"/>
      <c r="FG200" s="691"/>
      <c r="FH200" s="691"/>
      <c r="FI200" s="691"/>
      <c r="FJ200" s="691"/>
      <c r="FK200" s="691"/>
      <c r="FL200" s="691"/>
      <c r="FM200" s="691"/>
      <c r="FN200" s="691"/>
      <c r="FO200" s="691"/>
      <c r="FP200" s="691"/>
      <c r="FQ200" s="691"/>
      <c r="FR200" s="691"/>
      <c r="FS200" s="691"/>
      <c r="FT200" s="691"/>
      <c r="FU200" s="691"/>
      <c r="FV200" s="691"/>
      <c r="FW200" s="691"/>
      <c r="FX200" s="691"/>
      <c r="FY200" s="691"/>
      <c r="FZ200" s="691"/>
      <c r="GA200" s="691"/>
      <c r="GB200" s="691"/>
      <c r="GC200" s="691"/>
      <c r="GD200" s="691"/>
      <c r="GE200" s="691"/>
      <c r="GF200" s="691"/>
      <c r="GG200" s="691"/>
      <c r="GH200" s="691"/>
      <c r="GI200" s="691"/>
      <c r="GJ200" s="691"/>
      <c r="GK200" s="691"/>
      <c r="GL200" s="691"/>
      <c r="GM200" s="691"/>
      <c r="GN200" s="691"/>
      <c r="GO200" s="691"/>
      <c r="GP200" s="691"/>
      <c r="GQ200" s="691"/>
      <c r="GR200" s="691"/>
      <c r="GS200" s="691"/>
      <c r="GT200" s="691"/>
      <c r="GU200" s="691"/>
      <c r="GV200" s="691"/>
      <c r="GW200" s="691"/>
      <c r="GX200" s="691"/>
      <c r="GY200" s="691"/>
      <c r="GZ200" s="691"/>
      <c r="HA200" s="691"/>
      <c r="HB200" s="691"/>
      <c r="HC200" s="691"/>
      <c r="HD200" s="691"/>
      <c r="HE200" s="691"/>
      <c r="HF200" s="691"/>
      <c r="HG200" s="691"/>
      <c r="HH200" s="691"/>
    </row>
    <row r="201" spans="1:216" s="787" customFormat="1" x14ac:dyDescent="0.25">
      <c r="A201" s="691"/>
      <c r="B201" s="814"/>
      <c r="C201" s="814"/>
      <c r="D201" s="814"/>
      <c r="E201" s="814"/>
      <c r="F201" s="814"/>
      <c r="G201" s="814"/>
      <c r="I201" s="691"/>
      <c r="J201" s="691"/>
      <c r="K201" s="691"/>
      <c r="L201" s="691"/>
      <c r="M201" s="691"/>
      <c r="N201" s="691"/>
      <c r="O201" s="691"/>
      <c r="P201" s="691"/>
      <c r="Q201" s="691"/>
      <c r="R201" s="691"/>
      <c r="S201" s="691"/>
      <c r="T201" s="691"/>
      <c r="U201" s="691"/>
      <c r="V201" s="691"/>
      <c r="W201" s="691"/>
      <c r="X201" s="691"/>
      <c r="Y201" s="691"/>
      <c r="Z201" s="691"/>
      <c r="AA201" s="691"/>
      <c r="AB201" s="691"/>
      <c r="AC201" s="691"/>
      <c r="AD201" s="691"/>
      <c r="AE201" s="691"/>
      <c r="AF201" s="691"/>
      <c r="AG201" s="691"/>
      <c r="AH201" s="691"/>
      <c r="AI201" s="691"/>
      <c r="AJ201" s="691"/>
      <c r="AK201" s="691"/>
      <c r="AL201" s="691"/>
      <c r="AM201" s="691"/>
      <c r="AN201" s="691"/>
      <c r="AO201" s="691"/>
      <c r="AP201" s="691"/>
      <c r="AQ201" s="691"/>
      <c r="AR201" s="691"/>
      <c r="AS201" s="691"/>
      <c r="AT201" s="691"/>
      <c r="AU201" s="691"/>
      <c r="AV201" s="691"/>
      <c r="AW201" s="691"/>
      <c r="AX201" s="691"/>
      <c r="AY201" s="691"/>
      <c r="AZ201" s="691"/>
      <c r="BA201" s="691"/>
      <c r="BB201" s="691"/>
      <c r="BC201" s="691"/>
      <c r="BD201" s="691"/>
      <c r="BE201" s="691"/>
      <c r="BF201" s="691"/>
      <c r="BG201" s="691"/>
      <c r="BH201" s="691"/>
      <c r="BI201" s="691"/>
      <c r="BJ201" s="691"/>
      <c r="BK201" s="691"/>
      <c r="BL201" s="691"/>
      <c r="BM201" s="691"/>
      <c r="BN201" s="691"/>
      <c r="BO201" s="691"/>
      <c r="BP201" s="691"/>
      <c r="BQ201" s="691"/>
      <c r="BR201" s="691"/>
      <c r="BS201" s="691"/>
      <c r="BT201" s="691"/>
      <c r="BU201" s="691"/>
      <c r="BV201" s="691"/>
      <c r="BW201" s="691"/>
      <c r="BX201" s="691"/>
      <c r="BY201" s="691"/>
      <c r="BZ201" s="691"/>
      <c r="CA201" s="691"/>
      <c r="CB201" s="691"/>
      <c r="CC201" s="691"/>
      <c r="CD201" s="691"/>
      <c r="CE201" s="691"/>
      <c r="CF201" s="691"/>
      <c r="CG201" s="691"/>
      <c r="CH201" s="691"/>
      <c r="CI201" s="691"/>
      <c r="CJ201" s="691"/>
      <c r="CK201" s="691"/>
      <c r="CL201" s="691"/>
      <c r="CM201" s="691"/>
      <c r="CN201" s="691"/>
      <c r="CO201" s="691"/>
      <c r="CP201" s="691"/>
      <c r="CQ201" s="691"/>
      <c r="CR201" s="691"/>
      <c r="CS201" s="691"/>
      <c r="CT201" s="691"/>
      <c r="CU201" s="691"/>
      <c r="CV201" s="691"/>
      <c r="CW201" s="691"/>
      <c r="CX201" s="691"/>
      <c r="CY201" s="691"/>
      <c r="CZ201" s="691"/>
      <c r="DA201" s="691"/>
      <c r="DB201" s="691"/>
      <c r="DC201" s="691"/>
      <c r="DD201" s="691"/>
      <c r="DE201" s="691"/>
      <c r="DF201" s="691"/>
      <c r="DG201" s="691"/>
      <c r="DH201" s="691"/>
      <c r="DI201" s="691"/>
      <c r="DJ201" s="691"/>
      <c r="DK201" s="691"/>
      <c r="DL201" s="691"/>
      <c r="DM201" s="691"/>
      <c r="DN201" s="691"/>
      <c r="DO201" s="691"/>
      <c r="DP201" s="691"/>
      <c r="DQ201" s="691"/>
      <c r="DR201" s="691"/>
      <c r="DS201" s="691"/>
      <c r="DT201" s="691"/>
      <c r="DU201" s="691"/>
      <c r="DV201" s="691"/>
      <c r="DW201" s="691"/>
      <c r="DX201" s="691"/>
      <c r="DY201" s="691"/>
      <c r="DZ201" s="691"/>
      <c r="EA201" s="691"/>
      <c r="EB201" s="691"/>
      <c r="EC201" s="691"/>
      <c r="ED201" s="691"/>
      <c r="EE201" s="691"/>
      <c r="EF201" s="691"/>
      <c r="EG201" s="691"/>
      <c r="EH201" s="691"/>
      <c r="EI201" s="691"/>
      <c r="EJ201" s="691"/>
      <c r="EK201" s="691"/>
      <c r="EL201" s="691"/>
      <c r="EM201" s="691"/>
      <c r="EN201" s="691"/>
      <c r="EO201" s="691"/>
      <c r="EP201" s="691"/>
      <c r="EQ201" s="691"/>
      <c r="ER201" s="691"/>
      <c r="ES201" s="691"/>
      <c r="ET201" s="691"/>
      <c r="EU201" s="691"/>
      <c r="EV201" s="691"/>
      <c r="EW201" s="691"/>
      <c r="EX201" s="691"/>
      <c r="EY201" s="691"/>
      <c r="EZ201" s="691"/>
      <c r="FA201" s="691"/>
      <c r="FB201" s="691"/>
      <c r="FC201" s="691"/>
      <c r="FD201" s="691"/>
      <c r="FE201" s="691"/>
      <c r="FF201" s="691"/>
      <c r="FG201" s="691"/>
      <c r="FH201" s="691"/>
      <c r="FI201" s="691"/>
      <c r="FJ201" s="691"/>
      <c r="FK201" s="691"/>
      <c r="FL201" s="691"/>
      <c r="FM201" s="691"/>
      <c r="FN201" s="691"/>
      <c r="FO201" s="691"/>
      <c r="FP201" s="691"/>
      <c r="FQ201" s="691"/>
      <c r="FR201" s="691"/>
      <c r="FS201" s="691"/>
      <c r="FT201" s="691"/>
      <c r="FU201" s="691"/>
      <c r="FV201" s="691"/>
      <c r="FW201" s="691"/>
      <c r="FX201" s="691"/>
      <c r="FY201" s="691"/>
      <c r="FZ201" s="691"/>
      <c r="GA201" s="691"/>
      <c r="GB201" s="691"/>
      <c r="GC201" s="691"/>
      <c r="GD201" s="691"/>
      <c r="GE201" s="691"/>
      <c r="GF201" s="691"/>
      <c r="GG201" s="691"/>
      <c r="GH201" s="691"/>
      <c r="GI201" s="691"/>
      <c r="GJ201" s="691"/>
      <c r="GK201" s="691"/>
      <c r="GL201" s="691"/>
      <c r="GM201" s="691"/>
      <c r="GN201" s="691"/>
      <c r="GO201" s="691"/>
      <c r="GP201" s="691"/>
      <c r="GQ201" s="691"/>
      <c r="GR201" s="691"/>
      <c r="GS201" s="691"/>
      <c r="GT201" s="691"/>
      <c r="GU201" s="691"/>
      <c r="GV201" s="691"/>
      <c r="GW201" s="691"/>
      <c r="GX201" s="691"/>
      <c r="GY201" s="691"/>
      <c r="GZ201" s="691"/>
      <c r="HA201" s="691"/>
      <c r="HB201" s="691"/>
      <c r="HC201" s="691"/>
      <c r="HD201" s="691"/>
      <c r="HE201" s="691"/>
      <c r="HF201" s="691"/>
      <c r="HG201" s="691"/>
      <c r="HH201" s="691"/>
    </row>
    <row r="202" spans="1:216" s="787" customFormat="1" x14ac:dyDescent="0.25">
      <c r="A202" s="691"/>
      <c r="B202" s="814"/>
      <c r="C202" s="814"/>
      <c r="D202" s="814"/>
      <c r="E202" s="814"/>
      <c r="F202" s="814"/>
      <c r="G202" s="814"/>
      <c r="I202" s="691"/>
      <c r="J202" s="691"/>
      <c r="K202" s="691"/>
      <c r="L202" s="691"/>
      <c r="M202" s="691"/>
      <c r="N202" s="691"/>
      <c r="O202" s="691"/>
      <c r="P202" s="691"/>
      <c r="Q202" s="691"/>
      <c r="R202" s="691"/>
      <c r="S202" s="691"/>
      <c r="T202" s="691"/>
      <c r="U202" s="691"/>
      <c r="V202" s="691"/>
      <c r="W202" s="691"/>
      <c r="X202" s="691"/>
      <c r="Y202" s="691"/>
      <c r="Z202" s="691"/>
      <c r="AA202" s="691"/>
      <c r="AB202" s="691"/>
      <c r="AC202" s="691"/>
      <c r="AD202" s="691"/>
      <c r="AE202" s="691"/>
      <c r="AF202" s="691"/>
      <c r="AG202" s="691"/>
      <c r="AH202" s="691"/>
      <c r="AI202" s="691"/>
      <c r="AJ202" s="691"/>
      <c r="AK202" s="691"/>
      <c r="AL202" s="691"/>
      <c r="AM202" s="691"/>
      <c r="AN202" s="691"/>
      <c r="AO202" s="691"/>
      <c r="AP202" s="691"/>
      <c r="AQ202" s="691"/>
      <c r="AR202" s="691"/>
      <c r="AS202" s="691"/>
      <c r="AT202" s="691"/>
      <c r="AU202" s="691"/>
      <c r="AV202" s="691"/>
      <c r="AW202" s="691"/>
      <c r="AX202" s="691"/>
      <c r="AY202" s="691"/>
      <c r="AZ202" s="691"/>
      <c r="BA202" s="691"/>
      <c r="BB202" s="691"/>
      <c r="BC202" s="691"/>
      <c r="BD202" s="691"/>
      <c r="BE202" s="691"/>
      <c r="BF202" s="691"/>
      <c r="BG202" s="691"/>
      <c r="BH202" s="691"/>
      <c r="BI202" s="691"/>
      <c r="BJ202" s="691"/>
      <c r="BK202" s="691"/>
      <c r="BL202" s="691"/>
      <c r="BM202" s="691"/>
      <c r="BN202" s="691"/>
      <c r="BO202" s="691"/>
      <c r="BP202" s="691"/>
      <c r="BQ202" s="691"/>
      <c r="BR202" s="691"/>
      <c r="BS202" s="691"/>
      <c r="BT202" s="691"/>
      <c r="BU202" s="691"/>
      <c r="BV202" s="691"/>
      <c r="BW202" s="691"/>
      <c r="BX202" s="691"/>
      <c r="BY202" s="691"/>
      <c r="BZ202" s="691"/>
      <c r="CA202" s="691"/>
      <c r="CB202" s="691"/>
      <c r="CC202" s="691"/>
      <c r="CD202" s="691"/>
      <c r="CE202" s="691"/>
      <c r="CF202" s="691"/>
      <c r="CG202" s="691"/>
      <c r="CH202" s="691"/>
      <c r="CI202" s="691"/>
      <c r="CJ202" s="691"/>
      <c r="CK202" s="691"/>
      <c r="CL202" s="691"/>
      <c r="CM202" s="691"/>
      <c r="CN202" s="691"/>
      <c r="CO202" s="691"/>
      <c r="CP202" s="691"/>
      <c r="CQ202" s="691"/>
      <c r="CR202" s="691"/>
      <c r="CS202" s="691"/>
      <c r="CT202" s="691"/>
      <c r="CU202" s="691"/>
      <c r="CV202" s="691"/>
      <c r="CW202" s="691"/>
      <c r="CX202" s="691"/>
      <c r="CY202" s="691"/>
      <c r="CZ202" s="691"/>
      <c r="DA202" s="691"/>
      <c r="DB202" s="691"/>
      <c r="DC202" s="691"/>
      <c r="DD202" s="691"/>
      <c r="DE202" s="691"/>
      <c r="DF202" s="691"/>
      <c r="DG202" s="691"/>
      <c r="DH202" s="691"/>
      <c r="DI202" s="691"/>
      <c r="DJ202" s="691"/>
      <c r="DK202" s="691"/>
      <c r="DL202" s="691"/>
      <c r="DM202" s="691"/>
      <c r="DN202" s="691"/>
      <c r="DO202" s="691"/>
      <c r="DP202" s="691"/>
      <c r="DQ202" s="691"/>
      <c r="DR202" s="691"/>
      <c r="DS202" s="691"/>
      <c r="DT202" s="691"/>
      <c r="DU202" s="691"/>
      <c r="DV202" s="691"/>
      <c r="DW202" s="691"/>
      <c r="DX202" s="691"/>
      <c r="DY202" s="691"/>
      <c r="DZ202" s="691"/>
      <c r="EA202" s="691"/>
      <c r="EB202" s="691"/>
      <c r="EC202" s="691"/>
      <c r="ED202" s="691"/>
      <c r="EE202" s="691"/>
      <c r="EF202" s="691"/>
      <c r="EG202" s="691"/>
      <c r="EH202" s="691"/>
      <c r="EI202" s="691"/>
      <c r="EJ202" s="691"/>
      <c r="EK202" s="691"/>
      <c r="EL202" s="691"/>
      <c r="EM202" s="691"/>
      <c r="EN202" s="691"/>
      <c r="EO202" s="691"/>
      <c r="EP202" s="691"/>
      <c r="EQ202" s="691"/>
      <c r="ER202" s="691"/>
      <c r="ES202" s="691"/>
      <c r="ET202" s="691"/>
      <c r="EU202" s="691"/>
      <c r="EV202" s="691"/>
      <c r="EW202" s="691"/>
      <c r="EX202" s="691"/>
      <c r="EY202" s="691"/>
      <c r="EZ202" s="691"/>
      <c r="FA202" s="691"/>
      <c r="FB202" s="691"/>
      <c r="FC202" s="691"/>
      <c r="FD202" s="691"/>
      <c r="FE202" s="691"/>
      <c r="FF202" s="691"/>
      <c r="FG202" s="691"/>
      <c r="FH202" s="691"/>
      <c r="FI202" s="691"/>
      <c r="FJ202" s="691"/>
      <c r="FK202" s="691"/>
      <c r="FL202" s="691"/>
      <c r="FM202" s="691"/>
      <c r="FN202" s="691"/>
      <c r="FO202" s="691"/>
      <c r="FP202" s="691"/>
      <c r="FQ202" s="691"/>
      <c r="FR202" s="691"/>
      <c r="FS202" s="691"/>
      <c r="FT202" s="691"/>
      <c r="FU202" s="691"/>
      <c r="FV202" s="691"/>
      <c r="FW202" s="691"/>
      <c r="FX202" s="691"/>
      <c r="FY202" s="691"/>
      <c r="FZ202" s="691"/>
      <c r="GA202" s="691"/>
      <c r="GB202" s="691"/>
      <c r="GC202" s="691"/>
      <c r="GD202" s="691"/>
      <c r="GE202" s="691"/>
      <c r="GF202" s="691"/>
      <c r="GG202" s="691"/>
      <c r="GH202" s="691"/>
      <c r="GI202" s="691"/>
      <c r="GJ202" s="691"/>
      <c r="GK202" s="691"/>
      <c r="GL202" s="691"/>
      <c r="GM202" s="691"/>
      <c r="GN202" s="691"/>
      <c r="GO202" s="691"/>
      <c r="GP202" s="691"/>
      <c r="GQ202" s="691"/>
      <c r="GR202" s="691"/>
      <c r="GS202" s="691"/>
      <c r="GT202" s="691"/>
      <c r="GU202" s="691"/>
      <c r="GV202" s="691"/>
      <c r="GW202" s="691"/>
      <c r="GX202" s="691"/>
      <c r="GY202" s="691"/>
      <c r="GZ202" s="691"/>
      <c r="HA202" s="691"/>
      <c r="HB202" s="691"/>
      <c r="HC202" s="691"/>
      <c r="HD202" s="691"/>
      <c r="HE202" s="691"/>
      <c r="HF202" s="691"/>
      <c r="HG202" s="691"/>
      <c r="HH202" s="691"/>
    </row>
    <row r="203" spans="1:216" s="787" customFormat="1" x14ac:dyDescent="0.25">
      <c r="A203" s="691"/>
      <c r="B203" s="814"/>
      <c r="C203" s="814"/>
      <c r="D203" s="814"/>
      <c r="E203" s="814"/>
      <c r="F203" s="814"/>
      <c r="G203" s="814"/>
      <c r="I203" s="691"/>
      <c r="J203" s="691"/>
      <c r="K203" s="691"/>
      <c r="L203" s="691"/>
      <c r="M203" s="691"/>
      <c r="N203" s="691"/>
      <c r="O203" s="691"/>
      <c r="P203" s="691"/>
      <c r="Q203" s="691"/>
      <c r="R203" s="691"/>
      <c r="S203" s="691"/>
      <c r="T203" s="691"/>
      <c r="U203" s="691"/>
      <c r="V203" s="691"/>
      <c r="W203" s="691"/>
      <c r="X203" s="691"/>
      <c r="Y203" s="691"/>
      <c r="Z203" s="691"/>
      <c r="AA203" s="691"/>
      <c r="AB203" s="691"/>
      <c r="AC203" s="691"/>
      <c r="AD203" s="691"/>
      <c r="AE203" s="691"/>
      <c r="AF203" s="691"/>
      <c r="AG203" s="691"/>
      <c r="AH203" s="691"/>
      <c r="AI203" s="691"/>
      <c r="AJ203" s="691"/>
      <c r="AK203" s="691"/>
      <c r="AL203" s="691"/>
      <c r="AM203" s="691"/>
      <c r="AN203" s="691"/>
      <c r="AO203" s="691"/>
      <c r="AP203" s="691"/>
      <c r="AQ203" s="691"/>
      <c r="AR203" s="691"/>
      <c r="AS203" s="691"/>
      <c r="AT203" s="691"/>
      <c r="AU203" s="691"/>
      <c r="AV203" s="691"/>
      <c r="AW203" s="691"/>
      <c r="AX203" s="691"/>
      <c r="AY203" s="691"/>
      <c r="AZ203" s="691"/>
      <c r="BA203" s="691"/>
      <c r="BB203" s="691"/>
      <c r="BC203" s="691"/>
      <c r="BD203" s="691"/>
      <c r="BE203" s="691"/>
      <c r="BF203" s="691"/>
      <c r="BG203" s="691"/>
      <c r="BH203" s="691"/>
      <c r="BI203" s="691"/>
      <c r="BJ203" s="691"/>
      <c r="BK203" s="691"/>
      <c r="BL203" s="691"/>
      <c r="BM203" s="691"/>
      <c r="BN203" s="691"/>
      <c r="BO203" s="691"/>
      <c r="BP203" s="691"/>
      <c r="BQ203" s="691"/>
      <c r="BR203" s="691"/>
      <c r="BS203" s="691"/>
      <c r="BT203" s="691"/>
      <c r="BU203" s="691"/>
      <c r="BV203" s="691"/>
      <c r="BW203" s="691"/>
      <c r="BX203" s="691"/>
      <c r="BY203" s="691"/>
      <c r="BZ203" s="691"/>
      <c r="CA203" s="691"/>
      <c r="CB203" s="691"/>
      <c r="CC203" s="691"/>
      <c r="CD203" s="691"/>
      <c r="CE203" s="691"/>
      <c r="CF203" s="691"/>
      <c r="CG203" s="691"/>
      <c r="CH203" s="691"/>
      <c r="CI203" s="691"/>
      <c r="CJ203" s="691"/>
      <c r="CK203" s="691"/>
      <c r="CL203" s="691"/>
      <c r="CM203" s="691"/>
      <c r="CN203" s="691"/>
      <c r="CO203" s="691"/>
      <c r="CP203" s="691"/>
      <c r="CQ203" s="691"/>
      <c r="CR203" s="691"/>
      <c r="CS203" s="691"/>
      <c r="CT203" s="691"/>
      <c r="CU203" s="691"/>
      <c r="CV203" s="691"/>
      <c r="CW203" s="691"/>
      <c r="CX203" s="691"/>
      <c r="CY203" s="691"/>
      <c r="CZ203" s="691"/>
      <c r="DA203" s="691"/>
      <c r="DB203" s="691"/>
      <c r="DC203" s="691"/>
      <c r="DD203" s="691"/>
      <c r="DE203" s="691"/>
      <c r="DF203" s="691"/>
      <c r="DG203" s="691"/>
      <c r="DH203" s="691"/>
      <c r="DI203" s="691"/>
      <c r="DJ203" s="691"/>
      <c r="DK203" s="691"/>
      <c r="DL203" s="691"/>
      <c r="DM203" s="691"/>
      <c r="DN203" s="691"/>
      <c r="DO203" s="691"/>
      <c r="DP203" s="691"/>
      <c r="DQ203" s="691"/>
      <c r="DR203" s="691"/>
      <c r="DS203" s="691"/>
      <c r="DT203" s="691"/>
      <c r="DU203" s="691"/>
      <c r="DV203" s="691"/>
      <c r="DW203" s="691"/>
      <c r="DX203" s="691"/>
      <c r="DY203" s="691"/>
      <c r="DZ203" s="691"/>
      <c r="EA203" s="691"/>
      <c r="EB203" s="691"/>
      <c r="EC203" s="691"/>
      <c r="ED203" s="691"/>
      <c r="EE203" s="691"/>
      <c r="EF203" s="691"/>
      <c r="EG203" s="691"/>
      <c r="EH203" s="691"/>
      <c r="EI203" s="691"/>
      <c r="EJ203" s="691"/>
      <c r="EK203" s="691"/>
      <c r="EL203" s="691"/>
      <c r="EM203" s="691"/>
      <c r="EN203" s="691"/>
      <c r="EO203" s="691"/>
      <c r="EP203" s="691"/>
      <c r="EQ203" s="691"/>
      <c r="ER203" s="691"/>
      <c r="ES203" s="691"/>
      <c r="ET203" s="691"/>
      <c r="EU203" s="691"/>
      <c r="EV203" s="691"/>
      <c r="EW203" s="691"/>
      <c r="EX203" s="691"/>
      <c r="EY203" s="691"/>
      <c r="EZ203" s="691"/>
      <c r="FA203" s="691"/>
      <c r="FB203" s="691"/>
      <c r="FC203" s="691"/>
      <c r="FD203" s="691"/>
      <c r="FE203" s="691"/>
      <c r="FF203" s="691"/>
      <c r="FG203" s="691"/>
      <c r="FH203" s="691"/>
      <c r="FI203" s="691"/>
      <c r="FJ203" s="691"/>
      <c r="FK203" s="691"/>
      <c r="FL203" s="691"/>
      <c r="FM203" s="691"/>
      <c r="FN203" s="691"/>
      <c r="FO203" s="691"/>
      <c r="FP203" s="691"/>
      <c r="FQ203" s="691"/>
      <c r="FR203" s="691"/>
      <c r="FS203" s="691"/>
      <c r="FT203" s="691"/>
      <c r="FU203" s="691"/>
      <c r="FV203" s="691"/>
      <c r="FW203" s="691"/>
      <c r="FX203" s="691"/>
      <c r="FY203" s="691"/>
      <c r="FZ203" s="691"/>
      <c r="GA203" s="691"/>
      <c r="GB203" s="691"/>
      <c r="GC203" s="691"/>
      <c r="GD203" s="691"/>
      <c r="GE203" s="691"/>
      <c r="GF203" s="691"/>
      <c r="GG203" s="691"/>
      <c r="GH203" s="691"/>
      <c r="GI203" s="691"/>
      <c r="GJ203" s="691"/>
      <c r="GK203" s="691"/>
      <c r="GL203" s="691"/>
      <c r="GM203" s="691"/>
      <c r="GN203" s="691"/>
      <c r="GO203" s="691"/>
      <c r="GP203" s="691"/>
      <c r="GQ203" s="691"/>
      <c r="GR203" s="691"/>
      <c r="GS203" s="691"/>
      <c r="GT203" s="691"/>
      <c r="GU203" s="691"/>
      <c r="GV203" s="691"/>
      <c r="GW203" s="691"/>
      <c r="GX203" s="691"/>
      <c r="GY203" s="691"/>
      <c r="GZ203" s="691"/>
      <c r="HA203" s="691"/>
      <c r="HB203" s="691"/>
      <c r="HC203" s="691"/>
      <c r="HD203" s="691"/>
      <c r="HE203" s="691"/>
      <c r="HF203" s="691"/>
      <c r="HG203" s="691"/>
      <c r="HH203" s="691"/>
    </row>
    <row r="204" spans="1:216" s="787" customFormat="1" x14ac:dyDescent="0.25">
      <c r="A204" s="691"/>
      <c r="B204" s="814"/>
      <c r="C204" s="814"/>
      <c r="D204" s="814"/>
      <c r="E204" s="814"/>
      <c r="F204" s="814"/>
      <c r="G204" s="814"/>
      <c r="I204" s="691"/>
      <c r="J204" s="691"/>
      <c r="K204" s="691"/>
      <c r="L204" s="691"/>
      <c r="M204" s="691"/>
      <c r="N204" s="691"/>
      <c r="O204" s="691"/>
      <c r="P204" s="691"/>
      <c r="Q204" s="691"/>
      <c r="R204" s="691"/>
      <c r="S204" s="691"/>
      <c r="T204" s="691"/>
      <c r="U204" s="691"/>
      <c r="V204" s="691"/>
      <c r="W204" s="691"/>
      <c r="X204" s="691"/>
      <c r="Y204" s="691"/>
      <c r="Z204" s="691"/>
      <c r="AA204" s="691"/>
      <c r="AB204" s="691"/>
      <c r="AC204" s="691"/>
      <c r="AD204" s="691"/>
      <c r="AE204" s="691"/>
      <c r="AF204" s="691"/>
      <c r="AG204" s="691"/>
      <c r="AH204" s="691"/>
      <c r="AI204" s="691"/>
      <c r="AJ204" s="691"/>
      <c r="AK204" s="691"/>
      <c r="AL204" s="691"/>
      <c r="AM204" s="691"/>
      <c r="AN204" s="691"/>
      <c r="AO204" s="691"/>
      <c r="AP204" s="691"/>
      <c r="AQ204" s="691"/>
      <c r="AR204" s="691"/>
      <c r="AS204" s="691"/>
      <c r="AT204" s="691"/>
      <c r="AU204" s="691"/>
      <c r="AV204" s="691"/>
      <c r="AW204" s="691"/>
      <c r="AX204" s="691"/>
      <c r="AY204" s="691"/>
      <c r="AZ204" s="691"/>
      <c r="BA204" s="691"/>
      <c r="BB204" s="691"/>
      <c r="BC204" s="691"/>
      <c r="BD204" s="691"/>
      <c r="BE204" s="691"/>
      <c r="BF204" s="691"/>
      <c r="BG204" s="691"/>
      <c r="BH204" s="691"/>
      <c r="BI204" s="691"/>
      <c r="BJ204" s="691"/>
      <c r="BK204" s="691"/>
      <c r="BL204" s="691"/>
      <c r="BM204" s="691"/>
      <c r="BN204" s="691"/>
      <c r="BO204" s="691"/>
      <c r="BP204" s="691"/>
      <c r="BQ204" s="691"/>
      <c r="BR204" s="691"/>
      <c r="BS204" s="691"/>
      <c r="BT204" s="691"/>
      <c r="BU204" s="691"/>
      <c r="BV204" s="691"/>
      <c r="BW204" s="691"/>
      <c r="BX204" s="691"/>
      <c r="BY204" s="691"/>
      <c r="BZ204" s="691"/>
      <c r="CA204" s="691"/>
      <c r="CB204" s="691"/>
      <c r="CC204" s="691"/>
      <c r="CD204" s="691"/>
      <c r="CE204" s="691"/>
      <c r="CF204" s="691"/>
      <c r="CG204" s="691"/>
      <c r="CH204" s="691"/>
      <c r="CI204" s="691"/>
      <c r="CJ204" s="691"/>
      <c r="CK204" s="691"/>
      <c r="CL204" s="691"/>
      <c r="CM204" s="691"/>
      <c r="CN204" s="691"/>
      <c r="CO204" s="691"/>
      <c r="CP204" s="691"/>
      <c r="CQ204" s="691"/>
      <c r="CR204" s="691"/>
      <c r="CS204" s="691"/>
      <c r="CT204" s="691"/>
      <c r="CU204" s="691"/>
      <c r="CV204" s="691"/>
      <c r="CW204" s="691"/>
      <c r="CX204" s="691"/>
      <c r="CY204" s="691"/>
      <c r="CZ204" s="691"/>
      <c r="DA204" s="691"/>
      <c r="DB204" s="691"/>
      <c r="DC204" s="691"/>
      <c r="DD204" s="691"/>
      <c r="DE204" s="691"/>
      <c r="DF204" s="691"/>
      <c r="DG204" s="691"/>
      <c r="DH204" s="691"/>
      <c r="DI204" s="691"/>
      <c r="DJ204" s="691"/>
      <c r="DK204" s="691"/>
      <c r="DL204" s="691"/>
      <c r="DM204" s="691"/>
      <c r="DN204" s="691"/>
      <c r="DO204" s="691"/>
      <c r="DP204" s="691"/>
      <c r="DQ204" s="691"/>
      <c r="DR204" s="691"/>
      <c r="DS204" s="691"/>
      <c r="DT204" s="691"/>
      <c r="DU204" s="691"/>
      <c r="DV204" s="691"/>
      <c r="DW204" s="691"/>
      <c r="DX204" s="691"/>
      <c r="DY204" s="691"/>
      <c r="DZ204" s="691"/>
      <c r="EA204" s="691"/>
      <c r="EB204" s="691"/>
      <c r="EC204" s="691"/>
      <c r="ED204" s="691"/>
      <c r="EE204" s="691"/>
      <c r="EF204" s="691"/>
      <c r="EG204" s="691"/>
      <c r="EH204" s="691"/>
      <c r="EI204" s="691"/>
      <c r="EJ204" s="691"/>
      <c r="EK204" s="691"/>
      <c r="EL204" s="691"/>
      <c r="EM204" s="691"/>
      <c r="EN204" s="691"/>
      <c r="EO204" s="691"/>
      <c r="EP204" s="691"/>
      <c r="EQ204" s="691"/>
      <c r="ER204" s="691"/>
      <c r="ES204" s="691"/>
      <c r="ET204" s="691"/>
      <c r="EU204" s="691"/>
      <c r="EV204" s="691"/>
      <c r="EW204" s="691"/>
      <c r="EX204" s="691"/>
      <c r="EY204" s="691"/>
      <c r="EZ204" s="691"/>
      <c r="FA204" s="691"/>
      <c r="FB204" s="691"/>
      <c r="FC204" s="691"/>
      <c r="FD204" s="691"/>
      <c r="FE204" s="691"/>
      <c r="FF204" s="691"/>
      <c r="FG204" s="691"/>
      <c r="FH204" s="691"/>
      <c r="FI204" s="691"/>
      <c r="FJ204" s="691"/>
      <c r="FK204" s="691"/>
      <c r="FL204" s="691"/>
      <c r="FM204" s="691"/>
      <c r="FN204" s="691"/>
      <c r="FO204" s="691"/>
      <c r="FP204" s="691"/>
      <c r="FQ204" s="691"/>
      <c r="FR204" s="691"/>
      <c r="FS204" s="691"/>
      <c r="FT204" s="691"/>
      <c r="FU204" s="691"/>
      <c r="FV204" s="691"/>
      <c r="FW204" s="691"/>
      <c r="FX204" s="691"/>
      <c r="FY204" s="691"/>
      <c r="FZ204" s="691"/>
      <c r="GA204" s="691"/>
      <c r="GB204" s="691"/>
      <c r="GC204" s="691"/>
      <c r="GD204" s="691"/>
      <c r="GE204" s="691"/>
      <c r="GF204" s="691"/>
      <c r="GG204" s="691"/>
      <c r="GH204" s="691"/>
      <c r="GI204" s="691"/>
      <c r="GJ204" s="691"/>
      <c r="GK204" s="691"/>
      <c r="GL204" s="691"/>
      <c r="GM204" s="691"/>
      <c r="GN204" s="691"/>
      <c r="GO204" s="691"/>
      <c r="GP204" s="691"/>
      <c r="GQ204" s="691"/>
      <c r="GR204" s="691"/>
      <c r="GS204" s="691"/>
      <c r="GT204" s="691"/>
      <c r="GU204" s="691"/>
      <c r="GV204" s="691"/>
      <c r="GW204" s="691"/>
      <c r="GX204" s="691"/>
      <c r="GY204" s="691"/>
      <c r="GZ204" s="691"/>
      <c r="HA204" s="691"/>
      <c r="HB204" s="691"/>
      <c r="HC204" s="691"/>
      <c r="HD204" s="691"/>
      <c r="HE204" s="691"/>
      <c r="HF204" s="691"/>
      <c r="HG204" s="691"/>
      <c r="HH204" s="691"/>
    </row>
    <row r="205" spans="1:216" s="787" customFormat="1" x14ac:dyDescent="0.25">
      <c r="A205" s="691"/>
      <c r="B205" s="814"/>
      <c r="C205" s="814"/>
      <c r="D205" s="814"/>
      <c r="E205" s="814"/>
      <c r="F205" s="814"/>
      <c r="G205" s="814"/>
      <c r="I205" s="691"/>
      <c r="J205" s="691"/>
      <c r="K205" s="691"/>
      <c r="L205" s="691"/>
      <c r="M205" s="691"/>
      <c r="N205" s="691"/>
      <c r="O205" s="691"/>
      <c r="P205" s="691"/>
      <c r="Q205" s="691"/>
      <c r="R205" s="691"/>
      <c r="S205" s="691"/>
      <c r="T205" s="691"/>
      <c r="U205" s="691"/>
      <c r="V205" s="691"/>
      <c r="W205" s="691"/>
      <c r="X205" s="691"/>
      <c r="Y205" s="691"/>
      <c r="Z205" s="691"/>
      <c r="AA205" s="691"/>
      <c r="AB205" s="691"/>
      <c r="AC205" s="691"/>
      <c r="AD205" s="691"/>
      <c r="AE205" s="691"/>
      <c r="AF205" s="691"/>
      <c r="AG205" s="691"/>
      <c r="AH205" s="691"/>
      <c r="AI205" s="691"/>
      <c r="AJ205" s="691"/>
      <c r="AK205" s="691"/>
      <c r="AL205" s="691"/>
      <c r="AM205" s="691"/>
      <c r="AN205" s="691"/>
      <c r="AO205" s="691"/>
      <c r="AP205" s="691"/>
      <c r="AQ205" s="691"/>
      <c r="AR205" s="691"/>
      <c r="AS205" s="691"/>
      <c r="AT205" s="691"/>
      <c r="AU205" s="691"/>
      <c r="AV205" s="691"/>
      <c r="AW205" s="691"/>
      <c r="AX205" s="691"/>
      <c r="AY205" s="691"/>
      <c r="AZ205" s="691"/>
      <c r="BA205" s="691"/>
      <c r="BB205" s="691"/>
      <c r="BC205" s="691"/>
      <c r="BD205" s="691"/>
      <c r="BE205" s="691"/>
      <c r="BF205" s="691"/>
      <c r="BG205" s="691"/>
      <c r="BH205" s="691"/>
      <c r="BI205" s="691"/>
      <c r="BJ205" s="691"/>
      <c r="BK205" s="691"/>
      <c r="BL205" s="691"/>
      <c r="BM205" s="691"/>
      <c r="BN205" s="691"/>
      <c r="BO205" s="691"/>
      <c r="BP205" s="691"/>
      <c r="BQ205" s="691"/>
      <c r="BR205" s="691"/>
      <c r="BS205" s="691"/>
      <c r="BT205" s="691"/>
      <c r="BU205" s="691"/>
      <c r="BV205" s="691"/>
      <c r="BW205" s="691"/>
      <c r="BX205" s="691"/>
      <c r="BY205" s="691"/>
      <c r="BZ205" s="691"/>
      <c r="CA205" s="691"/>
      <c r="CB205" s="691"/>
      <c r="CC205" s="691"/>
      <c r="CD205" s="691"/>
      <c r="CE205" s="691"/>
      <c r="CF205" s="691"/>
      <c r="CG205" s="691"/>
      <c r="CH205" s="691"/>
      <c r="CI205" s="691"/>
      <c r="CJ205" s="691"/>
      <c r="CK205" s="691"/>
      <c r="CL205" s="691"/>
      <c r="CM205" s="691"/>
      <c r="CN205" s="691"/>
      <c r="CO205" s="691"/>
      <c r="CP205" s="691"/>
      <c r="CQ205" s="691"/>
      <c r="CR205" s="691"/>
      <c r="CS205" s="691"/>
      <c r="CT205" s="691"/>
      <c r="CU205" s="691"/>
      <c r="CV205" s="691"/>
      <c r="CW205" s="691"/>
      <c r="CX205" s="691"/>
      <c r="CY205" s="691"/>
      <c r="CZ205" s="691"/>
      <c r="DA205" s="691"/>
      <c r="DB205" s="691"/>
      <c r="DC205" s="691"/>
      <c r="DD205" s="691"/>
      <c r="DE205" s="691"/>
      <c r="DF205" s="691"/>
      <c r="DG205" s="691"/>
      <c r="DH205" s="691"/>
      <c r="DI205" s="691"/>
      <c r="DJ205" s="691"/>
      <c r="DK205" s="691"/>
      <c r="DL205" s="691"/>
      <c r="DM205" s="691"/>
      <c r="DN205" s="691"/>
      <c r="DO205" s="691"/>
      <c r="DP205" s="691"/>
      <c r="DQ205" s="691"/>
      <c r="DR205" s="691"/>
      <c r="DS205" s="691"/>
      <c r="DT205" s="691"/>
      <c r="DU205" s="691"/>
      <c r="DV205" s="691"/>
      <c r="DW205" s="691"/>
      <c r="DX205" s="691"/>
      <c r="DY205" s="691"/>
      <c r="DZ205" s="691"/>
      <c r="EA205" s="691"/>
      <c r="EB205" s="691"/>
      <c r="EC205" s="691"/>
      <c r="ED205" s="691"/>
      <c r="EE205" s="691"/>
      <c r="EF205" s="691"/>
      <c r="EG205" s="691"/>
      <c r="EH205" s="691"/>
      <c r="EI205" s="691"/>
      <c r="EJ205" s="691"/>
      <c r="EK205" s="691"/>
      <c r="EL205" s="691"/>
      <c r="EM205" s="691"/>
      <c r="EN205" s="691"/>
      <c r="EO205" s="691"/>
      <c r="EP205" s="691"/>
      <c r="EQ205" s="691"/>
      <c r="ER205" s="691"/>
      <c r="ES205" s="691"/>
      <c r="ET205" s="691"/>
      <c r="EU205" s="691"/>
      <c r="EV205" s="691"/>
      <c r="EW205" s="691"/>
      <c r="EX205" s="691"/>
      <c r="EY205" s="691"/>
      <c r="EZ205" s="691"/>
      <c r="FA205" s="691"/>
      <c r="FB205" s="691"/>
      <c r="FC205" s="691"/>
      <c r="FD205" s="691"/>
      <c r="FE205" s="691"/>
      <c r="FF205" s="691"/>
      <c r="FG205" s="691"/>
      <c r="FH205" s="691"/>
      <c r="FI205" s="691"/>
      <c r="FJ205" s="691"/>
      <c r="FK205" s="691"/>
      <c r="FL205" s="691"/>
      <c r="FM205" s="691"/>
      <c r="FN205" s="691"/>
      <c r="FO205" s="691"/>
      <c r="FP205" s="691"/>
      <c r="FQ205" s="691"/>
      <c r="FR205" s="691"/>
      <c r="FS205" s="691"/>
      <c r="FT205" s="691"/>
      <c r="FU205" s="691"/>
      <c r="FV205" s="691"/>
      <c r="FW205" s="691"/>
      <c r="FX205" s="691"/>
      <c r="FY205" s="691"/>
      <c r="FZ205" s="691"/>
      <c r="GA205" s="691"/>
      <c r="GB205" s="691"/>
      <c r="GC205" s="691"/>
      <c r="GD205" s="691"/>
      <c r="GE205" s="691"/>
      <c r="GF205" s="691"/>
      <c r="GG205" s="691"/>
      <c r="GH205" s="691"/>
      <c r="GI205" s="691"/>
      <c r="GJ205" s="691"/>
      <c r="GK205" s="691"/>
      <c r="GL205" s="691"/>
      <c r="GM205" s="691"/>
      <c r="GN205" s="691"/>
      <c r="GO205" s="691"/>
      <c r="GP205" s="691"/>
      <c r="GQ205" s="691"/>
      <c r="GR205" s="691"/>
      <c r="GS205" s="691"/>
      <c r="GT205" s="691"/>
      <c r="GU205" s="691"/>
      <c r="GV205" s="691"/>
      <c r="GW205" s="691"/>
      <c r="GX205" s="691"/>
      <c r="GY205" s="691"/>
      <c r="GZ205" s="691"/>
      <c r="HA205" s="691"/>
      <c r="HB205" s="691"/>
      <c r="HC205" s="691"/>
      <c r="HD205" s="691"/>
      <c r="HE205" s="691"/>
      <c r="HF205" s="691"/>
      <c r="HG205" s="691"/>
      <c r="HH205" s="691"/>
    </row>
    <row r="206" spans="1:216" s="787" customFormat="1" x14ac:dyDescent="0.25">
      <c r="A206" s="691"/>
      <c r="B206" s="814"/>
      <c r="C206" s="814"/>
      <c r="D206" s="814"/>
      <c r="E206" s="814"/>
      <c r="F206" s="814"/>
      <c r="G206" s="814"/>
      <c r="I206" s="691"/>
      <c r="J206" s="691"/>
      <c r="K206" s="691"/>
      <c r="L206" s="691"/>
      <c r="M206" s="691"/>
      <c r="N206" s="691"/>
      <c r="O206" s="691"/>
      <c r="P206" s="691"/>
      <c r="Q206" s="691"/>
      <c r="R206" s="691"/>
      <c r="S206" s="691"/>
      <c r="T206" s="691"/>
      <c r="U206" s="691"/>
      <c r="V206" s="691"/>
      <c r="W206" s="691"/>
      <c r="X206" s="691"/>
      <c r="Y206" s="691"/>
      <c r="Z206" s="691"/>
      <c r="AA206" s="691"/>
      <c r="AB206" s="691"/>
      <c r="AC206" s="691"/>
      <c r="AD206" s="691"/>
      <c r="AE206" s="691"/>
      <c r="AF206" s="691"/>
      <c r="AG206" s="691"/>
      <c r="AH206" s="691"/>
      <c r="AI206" s="691"/>
      <c r="AJ206" s="691"/>
      <c r="AK206" s="691"/>
      <c r="AL206" s="691"/>
      <c r="AM206" s="691"/>
      <c r="AN206" s="691"/>
      <c r="AO206" s="691"/>
      <c r="AP206" s="691"/>
      <c r="AQ206" s="691"/>
      <c r="AR206" s="691"/>
      <c r="AS206" s="691"/>
      <c r="AT206" s="691"/>
      <c r="AU206" s="691"/>
      <c r="AV206" s="691"/>
      <c r="AW206" s="691"/>
      <c r="AX206" s="691"/>
      <c r="AY206" s="691"/>
      <c r="AZ206" s="691"/>
      <c r="BA206" s="691"/>
      <c r="BB206" s="691"/>
      <c r="BC206" s="691"/>
      <c r="BD206" s="691"/>
      <c r="BE206" s="691"/>
      <c r="BF206" s="691"/>
      <c r="BG206" s="691"/>
      <c r="BH206" s="691"/>
      <c r="BI206" s="691"/>
      <c r="BJ206" s="691"/>
      <c r="BK206" s="691"/>
      <c r="BL206" s="691"/>
      <c r="BM206" s="691"/>
      <c r="BN206" s="691"/>
      <c r="BO206" s="691"/>
      <c r="BP206" s="691"/>
      <c r="BQ206" s="691"/>
      <c r="BR206" s="691"/>
      <c r="BS206" s="691"/>
      <c r="BT206" s="691"/>
      <c r="BU206" s="691"/>
      <c r="BV206" s="691"/>
      <c r="BW206" s="691"/>
      <c r="BX206" s="691"/>
      <c r="BY206" s="691"/>
      <c r="BZ206" s="691"/>
      <c r="CA206" s="691"/>
      <c r="CB206" s="691"/>
      <c r="CC206" s="691"/>
      <c r="CD206" s="691"/>
      <c r="CE206" s="691"/>
      <c r="CF206" s="691"/>
      <c r="CG206" s="691"/>
      <c r="CH206" s="691"/>
      <c r="CI206" s="691"/>
      <c r="CJ206" s="691"/>
      <c r="CK206" s="691"/>
      <c r="CL206" s="691"/>
      <c r="CM206" s="691"/>
      <c r="CN206" s="691"/>
      <c r="CO206" s="691"/>
      <c r="CP206" s="691"/>
      <c r="CQ206" s="691"/>
      <c r="CR206" s="691"/>
      <c r="CS206" s="691"/>
      <c r="CT206" s="691"/>
      <c r="CU206" s="691"/>
      <c r="CV206" s="691"/>
      <c r="CW206" s="691"/>
      <c r="CX206" s="691"/>
      <c r="CY206" s="691"/>
      <c r="CZ206" s="691"/>
      <c r="DA206" s="691"/>
      <c r="DB206" s="691"/>
      <c r="DC206" s="691"/>
      <c r="DD206" s="691"/>
      <c r="DE206" s="691"/>
      <c r="DF206" s="691"/>
      <c r="DG206" s="691"/>
      <c r="DH206" s="691"/>
      <c r="DI206" s="691"/>
      <c r="DJ206" s="691"/>
      <c r="DK206" s="691"/>
      <c r="DL206" s="691"/>
      <c r="DM206" s="691"/>
      <c r="DN206" s="691"/>
      <c r="DO206" s="691"/>
      <c r="DP206" s="691"/>
      <c r="DQ206" s="691"/>
      <c r="DR206" s="691"/>
      <c r="DS206" s="691"/>
      <c r="DT206" s="691"/>
      <c r="DU206" s="691"/>
      <c r="DV206" s="691"/>
      <c r="DW206" s="691"/>
      <c r="DX206" s="691"/>
      <c r="DY206" s="691"/>
      <c r="DZ206" s="691"/>
      <c r="EA206" s="691"/>
      <c r="EB206" s="691"/>
      <c r="EC206" s="691"/>
      <c r="ED206" s="691"/>
      <c r="EE206" s="691"/>
      <c r="EF206" s="691"/>
      <c r="EG206" s="691"/>
      <c r="EH206" s="691"/>
      <c r="EI206" s="691"/>
      <c r="EJ206" s="691"/>
      <c r="EK206" s="691"/>
      <c r="EL206" s="691"/>
      <c r="EM206" s="691"/>
      <c r="EN206" s="691"/>
      <c r="EO206" s="691"/>
      <c r="EP206" s="691"/>
      <c r="EQ206" s="691"/>
      <c r="ER206" s="691"/>
      <c r="ES206" s="691"/>
      <c r="ET206" s="691"/>
      <c r="EU206" s="691"/>
      <c r="EV206" s="691"/>
      <c r="EW206" s="691"/>
      <c r="EX206" s="691"/>
      <c r="EY206" s="691"/>
      <c r="EZ206" s="691"/>
      <c r="FA206" s="691"/>
      <c r="FB206" s="691"/>
      <c r="FC206" s="691"/>
      <c r="FD206" s="691"/>
      <c r="FE206" s="691"/>
      <c r="FF206" s="691"/>
      <c r="FG206" s="691"/>
      <c r="FH206" s="691"/>
      <c r="FI206" s="691"/>
      <c r="FJ206" s="691"/>
      <c r="FK206" s="691"/>
      <c r="FL206" s="691"/>
      <c r="FM206" s="691"/>
      <c r="FN206" s="691"/>
      <c r="FO206" s="691"/>
      <c r="FP206" s="691"/>
      <c r="FQ206" s="691"/>
      <c r="FR206" s="691"/>
      <c r="FS206" s="691"/>
      <c r="FT206" s="691"/>
      <c r="FU206" s="691"/>
      <c r="FV206" s="691"/>
      <c r="FW206" s="691"/>
      <c r="FX206" s="691"/>
      <c r="FY206" s="691"/>
      <c r="FZ206" s="691"/>
      <c r="GA206" s="691"/>
      <c r="GB206" s="691"/>
      <c r="GC206" s="691"/>
      <c r="GD206" s="691"/>
      <c r="GE206" s="691"/>
      <c r="GF206" s="691"/>
      <c r="GG206" s="691"/>
      <c r="GH206" s="691"/>
      <c r="GI206" s="691"/>
      <c r="GJ206" s="691"/>
      <c r="GK206" s="691"/>
      <c r="GL206" s="691"/>
      <c r="GM206" s="691"/>
      <c r="GN206" s="691"/>
      <c r="GO206" s="691"/>
      <c r="GP206" s="691"/>
      <c r="GQ206" s="691"/>
      <c r="GR206" s="691"/>
      <c r="GS206" s="691"/>
      <c r="GT206" s="691"/>
      <c r="GU206" s="691"/>
      <c r="GV206" s="691"/>
      <c r="GW206" s="691"/>
      <c r="GX206" s="691"/>
      <c r="GY206" s="691"/>
      <c r="GZ206" s="691"/>
      <c r="HA206" s="691"/>
      <c r="HB206" s="691"/>
      <c r="HC206" s="691"/>
      <c r="HD206" s="691"/>
      <c r="HE206" s="691"/>
      <c r="HF206" s="691"/>
      <c r="HG206" s="691"/>
      <c r="HH206" s="691"/>
    </row>
    <row r="207" spans="1:216" s="787" customFormat="1" x14ac:dyDescent="0.25">
      <c r="A207" s="691"/>
      <c r="B207" s="814"/>
      <c r="C207" s="814"/>
      <c r="D207" s="814"/>
      <c r="E207" s="814"/>
      <c r="F207" s="814"/>
      <c r="G207" s="814"/>
      <c r="I207" s="691"/>
      <c r="J207" s="691"/>
      <c r="K207" s="691"/>
      <c r="L207" s="691"/>
      <c r="M207" s="691"/>
      <c r="N207" s="691"/>
      <c r="O207" s="691"/>
      <c r="P207" s="691"/>
      <c r="Q207" s="691"/>
      <c r="R207" s="691"/>
      <c r="S207" s="691"/>
      <c r="T207" s="691"/>
      <c r="U207" s="691"/>
      <c r="V207" s="691"/>
      <c r="W207" s="691"/>
      <c r="X207" s="691"/>
      <c r="Y207" s="691"/>
      <c r="Z207" s="691"/>
      <c r="AA207" s="691"/>
      <c r="AB207" s="691"/>
      <c r="AC207" s="691"/>
      <c r="AD207" s="691"/>
      <c r="AE207" s="691"/>
      <c r="AF207" s="691"/>
      <c r="AG207" s="691"/>
      <c r="AH207" s="691"/>
      <c r="AI207" s="691"/>
      <c r="AJ207" s="691"/>
      <c r="AK207" s="691"/>
      <c r="AL207" s="691"/>
      <c r="AM207" s="691"/>
      <c r="AN207" s="691"/>
      <c r="AO207" s="691"/>
      <c r="AP207" s="691"/>
      <c r="AQ207" s="691"/>
      <c r="AR207" s="691"/>
      <c r="AS207" s="691"/>
      <c r="AT207" s="691"/>
      <c r="AU207" s="691"/>
      <c r="AV207" s="691"/>
      <c r="AW207" s="691"/>
      <c r="AX207" s="691"/>
      <c r="AY207" s="691"/>
      <c r="AZ207" s="691"/>
      <c r="BA207" s="691"/>
      <c r="BB207" s="691"/>
      <c r="BC207" s="691"/>
      <c r="BD207" s="691"/>
      <c r="BE207" s="691"/>
      <c r="BF207" s="691"/>
      <c r="BG207" s="691"/>
      <c r="BH207" s="691"/>
      <c r="BI207" s="691"/>
      <c r="BJ207" s="691"/>
      <c r="BK207" s="691"/>
      <c r="BL207" s="691"/>
      <c r="BM207" s="691"/>
      <c r="BN207" s="691"/>
      <c r="BO207" s="691"/>
      <c r="BP207" s="691"/>
      <c r="BQ207" s="691"/>
      <c r="BR207" s="691"/>
      <c r="BS207" s="691"/>
      <c r="BT207" s="691"/>
      <c r="BU207" s="691"/>
      <c r="BV207" s="691"/>
      <c r="BW207" s="691"/>
      <c r="BX207" s="691"/>
      <c r="BY207" s="691"/>
      <c r="BZ207" s="691"/>
      <c r="CA207" s="691"/>
      <c r="CB207" s="691"/>
      <c r="CC207" s="691"/>
      <c r="CD207" s="691"/>
      <c r="CE207" s="691"/>
      <c r="CF207" s="691"/>
      <c r="CG207" s="691"/>
      <c r="CH207" s="691"/>
      <c r="CI207" s="691"/>
      <c r="CJ207" s="691"/>
      <c r="CK207" s="691"/>
      <c r="CL207" s="691"/>
      <c r="CM207" s="691"/>
      <c r="CN207" s="691"/>
      <c r="CO207" s="691"/>
      <c r="CP207" s="691"/>
      <c r="CQ207" s="691"/>
      <c r="CR207" s="691"/>
      <c r="CS207" s="691"/>
      <c r="CT207" s="691"/>
      <c r="CU207" s="691"/>
      <c r="CV207" s="691"/>
      <c r="CW207" s="691"/>
      <c r="CX207" s="691"/>
      <c r="CY207" s="691"/>
      <c r="CZ207" s="691"/>
      <c r="DA207" s="691"/>
      <c r="DB207" s="691"/>
      <c r="DC207" s="691"/>
      <c r="DD207" s="691"/>
      <c r="DE207" s="691"/>
      <c r="DF207" s="691"/>
      <c r="DG207" s="691"/>
      <c r="DH207" s="691"/>
      <c r="DI207" s="691"/>
      <c r="DJ207" s="691"/>
      <c r="DK207" s="691"/>
      <c r="DL207" s="691"/>
      <c r="DM207" s="691"/>
      <c r="DN207" s="691"/>
      <c r="DO207" s="691"/>
      <c r="DP207" s="691"/>
      <c r="DQ207" s="691"/>
      <c r="DR207" s="691"/>
      <c r="DS207" s="691"/>
      <c r="DT207" s="691"/>
      <c r="DU207" s="691"/>
      <c r="DV207" s="691"/>
      <c r="DW207" s="691"/>
      <c r="DX207" s="691"/>
      <c r="DY207" s="691"/>
      <c r="DZ207" s="691"/>
      <c r="EA207" s="691"/>
      <c r="EB207" s="691"/>
      <c r="EC207" s="691"/>
      <c r="ED207" s="691"/>
      <c r="EE207" s="691"/>
      <c r="EF207" s="691"/>
      <c r="EG207" s="691"/>
      <c r="EH207" s="691"/>
      <c r="EI207" s="691"/>
      <c r="EJ207" s="691"/>
      <c r="EK207" s="691"/>
      <c r="EL207" s="691"/>
      <c r="EM207" s="691"/>
      <c r="EN207" s="691"/>
      <c r="EO207" s="691"/>
      <c r="EP207" s="691"/>
      <c r="EQ207" s="691"/>
      <c r="ER207" s="691"/>
      <c r="ES207" s="691"/>
      <c r="ET207" s="691"/>
      <c r="EU207" s="691"/>
      <c r="EV207" s="691"/>
      <c r="EW207" s="691"/>
      <c r="EX207" s="691"/>
      <c r="EY207" s="691"/>
      <c r="EZ207" s="691"/>
      <c r="FA207" s="691"/>
      <c r="FB207" s="691"/>
      <c r="FC207" s="691"/>
      <c r="FD207" s="691"/>
      <c r="FE207" s="691"/>
      <c r="FF207" s="691"/>
      <c r="FG207" s="691"/>
      <c r="FH207" s="691"/>
      <c r="FI207" s="691"/>
      <c r="FJ207" s="691"/>
      <c r="FK207" s="691"/>
      <c r="FL207" s="691"/>
      <c r="FM207" s="691"/>
      <c r="FN207" s="691"/>
      <c r="FO207" s="691"/>
      <c r="FP207" s="691"/>
      <c r="FQ207" s="691"/>
      <c r="FR207" s="691"/>
      <c r="FS207" s="691"/>
      <c r="FT207" s="691"/>
      <c r="FU207" s="691"/>
      <c r="FV207" s="691"/>
      <c r="FW207" s="691"/>
      <c r="FX207" s="691"/>
      <c r="FY207" s="691"/>
      <c r="FZ207" s="691"/>
      <c r="GA207" s="691"/>
      <c r="GB207" s="691"/>
      <c r="GC207" s="691"/>
      <c r="GD207" s="691"/>
      <c r="GE207" s="691"/>
      <c r="GF207" s="691"/>
      <c r="GG207" s="691"/>
      <c r="GH207" s="691"/>
      <c r="GI207" s="691"/>
      <c r="GJ207" s="691"/>
      <c r="GK207" s="691"/>
      <c r="GL207" s="691"/>
      <c r="GM207" s="691"/>
      <c r="GN207" s="691"/>
      <c r="GO207" s="691"/>
      <c r="GP207" s="691"/>
      <c r="GQ207" s="691"/>
      <c r="GR207" s="691"/>
      <c r="GS207" s="691"/>
      <c r="GT207" s="691"/>
      <c r="GU207" s="691"/>
      <c r="GV207" s="691"/>
      <c r="GW207" s="691"/>
      <c r="GX207" s="691"/>
      <c r="GY207" s="691"/>
      <c r="GZ207" s="691"/>
      <c r="HA207" s="691"/>
      <c r="HB207" s="691"/>
      <c r="HC207" s="691"/>
      <c r="HD207" s="691"/>
      <c r="HE207" s="691"/>
      <c r="HF207" s="691"/>
      <c r="HG207" s="691"/>
      <c r="HH207" s="691"/>
    </row>
    <row r="208" spans="1:216" s="787" customFormat="1" x14ac:dyDescent="0.25">
      <c r="A208" s="691"/>
      <c r="B208" s="814"/>
      <c r="C208" s="814"/>
      <c r="D208" s="814"/>
      <c r="E208" s="814"/>
      <c r="F208" s="814"/>
      <c r="G208" s="814"/>
      <c r="I208" s="691"/>
      <c r="J208" s="691"/>
      <c r="K208" s="691"/>
      <c r="L208" s="691"/>
      <c r="M208" s="691"/>
      <c r="N208" s="691"/>
      <c r="O208" s="691"/>
      <c r="P208" s="691"/>
      <c r="Q208" s="691"/>
      <c r="R208" s="691"/>
      <c r="S208" s="691"/>
      <c r="T208" s="691"/>
      <c r="U208" s="691"/>
      <c r="V208" s="691"/>
      <c r="W208" s="691"/>
      <c r="X208" s="691"/>
      <c r="Y208" s="691"/>
      <c r="Z208" s="691"/>
      <c r="AA208" s="691"/>
      <c r="AB208" s="691"/>
      <c r="AC208" s="691"/>
      <c r="AD208" s="691"/>
      <c r="AE208" s="691"/>
      <c r="AF208" s="691"/>
      <c r="AG208" s="691"/>
      <c r="AH208" s="691"/>
      <c r="AI208" s="691"/>
      <c r="AJ208" s="691"/>
      <c r="AK208" s="691"/>
      <c r="AL208" s="691"/>
      <c r="AM208" s="691"/>
      <c r="AN208" s="691"/>
      <c r="AO208" s="691"/>
      <c r="AP208" s="691"/>
      <c r="AQ208" s="691"/>
      <c r="AR208" s="691"/>
      <c r="AS208" s="691"/>
      <c r="AT208" s="691"/>
      <c r="AU208" s="691"/>
      <c r="AV208" s="691"/>
      <c r="AW208" s="691"/>
      <c r="AX208" s="691"/>
      <c r="AY208" s="691"/>
      <c r="AZ208" s="691"/>
      <c r="BA208" s="691"/>
      <c r="BB208" s="691"/>
      <c r="BC208" s="691"/>
      <c r="BD208" s="691"/>
      <c r="BE208" s="691"/>
      <c r="BF208" s="691"/>
      <c r="BG208" s="691"/>
      <c r="BH208" s="691"/>
      <c r="BI208" s="691"/>
      <c r="BJ208" s="691"/>
      <c r="BK208" s="691"/>
      <c r="BL208" s="691"/>
      <c r="BM208" s="691"/>
      <c r="BN208" s="691"/>
      <c r="BO208" s="691"/>
      <c r="BP208" s="691"/>
      <c r="BQ208" s="691"/>
      <c r="BR208" s="691"/>
      <c r="BS208" s="691"/>
      <c r="BT208" s="691"/>
      <c r="BU208" s="691"/>
      <c r="BV208" s="691"/>
      <c r="BW208" s="691"/>
      <c r="BX208" s="691"/>
      <c r="BY208" s="691"/>
      <c r="BZ208" s="691"/>
      <c r="CA208" s="691"/>
      <c r="CB208" s="691"/>
      <c r="CC208" s="691"/>
      <c r="CD208" s="691"/>
      <c r="CE208" s="691"/>
      <c r="CF208" s="691"/>
      <c r="CG208" s="691"/>
      <c r="CH208" s="691"/>
      <c r="CI208" s="691"/>
      <c r="CJ208" s="691"/>
      <c r="CK208" s="691"/>
      <c r="CL208" s="691"/>
      <c r="CM208" s="691"/>
      <c r="CN208" s="691"/>
      <c r="CO208" s="691"/>
      <c r="CP208" s="691"/>
      <c r="CQ208" s="691"/>
      <c r="CR208" s="691"/>
      <c r="CS208" s="691"/>
      <c r="CT208" s="691"/>
      <c r="CU208" s="691"/>
      <c r="CV208" s="691"/>
      <c r="CW208" s="691"/>
      <c r="CX208" s="691"/>
      <c r="CY208" s="691"/>
      <c r="CZ208" s="691"/>
      <c r="DA208" s="691"/>
      <c r="DB208" s="691"/>
      <c r="DC208" s="691"/>
      <c r="DD208" s="691"/>
      <c r="DE208" s="691"/>
      <c r="DF208" s="691"/>
      <c r="DG208" s="691"/>
      <c r="DH208" s="691"/>
      <c r="DI208" s="691"/>
      <c r="DJ208" s="691"/>
      <c r="DK208" s="691"/>
      <c r="DL208" s="691"/>
      <c r="DM208" s="691"/>
      <c r="DN208" s="691"/>
      <c r="DO208" s="691"/>
      <c r="DP208" s="691"/>
      <c r="DQ208" s="691"/>
      <c r="DR208" s="691"/>
      <c r="DS208" s="691"/>
      <c r="DT208" s="691"/>
      <c r="DU208" s="691"/>
      <c r="DV208" s="691"/>
      <c r="DW208" s="691"/>
      <c r="DX208" s="691"/>
      <c r="DY208" s="691"/>
      <c r="DZ208" s="691"/>
      <c r="EA208" s="691"/>
      <c r="EB208" s="691"/>
      <c r="EC208" s="691"/>
      <c r="ED208" s="691"/>
      <c r="EE208" s="691"/>
      <c r="EF208" s="691"/>
      <c r="EG208" s="691"/>
      <c r="EH208" s="691"/>
      <c r="EI208" s="691"/>
      <c r="EJ208" s="691"/>
      <c r="EK208" s="691"/>
      <c r="EL208" s="691"/>
      <c r="EM208" s="691"/>
      <c r="EN208" s="691"/>
      <c r="EO208" s="691"/>
      <c r="EP208" s="691"/>
      <c r="EQ208" s="691"/>
      <c r="ER208" s="691"/>
      <c r="ES208" s="691"/>
      <c r="ET208" s="691"/>
      <c r="EU208" s="691"/>
      <c r="EV208" s="691"/>
      <c r="EW208" s="691"/>
      <c r="EX208" s="691"/>
      <c r="EY208" s="691"/>
      <c r="EZ208" s="691"/>
      <c r="FA208" s="691"/>
      <c r="FB208" s="691"/>
      <c r="FC208" s="691"/>
      <c r="FD208" s="691"/>
      <c r="FE208" s="691"/>
      <c r="FF208" s="691"/>
      <c r="FG208" s="691"/>
      <c r="FH208" s="691"/>
      <c r="FI208" s="691"/>
      <c r="FJ208" s="691"/>
      <c r="FK208" s="691"/>
      <c r="FL208" s="691"/>
      <c r="FM208" s="691"/>
      <c r="FN208" s="691"/>
      <c r="FO208" s="691"/>
      <c r="FP208" s="691"/>
      <c r="FQ208" s="691"/>
      <c r="FR208" s="691"/>
      <c r="FS208" s="691"/>
      <c r="FT208" s="691"/>
      <c r="FU208" s="691"/>
      <c r="FV208" s="691"/>
      <c r="FW208" s="691"/>
      <c r="FX208" s="691"/>
      <c r="FY208" s="691"/>
      <c r="FZ208" s="691"/>
      <c r="GA208" s="691"/>
      <c r="GB208" s="691"/>
      <c r="GC208" s="691"/>
      <c r="GD208" s="691"/>
      <c r="GE208" s="691"/>
      <c r="GF208" s="691"/>
      <c r="GG208" s="691"/>
      <c r="GH208" s="691"/>
      <c r="GI208" s="691"/>
      <c r="GJ208" s="691"/>
      <c r="GK208" s="691"/>
      <c r="GL208" s="691"/>
      <c r="GM208" s="691"/>
      <c r="GN208" s="691"/>
      <c r="GO208" s="691"/>
      <c r="GP208" s="691"/>
      <c r="GQ208" s="691"/>
      <c r="GR208" s="691"/>
      <c r="GS208" s="691"/>
      <c r="GT208" s="691"/>
      <c r="GU208" s="691"/>
      <c r="GV208" s="691"/>
      <c r="GW208" s="691"/>
      <c r="GX208" s="691"/>
      <c r="GY208" s="691"/>
      <c r="GZ208" s="691"/>
      <c r="HA208" s="691"/>
      <c r="HB208" s="691"/>
      <c r="HC208" s="691"/>
      <c r="HD208" s="691"/>
      <c r="HE208" s="691"/>
      <c r="HF208" s="691"/>
      <c r="HG208" s="691"/>
      <c r="HH208" s="691"/>
    </row>
    <row r="209" spans="1:216" s="787" customFormat="1" x14ac:dyDescent="0.25">
      <c r="A209" s="691"/>
      <c r="B209" s="814"/>
      <c r="C209" s="814"/>
      <c r="D209" s="814"/>
      <c r="E209" s="814"/>
      <c r="F209" s="814"/>
      <c r="G209" s="814"/>
      <c r="I209" s="691"/>
      <c r="J209" s="691"/>
      <c r="K209" s="691"/>
      <c r="L209" s="691"/>
      <c r="M209" s="691"/>
      <c r="N209" s="691"/>
      <c r="O209" s="691"/>
      <c r="P209" s="691"/>
      <c r="Q209" s="691"/>
      <c r="R209" s="691"/>
      <c r="S209" s="691"/>
      <c r="T209" s="691"/>
      <c r="U209" s="691"/>
      <c r="V209" s="691"/>
      <c r="W209" s="691"/>
      <c r="X209" s="691"/>
      <c r="Y209" s="691"/>
      <c r="Z209" s="691"/>
      <c r="AA209" s="691"/>
      <c r="AB209" s="691"/>
      <c r="AC209" s="691"/>
      <c r="AD209" s="691"/>
      <c r="AE209" s="691"/>
      <c r="AF209" s="691"/>
      <c r="AG209" s="691"/>
      <c r="AH209" s="691"/>
      <c r="AI209" s="691"/>
      <c r="AJ209" s="691"/>
      <c r="AK209" s="691"/>
      <c r="AL209" s="691"/>
      <c r="AM209" s="691"/>
      <c r="AN209" s="691"/>
      <c r="AO209" s="691"/>
      <c r="AP209" s="691"/>
      <c r="AQ209" s="691"/>
      <c r="AR209" s="691"/>
      <c r="AS209" s="691"/>
      <c r="AT209" s="691"/>
      <c r="AU209" s="691"/>
      <c r="AV209" s="691"/>
      <c r="AW209" s="691"/>
      <c r="AX209" s="691"/>
      <c r="AY209" s="691"/>
      <c r="AZ209" s="691"/>
      <c r="BA209" s="691"/>
      <c r="BB209" s="691"/>
      <c r="BC209" s="691"/>
      <c r="BD209" s="691"/>
      <c r="BE209" s="691"/>
      <c r="BF209" s="691"/>
      <c r="BG209" s="691"/>
      <c r="BH209" s="691"/>
      <c r="BI209" s="691"/>
      <c r="BJ209" s="691"/>
      <c r="BK209" s="691"/>
      <c r="BL209" s="691"/>
      <c r="BM209" s="691"/>
      <c r="BN209" s="691"/>
      <c r="BO209" s="691"/>
      <c r="BP209" s="691"/>
      <c r="BQ209" s="691"/>
      <c r="BR209" s="691"/>
      <c r="BS209" s="691"/>
      <c r="BT209" s="691"/>
      <c r="BU209" s="691"/>
      <c r="BV209" s="691"/>
      <c r="BW209" s="691"/>
      <c r="BX209" s="691"/>
      <c r="BY209" s="691"/>
      <c r="BZ209" s="691"/>
      <c r="CA209" s="691"/>
      <c r="CB209" s="691"/>
      <c r="CC209" s="691"/>
      <c r="CD209" s="691"/>
      <c r="CE209" s="691"/>
      <c r="CF209" s="691"/>
      <c r="CG209" s="691"/>
      <c r="CH209" s="691"/>
      <c r="CI209" s="691"/>
      <c r="CJ209" s="691"/>
      <c r="CK209" s="691"/>
      <c r="CL209" s="691"/>
      <c r="CM209" s="691"/>
      <c r="CN209" s="691"/>
      <c r="CO209" s="691"/>
      <c r="CP209" s="691"/>
      <c r="CQ209" s="691"/>
      <c r="CR209" s="691"/>
      <c r="CS209" s="691"/>
      <c r="CT209" s="691"/>
      <c r="CU209" s="691"/>
      <c r="CV209" s="691"/>
      <c r="CW209" s="691"/>
      <c r="CX209" s="691"/>
      <c r="CY209" s="691"/>
      <c r="CZ209" s="691"/>
      <c r="DA209" s="691"/>
      <c r="DB209" s="691"/>
      <c r="DC209" s="691"/>
      <c r="DD209" s="691"/>
      <c r="DE209" s="691"/>
      <c r="DF209" s="691"/>
      <c r="DG209" s="691"/>
      <c r="DH209" s="691"/>
      <c r="DI209" s="691"/>
      <c r="DJ209" s="691"/>
      <c r="DK209" s="691"/>
      <c r="DL209" s="691"/>
      <c r="DM209" s="691"/>
      <c r="DN209" s="691"/>
      <c r="DO209" s="691"/>
      <c r="DP209" s="691"/>
      <c r="DQ209" s="691"/>
      <c r="DR209" s="691"/>
      <c r="DS209" s="691"/>
      <c r="DT209" s="691"/>
      <c r="DU209" s="691"/>
      <c r="DV209" s="691"/>
      <c r="DW209" s="691"/>
      <c r="DX209" s="691"/>
      <c r="DY209" s="691"/>
      <c r="DZ209" s="691"/>
      <c r="EA209" s="691"/>
      <c r="EB209" s="691"/>
      <c r="EC209" s="691"/>
      <c r="ED209" s="691"/>
      <c r="EE209" s="691"/>
      <c r="EF209" s="691"/>
      <c r="EG209" s="691"/>
      <c r="EH209" s="691"/>
      <c r="EI209" s="691"/>
      <c r="EJ209" s="691"/>
      <c r="EK209" s="691"/>
      <c r="EL209" s="691"/>
      <c r="EM209" s="691"/>
      <c r="EN209" s="691"/>
      <c r="EO209" s="691"/>
      <c r="EP209" s="691"/>
      <c r="EQ209" s="691"/>
      <c r="ER209" s="691"/>
      <c r="ES209" s="691"/>
      <c r="ET209" s="691"/>
      <c r="EU209" s="691"/>
      <c r="EV209" s="691"/>
      <c r="EW209" s="691"/>
      <c r="EX209" s="691"/>
      <c r="EY209" s="691"/>
      <c r="EZ209" s="691"/>
      <c r="FA209" s="691"/>
      <c r="FB209" s="691"/>
      <c r="FC209" s="691"/>
      <c r="FD209" s="691"/>
      <c r="FE209" s="691"/>
      <c r="FF209" s="691"/>
      <c r="FG209" s="691"/>
      <c r="FH209" s="691"/>
      <c r="FI209" s="691"/>
      <c r="FJ209" s="691"/>
      <c r="FK209" s="691"/>
      <c r="FL209" s="691"/>
      <c r="FM209" s="691"/>
      <c r="FN209" s="691"/>
      <c r="FO209" s="691"/>
      <c r="FP209" s="691"/>
      <c r="FQ209" s="691"/>
      <c r="FR209" s="691"/>
      <c r="FS209" s="691"/>
      <c r="FT209" s="691"/>
      <c r="FU209" s="691"/>
      <c r="FV209" s="691"/>
      <c r="FW209" s="691"/>
      <c r="FX209" s="691"/>
      <c r="FY209" s="691"/>
      <c r="FZ209" s="691"/>
      <c r="GA209" s="691"/>
      <c r="GB209" s="691"/>
      <c r="GC209" s="691"/>
      <c r="GD209" s="691"/>
      <c r="GE209" s="691"/>
      <c r="GF209" s="691"/>
      <c r="GG209" s="691"/>
      <c r="GH209" s="691"/>
      <c r="GI209" s="691"/>
      <c r="GJ209" s="691"/>
      <c r="GK209" s="691"/>
      <c r="GL209" s="691"/>
      <c r="GM209" s="691"/>
      <c r="GN209" s="691"/>
      <c r="GO209" s="691"/>
      <c r="GP209" s="691"/>
      <c r="GQ209" s="691"/>
      <c r="GR209" s="691"/>
      <c r="GS209" s="691"/>
      <c r="GT209" s="691"/>
      <c r="GU209" s="691"/>
      <c r="GV209" s="691"/>
      <c r="GW209" s="691"/>
      <c r="GX209" s="691"/>
      <c r="GY209" s="691"/>
      <c r="GZ209" s="691"/>
      <c r="HA209" s="691"/>
      <c r="HB209" s="691"/>
      <c r="HC209" s="691"/>
      <c r="HD209" s="691"/>
      <c r="HE209" s="691"/>
      <c r="HF209" s="691"/>
      <c r="HG209" s="691"/>
      <c r="HH209" s="691"/>
    </row>
    <row r="210" spans="1:216" s="787" customFormat="1" x14ac:dyDescent="0.25">
      <c r="A210" s="691"/>
      <c r="B210" s="814"/>
      <c r="C210" s="814"/>
      <c r="D210" s="814"/>
      <c r="E210" s="814"/>
      <c r="F210" s="814"/>
      <c r="G210" s="814"/>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691"/>
      <c r="AZ210" s="691"/>
      <c r="BA210" s="691"/>
      <c r="BB210" s="691"/>
      <c r="BC210" s="691"/>
      <c r="BD210" s="691"/>
      <c r="BE210" s="691"/>
      <c r="BF210" s="691"/>
      <c r="BG210" s="691"/>
      <c r="BH210" s="691"/>
      <c r="BI210" s="691"/>
      <c r="BJ210" s="691"/>
      <c r="BK210" s="691"/>
      <c r="BL210" s="691"/>
      <c r="BM210" s="691"/>
      <c r="BN210" s="691"/>
      <c r="BO210" s="691"/>
      <c r="BP210" s="691"/>
      <c r="BQ210" s="691"/>
      <c r="BR210" s="691"/>
      <c r="BS210" s="691"/>
      <c r="BT210" s="691"/>
      <c r="BU210" s="691"/>
      <c r="BV210" s="691"/>
      <c r="BW210" s="691"/>
      <c r="BX210" s="691"/>
      <c r="BY210" s="691"/>
      <c r="BZ210" s="691"/>
      <c r="CA210" s="691"/>
      <c r="CB210" s="691"/>
      <c r="CC210" s="691"/>
      <c r="CD210" s="691"/>
      <c r="CE210" s="691"/>
      <c r="CF210" s="691"/>
      <c r="CG210" s="691"/>
      <c r="CH210" s="691"/>
      <c r="CI210" s="691"/>
      <c r="CJ210" s="691"/>
      <c r="CK210" s="691"/>
      <c r="CL210" s="691"/>
      <c r="CM210" s="691"/>
      <c r="CN210" s="691"/>
      <c r="CO210" s="691"/>
      <c r="CP210" s="691"/>
      <c r="CQ210" s="691"/>
      <c r="CR210" s="691"/>
      <c r="CS210" s="691"/>
      <c r="CT210" s="691"/>
      <c r="CU210" s="691"/>
      <c r="CV210" s="691"/>
      <c r="CW210" s="691"/>
      <c r="CX210" s="691"/>
      <c r="CY210" s="691"/>
      <c r="CZ210" s="691"/>
      <c r="DA210" s="691"/>
      <c r="DB210" s="691"/>
      <c r="DC210" s="691"/>
      <c r="DD210" s="691"/>
      <c r="DE210" s="691"/>
      <c r="DF210" s="691"/>
      <c r="DG210" s="691"/>
      <c r="DH210" s="691"/>
      <c r="DI210" s="691"/>
      <c r="DJ210" s="691"/>
      <c r="DK210" s="691"/>
      <c r="DL210" s="691"/>
      <c r="DM210" s="691"/>
      <c r="DN210" s="691"/>
      <c r="DO210" s="691"/>
      <c r="DP210" s="691"/>
      <c r="DQ210" s="691"/>
      <c r="DR210" s="691"/>
      <c r="DS210" s="691"/>
      <c r="DT210" s="691"/>
      <c r="DU210" s="691"/>
      <c r="DV210" s="691"/>
      <c r="DW210" s="691"/>
      <c r="DX210" s="691"/>
      <c r="DY210" s="691"/>
      <c r="DZ210" s="691"/>
      <c r="EA210" s="691"/>
      <c r="EB210" s="691"/>
      <c r="EC210" s="691"/>
      <c r="ED210" s="691"/>
      <c r="EE210" s="691"/>
      <c r="EF210" s="691"/>
      <c r="EG210" s="691"/>
      <c r="EH210" s="691"/>
      <c r="EI210" s="691"/>
      <c r="EJ210" s="691"/>
      <c r="EK210" s="691"/>
      <c r="EL210" s="691"/>
      <c r="EM210" s="691"/>
      <c r="EN210" s="691"/>
      <c r="EO210" s="691"/>
      <c r="EP210" s="691"/>
      <c r="EQ210" s="691"/>
      <c r="ER210" s="691"/>
      <c r="ES210" s="691"/>
      <c r="ET210" s="691"/>
      <c r="EU210" s="691"/>
      <c r="EV210" s="691"/>
      <c r="EW210" s="691"/>
      <c r="EX210" s="691"/>
      <c r="EY210" s="691"/>
      <c r="EZ210" s="691"/>
      <c r="FA210" s="691"/>
      <c r="FB210" s="691"/>
      <c r="FC210" s="691"/>
      <c r="FD210" s="691"/>
      <c r="FE210" s="691"/>
      <c r="FF210" s="691"/>
      <c r="FG210" s="691"/>
      <c r="FH210" s="691"/>
      <c r="FI210" s="691"/>
      <c r="FJ210" s="691"/>
      <c r="FK210" s="691"/>
      <c r="FL210" s="691"/>
      <c r="FM210" s="691"/>
      <c r="FN210" s="691"/>
      <c r="FO210" s="691"/>
      <c r="FP210" s="691"/>
      <c r="FQ210" s="691"/>
      <c r="FR210" s="691"/>
      <c r="FS210" s="691"/>
      <c r="FT210" s="691"/>
      <c r="FU210" s="691"/>
      <c r="FV210" s="691"/>
      <c r="FW210" s="691"/>
      <c r="FX210" s="691"/>
      <c r="FY210" s="691"/>
      <c r="FZ210" s="691"/>
      <c r="GA210" s="691"/>
      <c r="GB210" s="691"/>
      <c r="GC210" s="691"/>
      <c r="GD210" s="691"/>
      <c r="GE210" s="691"/>
      <c r="GF210" s="691"/>
      <c r="GG210" s="691"/>
      <c r="GH210" s="691"/>
      <c r="GI210" s="691"/>
      <c r="GJ210" s="691"/>
      <c r="GK210" s="691"/>
      <c r="GL210" s="691"/>
      <c r="GM210" s="691"/>
      <c r="GN210" s="691"/>
      <c r="GO210" s="691"/>
      <c r="GP210" s="691"/>
      <c r="GQ210" s="691"/>
      <c r="GR210" s="691"/>
      <c r="GS210" s="691"/>
      <c r="GT210" s="691"/>
      <c r="GU210" s="691"/>
      <c r="GV210" s="691"/>
      <c r="GW210" s="691"/>
      <c r="GX210" s="691"/>
      <c r="GY210" s="691"/>
      <c r="GZ210" s="691"/>
      <c r="HA210" s="691"/>
      <c r="HB210" s="691"/>
      <c r="HC210" s="691"/>
      <c r="HD210" s="691"/>
      <c r="HE210" s="691"/>
      <c r="HF210" s="691"/>
      <c r="HG210" s="691"/>
      <c r="HH210" s="691"/>
    </row>
    <row r="211" spans="1:216" s="787" customFormat="1" x14ac:dyDescent="0.25">
      <c r="A211" s="691"/>
      <c r="B211" s="814"/>
      <c r="C211" s="814"/>
      <c r="D211" s="814"/>
      <c r="E211" s="814"/>
      <c r="F211" s="814"/>
      <c r="G211" s="814"/>
      <c r="I211" s="691"/>
      <c r="J211" s="691"/>
      <c r="K211" s="691"/>
      <c r="L211" s="691"/>
      <c r="M211" s="691"/>
      <c r="N211" s="691"/>
      <c r="O211" s="691"/>
      <c r="P211" s="691"/>
      <c r="Q211" s="691"/>
      <c r="R211" s="691"/>
      <c r="S211" s="691"/>
      <c r="T211" s="691"/>
      <c r="U211" s="691"/>
      <c r="V211" s="691"/>
      <c r="W211" s="691"/>
      <c r="X211" s="691"/>
      <c r="Y211" s="691"/>
      <c r="Z211" s="691"/>
      <c r="AA211" s="691"/>
      <c r="AB211" s="691"/>
      <c r="AC211" s="691"/>
      <c r="AD211" s="691"/>
      <c r="AE211" s="691"/>
      <c r="AF211" s="691"/>
      <c r="AG211" s="691"/>
      <c r="AH211" s="691"/>
      <c r="AI211" s="691"/>
      <c r="AJ211" s="691"/>
      <c r="AK211" s="691"/>
      <c r="AL211" s="691"/>
      <c r="AM211" s="691"/>
      <c r="AN211" s="691"/>
      <c r="AO211" s="691"/>
      <c r="AP211" s="691"/>
      <c r="AQ211" s="691"/>
      <c r="AR211" s="691"/>
      <c r="AS211" s="691"/>
      <c r="AT211" s="691"/>
      <c r="AU211" s="691"/>
      <c r="AV211" s="691"/>
      <c r="AW211" s="691"/>
      <c r="AX211" s="691"/>
      <c r="AY211" s="691"/>
      <c r="AZ211" s="691"/>
      <c r="BA211" s="691"/>
      <c r="BB211" s="691"/>
      <c r="BC211" s="691"/>
      <c r="BD211" s="691"/>
      <c r="BE211" s="691"/>
      <c r="BF211" s="691"/>
      <c r="BG211" s="691"/>
      <c r="BH211" s="691"/>
      <c r="BI211" s="691"/>
      <c r="BJ211" s="691"/>
      <c r="BK211" s="691"/>
      <c r="BL211" s="691"/>
      <c r="BM211" s="691"/>
      <c r="BN211" s="691"/>
      <c r="BO211" s="691"/>
      <c r="BP211" s="691"/>
      <c r="BQ211" s="691"/>
      <c r="BR211" s="691"/>
      <c r="BS211" s="691"/>
      <c r="BT211" s="691"/>
      <c r="BU211" s="691"/>
      <c r="BV211" s="691"/>
      <c r="BW211" s="691"/>
      <c r="BX211" s="691"/>
      <c r="BY211" s="691"/>
      <c r="BZ211" s="691"/>
      <c r="CA211" s="691"/>
      <c r="CB211" s="691"/>
      <c r="CC211" s="691"/>
      <c r="CD211" s="691"/>
      <c r="CE211" s="691"/>
      <c r="CF211" s="691"/>
      <c r="CG211" s="691"/>
      <c r="CH211" s="691"/>
      <c r="CI211" s="691"/>
      <c r="CJ211" s="691"/>
      <c r="CK211" s="691"/>
      <c r="CL211" s="691"/>
      <c r="CM211" s="691"/>
      <c r="CN211" s="691"/>
      <c r="CO211" s="691"/>
      <c r="CP211" s="691"/>
      <c r="CQ211" s="691"/>
      <c r="CR211" s="691"/>
      <c r="CS211" s="691"/>
      <c r="CT211" s="691"/>
      <c r="CU211" s="691"/>
      <c r="CV211" s="691"/>
      <c r="CW211" s="691"/>
      <c r="CX211" s="691"/>
      <c r="CY211" s="691"/>
      <c r="CZ211" s="691"/>
      <c r="DA211" s="691"/>
      <c r="DB211" s="691"/>
      <c r="DC211" s="691"/>
      <c r="DD211" s="691"/>
      <c r="DE211" s="691"/>
      <c r="DF211" s="691"/>
      <c r="DG211" s="691"/>
      <c r="DH211" s="691"/>
      <c r="DI211" s="691"/>
      <c r="DJ211" s="691"/>
      <c r="DK211" s="691"/>
      <c r="DL211" s="691"/>
      <c r="DM211" s="691"/>
      <c r="DN211" s="691"/>
      <c r="DO211" s="691"/>
      <c r="DP211" s="691"/>
      <c r="DQ211" s="691"/>
      <c r="DR211" s="691"/>
      <c r="DS211" s="691"/>
      <c r="DT211" s="691"/>
      <c r="DU211" s="691"/>
      <c r="DV211" s="691"/>
      <c r="DW211" s="691"/>
      <c r="DX211" s="691"/>
      <c r="DY211" s="691"/>
      <c r="DZ211" s="691"/>
      <c r="EA211" s="691"/>
      <c r="EB211" s="691"/>
      <c r="EC211" s="691"/>
      <c r="ED211" s="691"/>
      <c r="EE211" s="691"/>
      <c r="EF211" s="691"/>
      <c r="EG211" s="691"/>
      <c r="EH211" s="691"/>
      <c r="EI211" s="691"/>
      <c r="EJ211" s="691"/>
      <c r="EK211" s="691"/>
      <c r="EL211" s="691"/>
      <c r="EM211" s="691"/>
      <c r="EN211" s="691"/>
      <c r="EO211" s="691"/>
      <c r="EP211" s="691"/>
      <c r="EQ211" s="691"/>
      <c r="ER211" s="691"/>
      <c r="ES211" s="691"/>
      <c r="ET211" s="691"/>
      <c r="EU211" s="691"/>
      <c r="EV211" s="691"/>
      <c r="EW211" s="691"/>
      <c r="EX211" s="691"/>
      <c r="EY211" s="691"/>
      <c r="EZ211" s="691"/>
      <c r="FA211" s="691"/>
      <c r="FB211" s="691"/>
      <c r="FC211" s="691"/>
      <c r="FD211" s="691"/>
      <c r="FE211" s="691"/>
      <c r="FF211" s="691"/>
      <c r="FG211" s="691"/>
      <c r="FH211" s="691"/>
      <c r="FI211" s="691"/>
      <c r="FJ211" s="691"/>
      <c r="FK211" s="691"/>
      <c r="FL211" s="691"/>
      <c r="FM211" s="691"/>
      <c r="FN211" s="691"/>
      <c r="FO211" s="691"/>
      <c r="FP211" s="691"/>
      <c r="FQ211" s="691"/>
      <c r="FR211" s="691"/>
      <c r="FS211" s="691"/>
      <c r="FT211" s="691"/>
      <c r="FU211" s="691"/>
      <c r="FV211" s="691"/>
      <c r="FW211" s="691"/>
      <c r="FX211" s="691"/>
      <c r="FY211" s="691"/>
      <c r="FZ211" s="691"/>
      <c r="GA211" s="691"/>
      <c r="GB211" s="691"/>
      <c r="GC211" s="691"/>
      <c r="GD211" s="691"/>
      <c r="GE211" s="691"/>
      <c r="GF211" s="691"/>
      <c r="GG211" s="691"/>
      <c r="GH211" s="691"/>
      <c r="GI211" s="691"/>
      <c r="GJ211" s="691"/>
      <c r="GK211" s="691"/>
      <c r="GL211" s="691"/>
      <c r="GM211" s="691"/>
      <c r="GN211" s="691"/>
      <c r="GO211" s="691"/>
      <c r="GP211" s="691"/>
      <c r="GQ211" s="691"/>
      <c r="GR211" s="691"/>
      <c r="GS211" s="691"/>
      <c r="GT211" s="691"/>
      <c r="GU211" s="691"/>
      <c r="GV211" s="691"/>
      <c r="GW211" s="691"/>
      <c r="GX211" s="691"/>
      <c r="GY211" s="691"/>
      <c r="GZ211" s="691"/>
      <c r="HA211" s="691"/>
      <c r="HB211" s="691"/>
      <c r="HC211" s="691"/>
      <c r="HD211" s="691"/>
      <c r="HE211" s="691"/>
      <c r="HF211" s="691"/>
      <c r="HG211" s="691"/>
      <c r="HH211" s="691"/>
    </row>
    <row r="212" spans="1:216" s="787" customFormat="1" x14ac:dyDescent="0.25">
      <c r="A212" s="691"/>
      <c r="B212" s="814"/>
      <c r="C212" s="814"/>
      <c r="D212" s="814"/>
      <c r="E212" s="814"/>
      <c r="F212" s="814"/>
      <c r="G212" s="814"/>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1"/>
      <c r="AY212" s="691"/>
      <c r="AZ212" s="691"/>
      <c r="BA212" s="691"/>
      <c r="BB212" s="691"/>
      <c r="BC212" s="691"/>
      <c r="BD212" s="691"/>
      <c r="BE212" s="691"/>
      <c r="BF212" s="691"/>
      <c r="BG212" s="691"/>
      <c r="BH212" s="691"/>
      <c r="BI212" s="691"/>
      <c r="BJ212" s="691"/>
      <c r="BK212" s="691"/>
      <c r="BL212" s="691"/>
      <c r="BM212" s="691"/>
      <c r="BN212" s="691"/>
      <c r="BO212" s="691"/>
      <c r="BP212" s="691"/>
      <c r="BQ212" s="691"/>
      <c r="BR212" s="691"/>
      <c r="BS212" s="691"/>
      <c r="BT212" s="691"/>
      <c r="BU212" s="691"/>
      <c r="BV212" s="691"/>
      <c r="BW212" s="691"/>
      <c r="BX212" s="691"/>
      <c r="BY212" s="691"/>
      <c r="BZ212" s="691"/>
      <c r="CA212" s="691"/>
      <c r="CB212" s="691"/>
      <c r="CC212" s="691"/>
      <c r="CD212" s="691"/>
      <c r="CE212" s="691"/>
      <c r="CF212" s="691"/>
      <c r="CG212" s="691"/>
      <c r="CH212" s="691"/>
      <c r="CI212" s="691"/>
      <c r="CJ212" s="691"/>
      <c r="CK212" s="691"/>
      <c r="CL212" s="691"/>
      <c r="CM212" s="691"/>
      <c r="CN212" s="691"/>
      <c r="CO212" s="691"/>
      <c r="CP212" s="691"/>
      <c r="CQ212" s="691"/>
      <c r="CR212" s="691"/>
      <c r="CS212" s="691"/>
      <c r="CT212" s="691"/>
      <c r="CU212" s="691"/>
      <c r="CV212" s="691"/>
      <c r="CW212" s="691"/>
      <c r="CX212" s="691"/>
      <c r="CY212" s="691"/>
      <c r="CZ212" s="691"/>
      <c r="DA212" s="691"/>
      <c r="DB212" s="691"/>
      <c r="DC212" s="691"/>
      <c r="DD212" s="691"/>
      <c r="DE212" s="691"/>
      <c r="DF212" s="691"/>
      <c r="DG212" s="691"/>
      <c r="DH212" s="691"/>
      <c r="DI212" s="691"/>
      <c r="DJ212" s="691"/>
      <c r="DK212" s="691"/>
      <c r="DL212" s="691"/>
      <c r="DM212" s="691"/>
      <c r="DN212" s="691"/>
      <c r="DO212" s="691"/>
      <c r="DP212" s="691"/>
      <c r="DQ212" s="691"/>
      <c r="DR212" s="691"/>
      <c r="DS212" s="691"/>
      <c r="DT212" s="691"/>
      <c r="DU212" s="691"/>
      <c r="DV212" s="691"/>
      <c r="DW212" s="691"/>
      <c r="DX212" s="691"/>
      <c r="DY212" s="691"/>
      <c r="DZ212" s="691"/>
      <c r="EA212" s="691"/>
      <c r="EB212" s="691"/>
      <c r="EC212" s="691"/>
      <c r="ED212" s="691"/>
      <c r="EE212" s="691"/>
      <c r="EF212" s="691"/>
      <c r="EG212" s="691"/>
      <c r="EH212" s="691"/>
      <c r="EI212" s="691"/>
      <c r="EJ212" s="691"/>
      <c r="EK212" s="691"/>
      <c r="EL212" s="691"/>
      <c r="EM212" s="691"/>
      <c r="EN212" s="691"/>
      <c r="EO212" s="691"/>
      <c r="EP212" s="691"/>
      <c r="EQ212" s="691"/>
      <c r="ER212" s="691"/>
      <c r="ES212" s="691"/>
      <c r="ET212" s="691"/>
      <c r="EU212" s="691"/>
      <c r="EV212" s="691"/>
      <c r="EW212" s="691"/>
      <c r="EX212" s="691"/>
      <c r="EY212" s="691"/>
      <c r="EZ212" s="691"/>
      <c r="FA212" s="691"/>
      <c r="FB212" s="691"/>
      <c r="FC212" s="691"/>
      <c r="FD212" s="691"/>
      <c r="FE212" s="691"/>
      <c r="FF212" s="691"/>
      <c r="FG212" s="691"/>
      <c r="FH212" s="691"/>
      <c r="FI212" s="691"/>
      <c r="FJ212" s="691"/>
      <c r="FK212" s="691"/>
      <c r="FL212" s="691"/>
      <c r="FM212" s="691"/>
      <c r="FN212" s="691"/>
      <c r="FO212" s="691"/>
      <c r="FP212" s="691"/>
      <c r="FQ212" s="691"/>
      <c r="FR212" s="691"/>
      <c r="FS212" s="691"/>
      <c r="FT212" s="691"/>
      <c r="FU212" s="691"/>
      <c r="FV212" s="691"/>
      <c r="FW212" s="691"/>
      <c r="FX212" s="691"/>
      <c r="FY212" s="691"/>
      <c r="FZ212" s="691"/>
      <c r="GA212" s="691"/>
      <c r="GB212" s="691"/>
      <c r="GC212" s="691"/>
      <c r="GD212" s="691"/>
      <c r="GE212" s="691"/>
      <c r="GF212" s="691"/>
      <c r="GG212" s="691"/>
      <c r="GH212" s="691"/>
      <c r="GI212" s="691"/>
      <c r="GJ212" s="691"/>
      <c r="GK212" s="691"/>
      <c r="GL212" s="691"/>
      <c r="GM212" s="691"/>
      <c r="GN212" s="691"/>
      <c r="GO212" s="691"/>
      <c r="GP212" s="691"/>
      <c r="GQ212" s="691"/>
      <c r="GR212" s="691"/>
      <c r="GS212" s="691"/>
      <c r="GT212" s="691"/>
      <c r="GU212" s="691"/>
      <c r="GV212" s="691"/>
      <c r="GW212" s="691"/>
      <c r="GX212" s="691"/>
      <c r="GY212" s="691"/>
      <c r="GZ212" s="691"/>
      <c r="HA212" s="691"/>
      <c r="HB212" s="691"/>
      <c r="HC212" s="691"/>
      <c r="HD212" s="691"/>
      <c r="HE212" s="691"/>
      <c r="HF212" s="691"/>
      <c r="HG212" s="691"/>
      <c r="HH212" s="691"/>
    </row>
    <row r="213" spans="1:216" s="787" customFormat="1" x14ac:dyDescent="0.25">
      <c r="A213" s="691"/>
      <c r="B213" s="814"/>
      <c r="C213" s="814"/>
      <c r="D213" s="814"/>
      <c r="E213" s="814"/>
      <c r="F213" s="814"/>
      <c r="G213" s="814"/>
      <c r="I213" s="691"/>
      <c r="J213" s="691"/>
      <c r="K213" s="691"/>
      <c r="L213" s="691"/>
      <c r="M213" s="691"/>
      <c r="N213" s="691"/>
      <c r="O213" s="691"/>
      <c r="P213" s="691"/>
      <c r="Q213" s="691"/>
      <c r="R213" s="691"/>
      <c r="S213" s="691"/>
      <c r="T213" s="691"/>
      <c r="U213" s="691"/>
      <c r="V213" s="691"/>
      <c r="W213" s="691"/>
      <c r="X213" s="691"/>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1"/>
      <c r="AY213" s="691"/>
      <c r="AZ213" s="691"/>
      <c r="BA213" s="691"/>
      <c r="BB213" s="691"/>
      <c r="BC213" s="691"/>
      <c r="BD213" s="691"/>
      <c r="BE213" s="691"/>
      <c r="BF213" s="691"/>
      <c r="BG213" s="691"/>
      <c r="BH213" s="691"/>
      <c r="BI213" s="691"/>
      <c r="BJ213" s="691"/>
      <c r="BK213" s="691"/>
      <c r="BL213" s="691"/>
      <c r="BM213" s="691"/>
      <c r="BN213" s="691"/>
      <c r="BO213" s="691"/>
      <c r="BP213" s="691"/>
      <c r="BQ213" s="691"/>
      <c r="BR213" s="691"/>
      <c r="BS213" s="691"/>
      <c r="BT213" s="691"/>
      <c r="BU213" s="691"/>
      <c r="BV213" s="691"/>
      <c r="BW213" s="691"/>
      <c r="BX213" s="691"/>
      <c r="BY213" s="691"/>
      <c r="BZ213" s="691"/>
      <c r="CA213" s="691"/>
      <c r="CB213" s="691"/>
      <c r="CC213" s="691"/>
      <c r="CD213" s="691"/>
      <c r="CE213" s="691"/>
      <c r="CF213" s="691"/>
      <c r="CG213" s="691"/>
      <c r="CH213" s="691"/>
      <c r="CI213" s="691"/>
      <c r="CJ213" s="691"/>
      <c r="CK213" s="691"/>
      <c r="CL213" s="691"/>
      <c r="CM213" s="691"/>
      <c r="CN213" s="691"/>
      <c r="CO213" s="691"/>
      <c r="CP213" s="691"/>
      <c r="CQ213" s="691"/>
      <c r="CR213" s="691"/>
      <c r="CS213" s="691"/>
      <c r="CT213" s="691"/>
      <c r="CU213" s="691"/>
      <c r="CV213" s="691"/>
      <c r="CW213" s="691"/>
      <c r="CX213" s="691"/>
      <c r="CY213" s="691"/>
      <c r="CZ213" s="691"/>
      <c r="DA213" s="691"/>
      <c r="DB213" s="691"/>
      <c r="DC213" s="691"/>
      <c r="DD213" s="691"/>
      <c r="DE213" s="691"/>
      <c r="DF213" s="691"/>
      <c r="DG213" s="691"/>
      <c r="DH213" s="691"/>
      <c r="DI213" s="691"/>
      <c r="DJ213" s="691"/>
      <c r="DK213" s="691"/>
      <c r="DL213" s="691"/>
      <c r="DM213" s="691"/>
      <c r="DN213" s="691"/>
      <c r="DO213" s="691"/>
      <c r="DP213" s="691"/>
      <c r="DQ213" s="691"/>
      <c r="DR213" s="691"/>
      <c r="DS213" s="691"/>
      <c r="DT213" s="691"/>
      <c r="DU213" s="691"/>
      <c r="DV213" s="691"/>
      <c r="DW213" s="691"/>
      <c r="DX213" s="691"/>
      <c r="DY213" s="691"/>
      <c r="DZ213" s="691"/>
      <c r="EA213" s="691"/>
      <c r="EB213" s="691"/>
      <c r="EC213" s="691"/>
      <c r="ED213" s="691"/>
      <c r="EE213" s="691"/>
      <c r="EF213" s="691"/>
      <c r="EG213" s="691"/>
      <c r="EH213" s="691"/>
      <c r="EI213" s="691"/>
      <c r="EJ213" s="691"/>
      <c r="EK213" s="691"/>
      <c r="EL213" s="691"/>
      <c r="EM213" s="691"/>
      <c r="EN213" s="691"/>
      <c r="EO213" s="691"/>
      <c r="EP213" s="691"/>
      <c r="EQ213" s="691"/>
      <c r="ER213" s="691"/>
      <c r="ES213" s="691"/>
      <c r="ET213" s="691"/>
      <c r="EU213" s="691"/>
      <c r="EV213" s="691"/>
      <c r="EW213" s="691"/>
      <c r="EX213" s="691"/>
      <c r="EY213" s="691"/>
      <c r="EZ213" s="691"/>
      <c r="FA213" s="691"/>
      <c r="FB213" s="691"/>
      <c r="FC213" s="691"/>
      <c r="FD213" s="691"/>
      <c r="FE213" s="691"/>
      <c r="FF213" s="691"/>
      <c r="FG213" s="691"/>
      <c r="FH213" s="691"/>
      <c r="FI213" s="691"/>
      <c r="FJ213" s="691"/>
      <c r="FK213" s="691"/>
      <c r="FL213" s="691"/>
      <c r="FM213" s="691"/>
      <c r="FN213" s="691"/>
      <c r="FO213" s="691"/>
      <c r="FP213" s="691"/>
      <c r="FQ213" s="691"/>
      <c r="FR213" s="691"/>
      <c r="FS213" s="691"/>
      <c r="FT213" s="691"/>
      <c r="FU213" s="691"/>
      <c r="FV213" s="691"/>
      <c r="FW213" s="691"/>
      <c r="FX213" s="691"/>
      <c r="FY213" s="691"/>
      <c r="FZ213" s="691"/>
      <c r="GA213" s="691"/>
      <c r="GB213" s="691"/>
      <c r="GC213" s="691"/>
      <c r="GD213" s="691"/>
      <c r="GE213" s="691"/>
      <c r="GF213" s="691"/>
      <c r="GG213" s="691"/>
      <c r="GH213" s="691"/>
      <c r="GI213" s="691"/>
      <c r="GJ213" s="691"/>
      <c r="GK213" s="691"/>
      <c r="GL213" s="691"/>
      <c r="GM213" s="691"/>
      <c r="GN213" s="691"/>
      <c r="GO213" s="691"/>
      <c r="GP213" s="691"/>
      <c r="GQ213" s="691"/>
      <c r="GR213" s="691"/>
      <c r="GS213" s="691"/>
      <c r="GT213" s="691"/>
      <c r="GU213" s="691"/>
      <c r="GV213" s="691"/>
      <c r="GW213" s="691"/>
      <c r="GX213" s="691"/>
      <c r="GY213" s="691"/>
      <c r="GZ213" s="691"/>
      <c r="HA213" s="691"/>
      <c r="HB213" s="691"/>
      <c r="HC213" s="691"/>
      <c r="HD213" s="691"/>
      <c r="HE213" s="691"/>
      <c r="HF213" s="691"/>
      <c r="HG213" s="691"/>
      <c r="HH213" s="691"/>
    </row>
    <row r="214" spans="1:216" s="787" customFormat="1" x14ac:dyDescent="0.25">
      <c r="A214" s="691"/>
      <c r="B214" s="814"/>
      <c r="C214" s="814"/>
      <c r="D214" s="814"/>
      <c r="E214" s="814"/>
      <c r="F214" s="814"/>
      <c r="G214" s="814"/>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691"/>
      <c r="BO214" s="691"/>
      <c r="BP214" s="691"/>
      <c r="BQ214" s="691"/>
      <c r="BR214" s="691"/>
      <c r="BS214" s="691"/>
      <c r="BT214" s="691"/>
      <c r="BU214" s="691"/>
      <c r="BV214" s="691"/>
      <c r="BW214" s="691"/>
      <c r="BX214" s="691"/>
      <c r="BY214" s="691"/>
      <c r="BZ214" s="691"/>
      <c r="CA214" s="691"/>
      <c r="CB214" s="691"/>
      <c r="CC214" s="691"/>
      <c r="CD214" s="691"/>
      <c r="CE214" s="691"/>
      <c r="CF214" s="691"/>
      <c r="CG214" s="691"/>
      <c r="CH214" s="691"/>
      <c r="CI214" s="691"/>
      <c r="CJ214" s="691"/>
      <c r="CK214" s="691"/>
      <c r="CL214" s="691"/>
      <c r="CM214" s="691"/>
      <c r="CN214" s="691"/>
      <c r="CO214" s="691"/>
      <c r="CP214" s="691"/>
      <c r="CQ214" s="691"/>
      <c r="CR214" s="691"/>
      <c r="CS214" s="691"/>
      <c r="CT214" s="691"/>
      <c r="CU214" s="691"/>
      <c r="CV214" s="691"/>
      <c r="CW214" s="691"/>
      <c r="CX214" s="691"/>
      <c r="CY214" s="691"/>
      <c r="CZ214" s="691"/>
      <c r="DA214" s="691"/>
      <c r="DB214" s="691"/>
      <c r="DC214" s="691"/>
      <c r="DD214" s="691"/>
      <c r="DE214" s="691"/>
      <c r="DF214" s="691"/>
      <c r="DG214" s="691"/>
      <c r="DH214" s="691"/>
      <c r="DI214" s="691"/>
      <c r="DJ214" s="691"/>
      <c r="DK214" s="691"/>
      <c r="DL214" s="691"/>
      <c r="DM214" s="691"/>
      <c r="DN214" s="691"/>
      <c r="DO214" s="691"/>
      <c r="DP214" s="691"/>
      <c r="DQ214" s="691"/>
      <c r="DR214" s="691"/>
      <c r="DS214" s="691"/>
      <c r="DT214" s="691"/>
      <c r="DU214" s="691"/>
      <c r="DV214" s="691"/>
      <c r="DW214" s="691"/>
      <c r="DX214" s="691"/>
      <c r="DY214" s="691"/>
      <c r="DZ214" s="691"/>
      <c r="EA214" s="691"/>
      <c r="EB214" s="691"/>
      <c r="EC214" s="691"/>
      <c r="ED214" s="691"/>
      <c r="EE214" s="691"/>
      <c r="EF214" s="691"/>
      <c r="EG214" s="691"/>
      <c r="EH214" s="691"/>
      <c r="EI214" s="691"/>
      <c r="EJ214" s="691"/>
      <c r="EK214" s="691"/>
      <c r="EL214" s="691"/>
      <c r="EM214" s="691"/>
      <c r="EN214" s="691"/>
      <c r="EO214" s="691"/>
      <c r="EP214" s="691"/>
      <c r="EQ214" s="691"/>
      <c r="ER214" s="691"/>
      <c r="ES214" s="691"/>
      <c r="ET214" s="691"/>
      <c r="EU214" s="691"/>
      <c r="EV214" s="691"/>
      <c r="EW214" s="691"/>
      <c r="EX214" s="691"/>
      <c r="EY214" s="691"/>
      <c r="EZ214" s="691"/>
      <c r="FA214" s="691"/>
      <c r="FB214" s="691"/>
      <c r="FC214" s="691"/>
      <c r="FD214" s="691"/>
      <c r="FE214" s="691"/>
      <c r="FF214" s="691"/>
      <c r="FG214" s="691"/>
      <c r="FH214" s="691"/>
      <c r="FI214" s="691"/>
      <c r="FJ214" s="691"/>
      <c r="FK214" s="691"/>
      <c r="FL214" s="691"/>
      <c r="FM214" s="691"/>
      <c r="FN214" s="691"/>
      <c r="FO214" s="691"/>
      <c r="FP214" s="691"/>
      <c r="FQ214" s="691"/>
      <c r="FR214" s="691"/>
      <c r="FS214" s="691"/>
      <c r="FT214" s="691"/>
      <c r="FU214" s="691"/>
      <c r="FV214" s="691"/>
      <c r="FW214" s="691"/>
      <c r="FX214" s="691"/>
      <c r="FY214" s="691"/>
      <c r="FZ214" s="691"/>
      <c r="GA214" s="691"/>
      <c r="GB214" s="691"/>
      <c r="GC214" s="691"/>
      <c r="GD214" s="691"/>
      <c r="GE214" s="691"/>
      <c r="GF214" s="691"/>
      <c r="GG214" s="691"/>
      <c r="GH214" s="691"/>
      <c r="GI214" s="691"/>
      <c r="GJ214" s="691"/>
      <c r="GK214" s="691"/>
      <c r="GL214" s="691"/>
      <c r="GM214" s="691"/>
      <c r="GN214" s="691"/>
      <c r="GO214" s="691"/>
      <c r="GP214" s="691"/>
      <c r="GQ214" s="691"/>
      <c r="GR214" s="691"/>
      <c r="GS214" s="691"/>
      <c r="GT214" s="691"/>
      <c r="GU214" s="691"/>
      <c r="GV214" s="691"/>
      <c r="GW214" s="691"/>
      <c r="GX214" s="691"/>
      <c r="GY214" s="691"/>
      <c r="GZ214" s="691"/>
      <c r="HA214" s="691"/>
      <c r="HB214" s="691"/>
      <c r="HC214" s="691"/>
      <c r="HD214" s="691"/>
      <c r="HE214" s="691"/>
      <c r="HF214" s="691"/>
      <c r="HG214" s="691"/>
      <c r="HH214" s="691"/>
    </row>
    <row r="215" spans="1:216" s="787" customFormat="1" x14ac:dyDescent="0.25">
      <c r="A215" s="691"/>
      <c r="B215" s="814"/>
      <c r="C215" s="814"/>
      <c r="D215" s="814"/>
      <c r="E215" s="814"/>
      <c r="F215" s="814"/>
      <c r="G215" s="814"/>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1"/>
      <c r="AY215" s="691"/>
      <c r="AZ215" s="691"/>
      <c r="BA215" s="691"/>
      <c r="BB215" s="691"/>
      <c r="BC215" s="691"/>
      <c r="BD215" s="691"/>
      <c r="BE215" s="691"/>
      <c r="BF215" s="691"/>
      <c r="BG215" s="691"/>
      <c r="BH215" s="691"/>
      <c r="BI215" s="691"/>
      <c r="BJ215" s="691"/>
      <c r="BK215" s="691"/>
      <c r="BL215" s="691"/>
      <c r="BM215" s="691"/>
      <c r="BN215" s="691"/>
      <c r="BO215" s="691"/>
      <c r="BP215" s="691"/>
      <c r="BQ215" s="691"/>
      <c r="BR215" s="691"/>
      <c r="BS215" s="691"/>
      <c r="BT215" s="691"/>
      <c r="BU215" s="691"/>
      <c r="BV215" s="691"/>
      <c r="BW215" s="691"/>
      <c r="BX215" s="691"/>
      <c r="BY215" s="691"/>
      <c r="BZ215" s="691"/>
      <c r="CA215" s="691"/>
      <c r="CB215" s="691"/>
      <c r="CC215" s="691"/>
      <c r="CD215" s="691"/>
      <c r="CE215" s="691"/>
      <c r="CF215" s="691"/>
      <c r="CG215" s="691"/>
      <c r="CH215" s="691"/>
      <c r="CI215" s="691"/>
      <c r="CJ215" s="691"/>
      <c r="CK215" s="691"/>
      <c r="CL215" s="691"/>
      <c r="CM215" s="691"/>
      <c r="CN215" s="691"/>
      <c r="CO215" s="691"/>
      <c r="CP215" s="691"/>
      <c r="CQ215" s="691"/>
      <c r="CR215" s="691"/>
      <c r="CS215" s="691"/>
      <c r="CT215" s="691"/>
      <c r="CU215" s="691"/>
      <c r="CV215" s="691"/>
      <c r="CW215" s="691"/>
      <c r="CX215" s="691"/>
      <c r="CY215" s="691"/>
      <c r="CZ215" s="691"/>
      <c r="DA215" s="691"/>
      <c r="DB215" s="691"/>
      <c r="DC215" s="691"/>
      <c r="DD215" s="691"/>
      <c r="DE215" s="691"/>
      <c r="DF215" s="691"/>
      <c r="DG215" s="691"/>
      <c r="DH215" s="691"/>
      <c r="DI215" s="691"/>
      <c r="DJ215" s="691"/>
      <c r="DK215" s="691"/>
      <c r="DL215" s="691"/>
      <c r="DM215" s="691"/>
      <c r="DN215" s="691"/>
      <c r="DO215" s="691"/>
      <c r="DP215" s="691"/>
      <c r="DQ215" s="691"/>
      <c r="DR215" s="691"/>
      <c r="DS215" s="691"/>
      <c r="DT215" s="691"/>
      <c r="DU215" s="691"/>
      <c r="DV215" s="691"/>
      <c r="DW215" s="691"/>
      <c r="DX215" s="691"/>
      <c r="DY215" s="691"/>
      <c r="DZ215" s="691"/>
      <c r="EA215" s="691"/>
      <c r="EB215" s="691"/>
      <c r="EC215" s="691"/>
      <c r="ED215" s="691"/>
      <c r="EE215" s="691"/>
      <c r="EF215" s="691"/>
      <c r="EG215" s="691"/>
      <c r="EH215" s="691"/>
      <c r="EI215" s="691"/>
      <c r="EJ215" s="691"/>
      <c r="EK215" s="691"/>
      <c r="EL215" s="691"/>
      <c r="EM215" s="691"/>
      <c r="EN215" s="691"/>
      <c r="EO215" s="691"/>
      <c r="EP215" s="691"/>
      <c r="EQ215" s="691"/>
      <c r="ER215" s="691"/>
      <c r="ES215" s="691"/>
      <c r="ET215" s="691"/>
      <c r="EU215" s="691"/>
      <c r="EV215" s="691"/>
      <c r="EW215" s="691"/>
      <c r="EX215" s="691"/>
      <c r="EY215" s="691"/>
      <c r="EZ215" s="691"/>
      <c r="FA215" s="691"/>
      <c r="FB215" s="691"/>
      <c r="FC215" s="691"/>
      <c r="FD215" s="691"/>
      <c r="FE215" s="691"/>
      <c r="FF215" s="691"/>
      <c r="FG215" s="691"/>
      <c r="FH215" s="691"/>
      <c r="FI215" s="691"/>
      <c r="FJ215" s="691"/>
      <c r="FK215" s="691"/>
      <c r="FL215" s="691"/>
      <c r="FM215" s="691"/>
      <c r="FN215" s="691"/>
      <c r="FO215" s="691"/>
      <c r="FP215" s="691"/>
      <c r="FQ215" s="691"/>
      <c r="FR215" s="691"/>
      <c r="FS215" s="691"/>
      <c r="FT215" s="691"/>
      <c r="FU215" s="691"/>
      <c r="FV215" s="691"/>
      <c r="FW215" s="691"/>
      <c r="FX215" s="691"/>
      <c r="FY215" s="691"/>
      <c r="FZ215" s="691"/>
      <c r="GA215" s="691"/>
      <c r="GB215" s="691"/>
      <c r="GC215" s="691"/>
      <c r="GD215" s="691"/>
      <c r="GE215" s="691"/>
      <c r="GF215" s="691"/>
      <c r="GG215" s="691"/>
      <c r="GH215" s="691"/>
      <c r="GI215" s="691"/>
      <c r="GJ215" s="691"/>
      <c r="GK215" s="691"/>
      <c r="GL215" s="691"/>
      <c r="GM215" s="691"/>
      <c r="GN215" s="691"/>
      <c r="GO215" s="691"/>
      <c r="GP215" s="691"/>
      <c r="GQ215" s="691"/>
      <c r="GR215" s="691"/>
      <c r="GS215" s="691"/>
      <c r="GT215" s="691"/>
      <c r="GU215" s="691"/>
      <c r="GV215" s="691"/>
      <c r="GW215" s="691"/>
      <c r="GX215" s="691"/>
      <c r="GY215" s="691"/>
      <c r="GZ215" s="691"/>
      <c r="HA215" s="691"/>
      <c r="HB215" s="691"/>
      <c r="HC215" s="691"/>
      <c r="HD215" s="691"/>
      <c r="HE215" s="691"/>
      <c r="HF215" s="691"/>
      <c r="HG215" s="691"/>
      <c r="HH215" s="691"/>
    </row>
    <row r="216" spans="1:216" s="787" customFormat="1" x14ac:dyDescent="0.25">
      <c r="A216" s="691"/>
      <c r="B216" s="814"/>
      <c r="C216" s="814"/>
      <c r="D216" s="814"/>
      <c r="E216" s="814"/>
      <c r="F216" s="814"/>
      <c r="G216" s="814"/>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91"/>
      <c r="AF216" s="691"/>
      <c r="AG216" s="691"/>
      <c r="AH216" s="691"/>
      <c r="AI216" s="691"/>
      <c r="AJ216" s="691"/>
      <c r="AK216" s="691"/>
      <c r="AL216" s="691"/>
      <c r="AM216" s="691"/>
      <c r="AN216" s="691"/>
      <c r="AO216" s="691"/>
      <c r="AP216" s="691"/>
      <c r="AQ216" s="691"/>
      <c r="AR216" s="691"/>
      <c r="AS216" s="691"/>
      <c r="AT216" s="691"/>
      <c r="AU216" s="691"/>
      <c r="AV216" s="691"/>
      <c r="AW216" s="691"/>
      <c r="AX216" s="691"/>
      <c r="AY216" s="691"/>
      <c r="AZ216" s="691"/>
      <c r="BA216" s="691"/>
      <c r="BB216" s="691"/>
      <c r="BC216" s="691"/>
      <c r="BD216" s="691"/>
      <c r="BE216" s="691"/>
      <c r="BF216" s="691"/>
      <c r="BG216" s="691"/>
      <c r="BH216" s="691"/>
      <c r="BI216" s="691"/>
      <c r="BJ216" s="691"/>
      <c r="BK216" s="691"/>
      <c r="BL216" s="691"/>
      <c r="BM216" s="691"/>
      <c r="BN216" s="691"/>
      <c r="BO216" s="691"/>
      <c r="BP216" s="691"/>
      <c r="BQ216" s="691"/>
      <c r="BR216" s="691"/>
      <c r="BS216" s="691"/>
      <c r="BT216" s="691"/>
      <c r="BU216" s="691"/>
      <c r="BV216" s="691"/>
      <c r="BW216" s="691"/>
      <c r="BX216" s="691"/>
      <c r="BY216" s="691"/>
      <c r="BZ216" s="691"/>
      <c r="CA216" s="691"/>
      <c r="CB216" s="691"/>
      <c r="CC216" s="691"/>
      <c r="CD216" s="691"/>
      <c r="CE216" s="691"/>
      <c r="CF216" s="691"/>
      <c r="CG216" s="691"/>
      <c r="CH216" s="691"/>
      <c r="CI216" s="691"/>
      <c r="CJ216" s="691"/>
      <c r="CK216" s="691"/>
      <c r="CL216" s="691"/>
      <c r="CM216" s="691"/>
      <c r="CN216" s="691"/>
      <c r="CO216" s="691"/>
      <c r="CP216" s="691"/>
      <c r="CQ216" s="691"/>
      <c r="CR216" s="691"/>
      <c r="CS216" s="691"/>
      <c r="CT216" s="691"/>
      <c r="CU216" s="691"/>
      <c r="CV216" s="691"/>
      <c r="CW216" s="691"/>
      <c r="CX216" s="691"/>
      <c r="CY216" s="691"/>
      <c r="CZ216" s="691"/>
      <c r="DA216" s="691"/>
      <c r="DB216" s="691"/>
      <c r="DC216" s="691"/>
      <c r="DD216" s="691"/>
      <c r="DE216" s="691"/>
      <c r="DF216" s="691"/>
      <c r="DG216" s="691"/>
      <c r="DH216" s="691"/>
      <c r="DI216" s="691"/>
      <c r="DJ216" s="691"/>
      <c r="DK216" s="691"/>
      <c r="DL216" s="691"/>
      <c r="DM216" s="691"/>
      <c r="DN216" s="691"/>
      <c r="DO216" s="691"/>
      <c r="DP216" s="691"/>
      <c r="DQ216" s="691"/>
      <c r="DR216" s="691"/>
      <c r="DS216" s="691"/>
      <c r="DT216" s="691"/>
      <c r="DU216" s="691"/>
      <c r="DV216" s="691"/>
      <c r="DW216" s="691"/>
      <c r="DX216" s="691"/>
      <c r="DY216" s="691"/>
      <c r="DZ216" s="691"/>
      <c r="EA216" s="691"/>
      <c r="EB216" s="691"/>
      <c r="EC216" s="691"/>
      <c r="ED216" s="691"/>
      <c r="EE216" s="691"/>
      <c r="EF216" s="691"/>
      <c r="EG216" s="691"/>
      <c r="EH216" s="691"/>
      <c r="EI216" s="691"/>
      <c r="EJ216" s="691"/>
      <c r="EK216" s="691"/>
      <c r="EL216" s="691"/>
      <c r="EM216" s="691"/>
      <c r="EN216" s="691"/>
      <c r="EO216" s="691"/>
      <c r="EP216" s="691"/>
      <c r="EQ216" s="691"/>
      <c r="ER216" s="691"/>
      <c r="ES216" s="691"/>
      <c r="ET216" s="691"/>
      <c r="EU216" s="691"/>
      <c r="EV216" s="691"/>
      <c r="EW216" s="691"/>
      <c r="EX216" s="691"/>
      <c r="EY216" s="691"/>
      <c r="EZ216" s="691"/>
      <c r="FA216" s="691"/>
      <c r="FB216" s="691"/>
      <c r="FC216" s="691"/>
      <c r="FD216" s="691"/>
      <c r="FE216" s="691"/>
      <c r="FF216" s="691"/>
      <c r="FG216" s="691"/>
      <c r="FH216" s="691"/>
      <c r="FI216" s="691"/>
      <c r="FJ216" s="691"/>
      <c r="FK216" s="691"/>
      <c r="FL216" s="691"/>
      <c r="FM216" s="691"/>
      <c r="FN216" s="691"/>
      <c r="FO216" s="691"/>
      <c r="FP216" s="691"/>
      <c r="FQ216" s="691"/>
      <c r="FR216" s="691"/>
      <c r="FS216" s="691"/>
      <c r="FT216" s="691"/>
      <c r="FU216" s="691"/>
      <c r="FV216" s="691"/>
      <c r="FW216" s="691"/>
      <c r="FX216" s="691"/>
      <c r="FY216" s="691"/>
      <c r="FZ216" s="691"/>
      <c r="GA216" s="691"/>
      <c r="GB216" s="691"/>
      <c r="GC216" s="691"/>
      <c r="GD216" s="691"/>
      <c r="GE216" s="691"/>
      <c r="GF216" s="691"/>
      <c r="GG216" s="691"/>
      <c r="GH216" s="691"/>
      <c r="GI216" s="691"/>
      <c r="GJ216" s="691"/>
      <c r="GK216" s="691"/>
      <c r="GL216" s="691"/>
      <c r="GM216" s="691"/>
      <c r="GN216" s="691"/>
      <c r="GO216" s="691"/>
      <c r="GP216" s="691"/>
      <c r="GQ216" s="691"/>
      <c r="GR216" s="691"/>
      <c r="GS216" s="691"/>
      <c r="GT216" s="691"/>
      <c r="GU216" s="691"/>
      <c r="GV216" s="691"/>
      <c r="GW216" s="691"/>
      <c r="GX216" s="691"/>
      <c r="GY216" s="691"/>
      <c r="GZ216" s="691"/>
      <c r="HA216" s="691"/>
      <c r="HB216" s="691"/>
      <c r="HC216" s="691"/>
      <c r="HD216" s="691"/>
      <c r="HE216" s="691"/>
      <c r="HF216" s="691"/>
      <c r="HG216" s="691"/>
      <c r="HH216" s="691"/>
    </row>
    <row r="217" spans="1:216" s="787" customFormat="1" x14ac:dyDescent="0.25">
      <c r="A217" s="691"/>
      <c r="B217" s="814"/>
      <c r="C217" s="814"/>
      <c r="D217" s="814"/>
      <c r="E217" s="814"/>
      <c r="F217" s="814"/>
      <c r="G217" s="814"/>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91"/>
      <c r="AF217" s="691"/>
      <c r="AG217" s="691"/>
      <c r="AH217" s="691"/>
      <c r="AI217" s="691"/>
      <c r="AJ217" s="691"/>
      <c r="AK217" s="691"/>
      <c r="AL217" s="691"/>
      <c r="AM217" s="691"/>
      <c r="AN217" s="691"/>
      <c r="AO217" s="691"/>
      <c r="AP217" s="691"/>
      <c r="AQ217" s="691"/>
      <c r="AR217" s="691"/>
      <c r="AS217" s="691"/>
      <c r="AT217" s="691"/>
      <c r="AU217" s="691"/>
      <c r="AV217" s="691"/>
      <c r="AW217" s="691"/>
      <c r="AX217" s="691"/>
      <c r="AY217" s="691"/>
      <c r="AZ217" s="691"/>
      <c r="BA217" s="691"/>
      <c r="BB217" s="691"/>
      <c r="BC217" s="691"/>
      <c r="BD217" s="691"/>
      <c r="BE217" s="691"/>
      <c r="BF217" s="691"/>
      <c r="BG217" s="691"/>
      <c r="BH217" s="691"/>
      <c r="BI217" s="691"/>
      <c r="BJ217" s="691"/>
      <c r="BK217" s="691"/>
      <c r="BL217" s="691"/>
      <c r="BM217" s="691"/>
      <c r="BN217" s="691"/>
      <c r="BO217" s="691"/>
      <c r="BP217" s="691"/>
      <c r="BQ217" s="691"/>
      <c r="BR217" s="691"/>
      <c r="BS217" s="691"/>
      <c r="BT217" s="691"/>
      <c r="BU217" s="691"/>
      <c r="BV217" s="691"/>
      <c r="BW217" s="691"/>
      <c r="BX217" s="691"/>
      <c r="BY217" s="691"/>
      <c r="BZ217" s="691"/>
      <c r="CA217" s="691"/>
      <c r="CB217" s="691"/>
      <c r="CC217" s="691"/>
      <c r="CD217" s="691"/>
      <c r="CE217" s="691"/>
      <c r="CF217" s="691"/>
      <c r="CG217" s="691"/>
      <c r="CH217" s="691"/>
      <c r="CI217" s="691"/>
      <c r="CJ217" s="691"/>
      <c r="CK217" s="691"/>
      <c r="CL217" s="691"/>
      <c r="CM217" s="691"/>
      <c r="CN217" s="691"/>
      <c r="CO217" s="691"/>
      <c r="CP217" s="691"/>
      <c r="CQ217" s="691"/>
      <c r="CR217" s="691"/>
      <c r="CS217" s="691"/>
      <c r="CT217" s="691"/>
      <c r="CU217" s="691"/>
      <c r="CV217" s="691"/>
      <c r="CW217" s="691"/>
      <c r="CX217" s="691"/>
      <c r="CY217" s="691"/>
      <c r="CZ217" s="691"/>
      <c r="DA217" s="691"/>
      <c r="DB217" s="691"/>
      <c r="DC217" s="691"/>
      <c r="DD217" s="691"/>
      <c r="DE217" s="691"/>
      <c r="DF217" s="691"/>
      <c r="DG217" s="691"/>
      <c r="DH217" s="691"/>
      <c r="DI217" s="691"/>
      <c r="DJ217" s="691"/>
      <c r="DK217" s="691"/>
      <c r="DL217" s="691"/>
      <c r="DM217" s="691"/>
      <c r="DN217" s="691"/>
      <c r="DO217" s="691"/>
      <c r="DP217" s="691"/>
      <c r="DQ217" s="691"/>
      <c r="DR217" s="691"/>
      <c r="DS217" s="691"/>
      <c r="DT217" s="691"/>
      <c r="DU217" s="691"/>
      <c r="DV217" s="691"/>
      <c r="DW217" s="691"/>
      <c r="DX217" s="691"/>
      <c r="DY217" s="691"/>
      <c r="DZ217" s="691"/>
      <c r="EA217" s="691"/>
      <c r="EB217" s="691"/>
      <c r="EC217" s="691"/>
      <c r="ED217" s="691"/>
      <c r="EE217" s="691"/>
      <c r="EF217" s="691"/>
      <c r="EG217" s="691"/>
      <c r="EH217" s="691"/>
      <c r="EI217" s="691"/>
      <c r="EJ217" s="691"/>
      <c r="EK217" s="691"/>
      <c r="EL217" s="691"/>
      <c r="EM217" s="691"/>
      <c r="EN217" s="691"/>
      <c r="EO217" s="691"/>
      <c r="EP217" s="691"/>
      <c r="EQ217" s="691"/>
      <c r="ER217" s="691"/>
      <c r="ES217" s="691"/>
      <c r="ET217" s="691"/>
      <c r="EU217" s="691"/>
      <c r="EV217" s="691"/>
      <c r="EW217" s="691"/>
      <c r="EX217" s="691"/>
      <c r="EY217" s="691"/>
      <c r="EZ217" s="691"/>
      <c r="FA217" s="691"/>
      <c r="FB217" s="691"/>
      <c r="FC217" s="691"/>
      <c r="FD217" s="691"/>
      <c r="FE217" s="691"/>
      <c r="FF217" s="691"/>
      <c r="FG217" s="691"/>
      <c r="FH217" s="691"/>
      <c r="FI217" s="691"/>
      <c r="FJ217" s="691"/>
      <c r="FK217" s="691"/>
      <c r="FL217" s="691"/>
      <c r="FM217" s="691"/>
      <c r="FN217" s="691"/>
      <c r="FO217" s="691"/>
      <c r="FP217" s="691"/>
      <c r="FQ217" s="691"/>
      <c r="FR217" s="691"/>
      <c r="FS217" s="691"/>
      <c r="FT217" s="691"/>
      <c r="FU217" s="691"/>
      <c r="FV217" s="691"/>
      <c r="FW217" s="691"/>
      <c r="FX217" s="691"/>
      <c r="FY217" s="691"/>
      <c r="FZ217" s="691"/>
      <c r="GA217" s="691"/>
      <c r="GB217" s="691"/>
      <c r="GC217" s="691"/>
      <c r="GD217" s="691"/>
      <c r="GE217" s="691"/>
      <c r="GF217" s="691"/>
      <c r="GG217" s="691"/>
      <c r="GH217" s="691"/>
      <c r="GI217" s="691"/>
      <c r="GJ217" s="691"/>
      <c r="GK217" s="691"/>
      <c r="GL217" s="691"/>
      <c r="GM217" s="691"/>
      <c r="GN217" s="691"/>
      <c r="GO217" s="691"/>
      <c r="GP217" s="691"/>
      <c r="GQ217" s="691"/>
      <c r="GR217" s="691"/>
      <c r="GS217" s="691"/>
      <c r="GT217" s="691"/>
      <c r="GU217" s="691"/>
      <c r="GV217" s="691"/>
      <c r="GW217" s="691"/>
      <c r="GX217" s="691"/>
      <c r="GY217" s="691"/>
      <c r="GZ217" s="691"/>
      <c r="HA217" s="691"/>
      <c r="HB217" s="691"/>
      <c r="HC217" s="691"/>
      <c r="HD217" s="691"/>
      <c r="HE217" s="691"/>
      <c r="HF217" s="691"/>
      <c r="HG217" s="691"/>
      <c r="HH217" s="691"/>
    </row>
    <row r="218" spans="1:216" s="787" customFormat="1" x14ac:dyDescent="0.25">
      <c r="A218" s="691"/>
      <c r="B218" s="814"/>
      <c r="C218" s="814"/>
      <c r="D218" s="814"/>
      <c r="E218" s="814"/>
      <c r="F218" s="814"/>
      <c r="G218" s="814"/>
      <c r="I218" s="691"/>
      <c r="J218" s="691"/>
      <c r="K218" s="691"/>
      <c r="L218" s="691"/>
      <c r="M218" s="691"/>
      <c r="N218" s="691"/>
      <c r="O218" s="691"/>
      <c r="P218" s="691"/>
      <c r="Q218" s="691"/>
      <c r="R218" s="691"/>
      <c r="S218" s="691"/>
      <c r="T218" s="691"/>
      <c r="U218" s="691"/>
      <c r="V218" s="691"/>
      <c r="W218" s="691"/>
      <c r="X218" s="691"/>
      <c r="Y218" s="691"/>
      <c r="Z218" s="691"/>
      <c r="AA218" s="691"/>
      <c r="AB218" s="691"/>
      <c r="AC218" s="691"/>
      <c r="AD218" s="691"/>
      <c r="AE218" s="691"/>
      <c r="AF218" s="691"/>
      <c r="AG218" s="691"/>
      <c r="AH218" s="691"/>
      <c r="AI218" s="691"/>
      <c r="AJ218" s="691"/>
      <c r="AK218" s="691"/>
      <c r="AL218" s="691"/>
      <c r="AM218" s="691"/>
      <c r="AN218" s="691"/>
      <c r="AO218" s="691"/>
      <c r="AP218" s="691"/>
      <c r="AQ218" s="691"/>
      <c r="AR218" s="691"/>
      <c r="AS218" s="691"/>
      <c r="AT218" s="691"/>
      <c r="AU218" s="691"/>
      <c r="AV218" s="691"/>
      <c r="AW218" s="691"/>
      <c r="AX218" s="691"/>
      <c r="AY218" s="691"/>
      <c r="AZ218" s="691"/>
      <c r="BA218" s="691"/>
      <c r="BB218" s="691"/>
      <c r="BC218" s="691"/>
      <c r="BD218" s="691"/>
      <c r="BE218" s="691"/>
      <c r="BF218" s="691"/>
      <c r="BG218" s="691"/>
      <c r="BH218" s="691"/>
      <c r="BI218" s="691"/>
      <c r="BJ218" s="691"/>
      <c r="BK218" s="691"/>
      <c r="BL218" s="691"/>
      <c r="BM218" s="691"/>
      <c r="BN218" s="691"/>
      <c r="BO218" s="691"/>
      <c r="BP218" s="691"/>
      <c r="BQ218" s="691"/>
      <c r="BR218" s="691"/>
      <c r="BS218" s="691"/>
      <c r="BT218" s="691"/>
      <c r="BU218" s="691"/>
      <c r="BV218" s="691"/>
      <c r="BW218" s="691"/>
      <c r="BX218" s="691"/>
      <c r="BY218" s="691"/>
      <c r="BZ218" s="691"/>
      <c r="CA218" s="691"/>
      <c r="CB218" s="691"/>
      <c r="CC218" s="691"/>
      <c r="CD218" s="691"/>
      <c r="CE218" s="691"/>
      <c r="CF218" s="691"/>
      <c r="CG218" s="691"/>
      <c r="CH218" s="691"/>
      <c r="CI218" s="691"/>
      <c r="CJ218" s="691"/>
      <c r="CK218" s="691"/>
      <c r="CL218" s="691"/>
      <c r="CM218" s="691"/>
      <c r="CN218" s="691"/>
      <c r="CO218" s="691"/>
      <c r="CP218" s="691"/>
      <c r="CQ218" s="691"/>
      <c r="CR218" s="691"/>
      <c r="CS218" s="691"/>
      <c r="CT218" s="691"/>
      <c r="CU218" s="691"/>
      <c r="CV218" s="691"/>
      <c r="CW218" s="691"/>
      <c r="CX218" s="691"/>
      <c r="CY218" s="691"/>
      <c r="CZ218" s="691"/>
      <c r="DA218" s="691"/>
      <c r="DB218" s="691"/>
      <c r="DC218" s="691"/>
      <c r="DD218" s="691"/>
      <c r="DE218" s="691"/>
      <c r="DF218" s="691"/>
      <c r="DG218" s="691"/>
      <c r="DH218" s="691"/>
      <c r="DI218" s="691"/>
      <c r="DJ218" s="691"/>
      <c r="DK218" s="691"/>
      <c r="DL218" s="691"/>
      <c r="DM218" s="691"/>
      <c r="DN218" s="691"/>
      <c r="DO218" s="691"/>
      <c r="DP218" s="691"/>
      <c r="DQ218" s="691"/>
      <c r="DR218" s="691"/>
      <c r="DS218" s="691"/>
      <c r="DT218" s="691"/>
      <c r="DU218" s="691"/>
      <c r="DV218" s="691"/>
      <c r="DW218" s="691"/>
      <c r="DX218" s="691"/>
      <c r="DY218" s="691"/>
      <c r="DZ218" s="691"/>
      <c r="EA218" s="691"/>
      <c r="EB218" s="691"/>
      <c r="EC218" s="691"/>
      <c r="ED218" s="691"/>
      <c r="EE218" s="691"/>
      <c r="EF218" s="691"/>
      <c r="EG218" s="691"/>
      <c r="EH218" s="691"/>
      <c r="EI218" s="691"/>
      <c r="EJ218" s="691"/>
      <c r="EK218" s="691"/>
      <c r="EL218" s="691"/>
      <c r="EM218" s="691"/>
      <c r="EN218" s="691"/>
      <c r="EO218" s="691"/>
      <c r="EP218" s="691"/>
      <c r="EQ218" s="691"/>
      <c r="ER218" s="691"/>
      <c r="ES218" s="691"/>
      <c r="ET218" s="691"/>
      <c r="EU218" s="691"/>
      <c r="EV218" s="691"/>
      <c r="EW218" s="691"/>
      <c r="EX218" s="691"/>
      <c r="EY218" s="691"/>
      <c r="EZ218" s="691"/>
      <c r="FA218" s="691"/>
      <c r="FB218" s="691"/>
      <c r="FC218" s="691"/>
      <c r="FD218" s="691"/>
      <c r="FE218" s="691"/>
      <c r="FF218" s="691"/>
      <c r="FG218" s="691"/>
      <c r="FH218" s="691"/>
      <c r="FI218" s="691"/>
      <c r="FJ218" s="691"/>
      <c r="FK218" s="691"/>
      <c r="FL218" s="691"/>
      <c r="FM218" s="691"/>
      <c r="FN218" s="691"/>
      <c r="FO218" s="691"/>
      <c r="FP218" s="691"/>
      <c r="FQ218" s="691"/>
      <c r="FR218" s="691"/>
      <c r="FS218" s="691"/>
      <c r="FT218" s="691"/>
      <c r="FU218" s="691"/>
      <c r="FV218" s="691"/>
      <c r="FW218" s="691"/>
      <c r="FX218" s="691"/>
      <c r="FY218" s="691"/>
      <c r="FZ218" s="691"/>
      <c r="GA218" s="691"/>
      <c r="GB218" s="691"/>
      <c r="GC218" s="691"/>
      <c r="GD218" s="691"/>
      <c r="GE218" s="691"/>
      <c r="GF218" s="691"/>
      <c r="GG218" s="691"/>
      <c r="GH218" s="691"/>
      <c r="GI218" s="691"/>
      <c r="GJ218" s="691"/>
      <c r="GK218" s="691"/>
      <c r="GL218" s="691"/>
      <c r="GM218" s="691"/>
      <c r="GN218" s="691"/>
      <c r="GO218" s="691"/>
      <c r="GP218" s="691"/>
      <c r="GQ218" s="691"/>
      <c r="GR218" s="691"/>
      <c r="GS218" s="691"/>
      <c r="GT218" s="691"/>
      <c r="GU218" s="691"/>
      <c r="GV218" s="691"/>
      <c r="GW218" s="691"/>
      <c r="GX218" s="691"/>
      <c r="GY218" s="691"/>
      <c r="GZ218" s="691"/>
      <c r="HA218" s="691"/>
      <c r="HB218" s="691"/>
      <c r="HC218" s="691"/>
      <c r="HD218" s="691"/>
      <c r="HE218" s="691"/>
      <c r="HF218" s="691"/>
      <c r="HG218" s="691"/>
      <c r="HH218" s="691"/>
    </row>
    <row r="219" spans="1:216" s="787" customFormat="1" x14ac:dyDescent="0.25">
      <c r="A219" s="691"/>
      <c r="B219" s="814"/>
      <c r="C219" s="814"/>
      <c r="D219" s="814"/>
      <c r="E219" s="814"/>
      <c r="F219" s="814"/>
      <c r="G219" s="814"/>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1"/>
      <c r="AJ219" s="691"/>
      <c r="AK219" s="691"/>
      <c r="AL219" s="691"/>
      <c r="AM219" s="691"/>
      <c r="AN219" s="691"/>
      <c r="AO219" s="691"/>
      <c r="AP219" s="691"/>
      <c r="AQ219" s="691"/>
      <c r="AR219" s="691"/>
      <c r="AS219" s="691"/>
      <c r="AT219" s="691"/>
      <c r="AU219" s="691"/>
      <c r="AV219" s="691"/>
      <c r="AW219" s="691"/>
      <c r="AX219" s="691"/>
      <c r="AY219" s="691"/>
      <c r="AZ219" s="691"/>
      <c r="BA219" s="691"/>
      <c r="BB219" s="691"/>
      <c r="BC219" s="691"/>
      <c r="BD219" s="691"/>
      <c r="BE219" s="691"/>
      <c r="BF219" s="691"/>
      <c r="BG219" s="691"/>
      <c r="BH219" s="691"/>
      <c r="BI219" s="691"/>
      <c r="BJ219" s="691"/>
      <c r="BK219" s="691"/>
      <c r="BL219" s="691"/>
      <c r="BM219" s="691"/>
      <c r="BN219" s="691"/>
      <c r="BO219" s="691"/>
      <c r="BP219" s="691"/>
      <c r="BQ219" s="691"/>
      <c r="BR219" s="691"/>
      <c r="BS219" s="691"/>
      <c r="BT219" s="691"/>
      <c r="BU219" s="691"/>
      <c r="BV219" s="691"/>
      <c r="BW219" s="691"/>
      <c r="BX219" s="691"/>
      <c r="BY219" s="691"/>
      <c r="BZ219" s="691"/>
      <c r="CA219" s="691"/>
      <c r="CB219" s="691"/>
      <c r="CC219" s="691"/>
      <c r="CD219" s="691"/>
      <c r="CE219" s="691"/>
      <c r="CF219" s="691"/>
      <c r="CG219" s="691"/>
      <c r="CH219" s="691"/>
      <c r="CI219" s="691"/>
      <c r="CJ219" s="691"/>
      <c r="CK219" s="691"/>
      <c r="CL219" s="691"/>
      <c r="CM219" s="691"/>
      <c r="CN219" s="691"/>
      <c r="CO219" s="691"/>
      <c r="CP219" s="691"/>
      <c r="CQ219" s="691"/>
      <c r="CR219" s="691"/>
      <c r="CS219" s="691"/>
      <c r="CT219" s="691"/>
      <c r="CU219" s="691"/>
      <c r="CV219" s="691"/>
      <c r="CW219" s="691"/>
      <c r="CX219" s="691"/>
      <c r="CY219" s="691"/>
      <c r="CZ219" s="691"/>
      <c r="DA219" s="691"/>
      <c r="DB219" s="691"/>
      <c r="DC219" s="691"/>
      <c r="DD219" s="691"/>
      <c r="DE219" s="691"/>
      <c r="DF219" s="691"/>
      <c r="DG219" s="691"/>
      <c r="DH219" s="691"/>
      <c r="DI219" s="691"/>
      <c r="DJ219" s="691"/>
      <c r="DK219" s="691"/>
      <c r="DL219" s="691"/>
      <c r="DM219" s="691"/>
      <c r="DN219" s="691"/>
      <c r="DO219" s="691"/>
      <c r="DP219" s="691"/>
      <c r="DQ219" s="691"/>
      <c r="DR219" s="691"/>
      <c r="DS219" s="691"/>
      <c r="DT219" s="691"/>
      <c r="DU219" s="691"/>
      <c r="DV219" s="691"/>
      <c r="DW219" s="691"/>
      <c r="DX219" s="691"/>
      <c r="DY219" s="691"/>
      <c r="DZ219" s="691"/>
      <c r="EA219" s="691"/>
      <c r="EB219" s="691"/>
      <c r="EC219" s="691"/>
      <c r="ED219" s="691"/>
      <c r="EE219" s="691"/>
      <c r="EF219" s="691"/>
      <c r="EG219" s="691"/>
      <c r="EH219" s="691"/>
      <c r="EI219" s="691"/>
      <c r="EJ219" s="691"/>
      <c r="EK219" s="691"/>
      <c r="EL219" s="691"/>
      <c r="EM219" s="691"/>
      <c r="EN219" s="691"/>
      <c r="EO219" s="691"/>
      <c r="EP219" s="691"/>
      <c r="EQ219" s="691"/>
      <c r="ER219" s="691"/>
      <c r="ES219" s="691"/>
      <c r="ET219" s="691"/>
      <c r="EU219" s="691"/>
      <c r="EV219" s="691"/>
      <c r="EW219" s="691"/>
      <c r="EX219" s="691"/>
      <c r="EY219" s="691"/>
      <c r="EZ219" s="691"/>
      <c r="FA219" s="691"/>
      <c r="FB219" s="691"/>
      <c r="FC219" s="691"/>
      <c r="FD219" s="691"/>
      <c r="FE219" s="691"/>
      <c r="FF219" s="691"/>
      <c r="FG219" s="691"/>
      <c r="FH219" s="691"/>
      <c r="FI219" s="691"/>
      <c r="FJ219" s="691"/>
      <c r="FK219" s="691"/>
      <c r="FL219" s="691"/>
      <c r="FM219" s="691"/>
      <c r="FN219" s="691"/>
      <c r="FO219" s="691"/>
      <c r="FP219" s="691"/>
      <c r="FQ219" s="691"/>
      <c r="FR219" s="691"/>
      <c r="FS219" s="691"/>
      <c r="FT219" s="691"/>
      <c r="FU219" s="691"/>
      <c r="FV219" s="691"/>
      <c r="FW219" s="691"/>
      <c r="FX219" s="691"/>
      <c r="FY219" s="691"/>
      <c r="FZ219" s="691"/>
      <c r="GA219" s="691"/>
      <c r="GB219" s="691"/>
      <c r="GC219" s="691"/>
      <c r="GD219" s="691"/>
      <c r="GE219" s="691"/>
      <c r="GF219" s="691"/>
      <c r="GG219" s="691"/>
      <c r="GH219" s="691"/>
      <c r="GI219" s="691"/>
      <c r="GJ219" s="691"/>
      <c r="GK219" s="691"/>
      <c r="GL219" s="691"/>
      <c r="GM219" s="691"/>
      <c r="GN219" s="691"/>
      <c r="GO219" s="691"/>
      <c r="GP219" s="691"/>
      <c r="GQ219" s="691"/>
      <c r="GR219" s="691"/>
      <c r="GS219" s="691"/>
      <c r="GT219" s="691"/>
      <c r="GU219" s="691"/>
      <c r="GV219" s="691"/>
      <c r="GW219" s="691"/>
      <c r="GX219" s="691"/>
      <c r="GY219" s="691"/>
      <c r="GZ219" s="691"/>
      <c r="HA219" s="691"/>
      <c r="HB219" s="691"/>
      <c r="HC219" s="691"/>
      <c r="HD219" s="691"/>
      <c r="HE219" s="691"/>
      <c r="HF219" s="691"/>
      <c r="HG219" s="691"/>
      <c r="HH219" s="691"/>
    </row>
    <row r="220" spans="1:216" s="787" customFormat="1" x14ac:dyDescent="0.25">
      <c r="A220" s="691"/>
      <c r="B220" s="814"/>
      <c r="C220" s="814"/>
      <c r="D220" s="814"/>
      <c r="E220" s="814"/>
      <c r="F220" s="814"/>
      <c r="G220" s="814"/>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1"/>
      <c r="AY220" s="691"/>
      <c r="AZ220" s="691"/>
      <c r="BA220" s="691"/>
      <c r="BB220" s="691"/>
      <c r="BC220" s="691"/>
      <c r="BD220" s="691"/>
      <c r="BE220" s="691"/>
      <c r="BF220" s="691"/>
      <c r="BG220" s="691"/>
      <c r="BH220" s="691"/>
      <c r="BI220" s="691"/>
      <c r="BJ220" s="691"/>
      <c r="BK220" s="691"/>
      <c r="BL220" s="691"/>
      <c r="BM220" s="691"/>
      <c r="BN220" s="691"/>
      <c r="BO220" s="691"/>
      <c r="BP220" s="691"/>
      <c r="BQ220" s="691"/>
      <c r="BR220" s="691"/>
      <c r="BS220" s="691"/>
      <c r="BT220" s="691"/>
      <c r="BU220" s="691"/>
      <c r="BV220" s="691"/>
      <c r="BW220" s="691"/>
      <c r="BX220" s="691"/>
      <c r="BY220" s="691"/>
      <c r="BZ220" s="691"/>
      <c r="CA220" s="691"/>
      <c r="CB220" s="691"/>
      <c r="CC220" s="691"/>
      <c r="CD220" s="691"/>
      <c r="CE220" s="691"/>
      <c r="CF220" s="691"/>
      <c r="CG220" s="691"/>
      <c r="CH220" s="691"/>
      <c r="CI220" s="691"/>
      <c r="CJ220" s="691"/>
      <c r="CK220" s="691"/>
      <c r="CL220" s="691"/>
      <c r="CM220" s="691"/>
      <c r="CN220" s="691"/>
      <c r="CO220" s="691"/>
      <c r="CP220" s="691"/>
      <c r="CQ220" s="691"/>
      <c r="CR220" s="691"/>
      <c r="CS220" s="691"/>
      <c r="CT220" s="691"/>
      <c r="CU220" s="691"/>
      <c r="CV220" s="691"/>
      <c r="CW220" s="691"/>
      <c r="CX220" s="691"/>
      <c r="CY220" s="691"/>
      <c r="CZ220" s="691"/>
      <c r="DA220" s="691"/>
      <c r="DB220" s="691"/>
      <c r="DC220" s="691"/>
      <c r="DD220" s="691"/>
      <c r="DE220" s="691"/>
      <c r="DF220" s="691"/>
      <c r="DG220" s="691"/>
      <c r="DH220" s="691"/>
      <c r="DI220" s="691"/>
      <c r="DJ220" s="691"/>
      <c r="DK220" s="691"/>
      <c r="DL220" s="691"/>
      <c r="DM220" s="691"/>
      <c r="DN220" s="691"/>
      <c r="DO220" s="691"/>
      <c r="DP220" s="691"/>
      <c r="DQ220" s="691"/>
      <c r="DR220" s="691"/>
      <c r="DS220" s="691"/>
      <c r="DT220" s="691"/>
      <c r="DU220" s="691"/>
      <c r="DV220" s="691"/>
      <c r="DW220" s="691"/>
      <c r="DX220" s="691"/>
      <c r="DY220" s="691"/>
      <c r="DZ220" s="691"/>
      <c r="EA220" s="691"/>
      <c r="EB220" s="691"/>
      <c r="EC220" s="691"/>
      <c r="ED220" s="691"/>
      <c r="EE220" s="691"/>
      <c r="EF220" s="691"/>
      <c r="EG220" s="691"/>
      <c r="EH220" s="691"/>
      <c r="EI220" s="691"/>
      <c r="EJ220" s="691"/>
      <c r="EK220" s="691"/>
      <c r="EL220" s="691"/>
      <c r="EM220" s="691"/>
      <c r="EN220" s="691"/>
      <c r="EO220" s="691"/>
      <c r="EP220" s="691"/>
      <c r="EQ220" s="691"/>
      <c r="ER220" s="691"/>
      <c r="ES220" s="691"/>
      <c r="ET220" s="691"/>
      <c r="EU220" s="691"/>
      <c r="EV220" s="691"/>
      <c r="EW220" s="691"/>
      <c r="EX220" s="691"/>
      <c r="EY220" s="691"/>
      <c r="EZ220" s="691"/>
      <c r="FA220" s="691"/>
      <c r="FB220" s="691"/>
      <c r="FC220" s="691"/>
      <c r="FD220" s="691"/>
      <c r="FE220" s="691"/>
      <c r="FF220" s="691"/>
      <c r="FG220" s="691"/>
      <c r="FH220" s="691"/>
      <c r="FI220" s="691"/>
      <c r="FJ220" s="691"/>
      <c r="FK220" s="691"/>
      <c r="FL220" s="691"/>
      <c r="FM220" s="691"/>
      <c r="FN220" s="691"/>
      <c r="FO220" s="691"/>
      <c r="FP220" s="691"/>
      <c r="FQ220" s="691"/>
      <c r="FR220" s="691"/>
      <c r="FS220" s="691"/>
      <c r="FT220" s="691"/>
      <c r="FU220" s="691"/>
      <c r="FV220" s="691"/>
      <c r="FW220" s="691"/>
      <c r="FX220" s="691"/>
      <c r="FY220" s="691"/>
      <c r="FZ220" s="691"/>
      <c r="GA220" s="691"/>
      <c r="GB220" s="691"/>
      <c r="GC220" s="691"/>
      <c r="GD220" s="691"/>
      <c r="GE220" s="691"/>
      <c r="GF220" s="691"/>
      <c r="GG220" s="691"/>
      <c r="GH220" s="691"/>
      <c r="GI220" s="691"/>
      <c r="GJ220" s="691"/>
      <c r="GK220" s="691"/>
      <c r="GL220" s="691"/>
      <c r="GM220" s="691"/>
      <c r="GN220" s="691"/>
      <c r="GO220" s="691"/>
      <c r="GP220" s="691"/>
      <c r="GQ220" s="691"/>
      <c r="GR220" s="691"/>
      <c r="GS220" s="691"/>
      <c r="GT220" s="691"/>
      <c r="GU220" s="691"/>
      <c r="GV220" s="691"/>
      <c r="GW220" s="691"/>
      <c r="GX220" s="691"/>
      <c r="GY220" s="691"/>
      <c r="GZ220" s="691"/>
      <c r="HA220" s="691"/>
      <c r="HB220" s="691"/>
      <c r="HC220" s="691"/>
      <c r="HD220" s="691"/>
      <c r="HE220" s="691"/>
      <c r="HF220" s="691"/>
      <c r="HG220" s="691"/>
      <c r="HH220" s="691"/>
    </row>
    <row r="221" spans="1:216" s="787" customFormat="1" x14ac:dyDescent="0.25">
      <c r="A221" s="691"/>
      <c r="B221" s="814"/>
      <c r="C221" s="814"/>
      <c r="D221" s="814"/>
      <c r="E221" s="814"/>
      <c r="F221" s="814"/>
      <c r="G221" s="814"/>
      <c r="I221" s="691"/>
      <c r="J221" s="691"/>
      <c r="K221" s="691"/>
      <c r="L221" s="691"/>
      <c r="M221" s="691"/>
      <c r="N221" s="691"/>
      <c r="O221" s="691"/>
      <c r="P221" s="691"/>
      <c r="Q221" s="691"/>
      <c r="R221" s="691"/>
      <c r="S221" s="691"/>
      <c r="T221" s="691"/>
      <c r="U221" s="691"/>
      <c r="V221" s="691"/>
      <c r="W221" s="691"/>
      <c r="X221" s="691"/>
      <c r="Y221" s="691"/>
      <c r="Z221" s="691"/>
      <c r="AA221" s="691"/>
      <c r="AB221" s="691"/>
      <c r="AC221" s="691"/>
      <c r="AD221" s="691"/>
      <c r="AE221" s="691"/>
      <c r="AF221" s="691"/>
      <c r="AG221" s="691"/>
      <c r="AH221" s="691"/>
      <c r="AI221" s="691"/>
      <c r="AJ221" s="691"/>
      <c r="AK221" s="691"/>
      <c r="AL221" s="691"/>
      <c r="AM221" s="691"/>
      <c r="AN221" s="691"/>
      <c r="AO221" s="691"/>
      <c r="AP221" s="691"/>
      <c r="AQ221" s="691"/>
      <c r="AR221" s="691"/>
      <c r="AS221" s="691"/>
      <c r="AT221" s="691"/>
      <c r="AU221" s="691"/>
      <c r="AV221" s="691"/>
      <c r="AW221" s="691"/>
      <c r="AX221" s="691"/>
      <c r="AY221" s="691"/>
      <c r="AZ221" s="691"/>
      <c r="BA221" s="691"/>
      <c r="BB221" s="691"/>
      <c r="BC221" s="691"/>
      <c r="BD221" s="691"/>
      <c r="BE221" s="691"/>
      <c r="BF221" s="691"/>
      <c r="BG221" s="691"/>
      <c r="BH221" s="691"/>
      <c r="BI221" s="691"/>
      <c r="BJ221" s="691"/>
      <c r="BK221" s="691"/>
      <c r="BL221" s="691"/>
      <c r="BM221" s="691"/>
      <c r="BN221" s="691"/>
      <c r="BO221" s="691"/>
      <c r="BP221" s="691"/>
      <c r="BQ221" s="691"/>
      <c r="BR221" s="691"/>
      <c r="BS221" s="691"/>
      <c r="BT221" s="691"/>
      <c r="BU221" s="691"/>
      <c r="BV221" s="691"/>
      <c r="BW221" s="691"/>
      <c r="BX221" s="691"/>
      <c r="BY221" s="691"/>
      <c r="BZ221" s="691"/>
      <c r="CA221" s="691"/>
      <c r="CB221" s="691"/>
      <c r="CC221" s="691"/>
      <c r="CD221" s="691"/>
      <c r="CE221" s="691"/>
      <c r="CF221" s="691"/>
      <c r="CG221" s="691"/>
      <c r="CH221" s="691"/>
      <c r="CI221" s="691"/>
      <c r="CJ221" s="691"/>
      <c r="CK221" s="691"/>
      <c r="CL221" s="691"/>
      <c r="CM221" s="691"/>
      <c r="CN221" s="691"/>
      <c r="CO221" s="691"/>
      <c r="CP221" s="691"/>
      <c r="CQ221" s="691"/>
      <c r="CR221" s="691"/>
      <c r="CS221" s="691"/>
      <c r="CT221" s="691"/>
      <c r="CU221" s="691"/>
      <c r="CV221" s="691"/>
      <c r="CW221" s="691"/>
      <c r="CX221" s="691"/>
      <c r="CY221" s="691"/>
      <c r="CZ221" s="691"/>
      <c r="DA221" s="691"/>
      <c r="DB221" s="691"/>
      <c r="DC221" s="691"/>
      <c r="DD221" s="691"/>
      <c r="DE221" s="691"/>
      <c r="DF221" s="691"/>
      <c r="DG221" s="691"/>
      <c r="DH221" s="691"/>
      <c r="DI221" s="691"/>
      <c r="DJ221" s="691"/>
      <c r="DK221" s="691"/>
      <c r="DL221" s="691"/>
      <c r="DM221" s="691"/>
      <c r="DN221" s="691"/>
      <c r="DO221" s="691"/>
      <c r="DP221" s="691"/>
      <c r="DQ221" s="691"/>
      <c r="DR221" s="691"/>
      <c r="DS221" s="691"/>
      <c r="DT221" s="691"/>
      <c r="DU221" s="691"/>
      <c r="DV221" s="691"/>
      <c r="DW221" s="691"/>
      <c r="DX221" s="691"/>
      <c r="DY221" s="691"/>
      <c r="DZ221" s="691"/>
      <c r="EA221" s="691"/>
      <c r="EB221" s="691"/>
      <c r="EC221" s="691"/>
      <c r="ED221" s="691"/>
      <c r="EE221" s="691"/>
      <c r="EF221" s="691"/>
      <c r="EG221" s="691"/>
      <c r="EH221" s="691"/>
      <c r="EI221" s="691"/>
      <c r="EJ221" s="691"/>
      <c r="EK221" s="691"/>
      <c r="EL221" s="691"/>
      <c r="EM221" s="691"/>
      <c r="EN221" s="691"/>
      <c r="EO221" s="691"/>
      <c r="EP221" s="691"/>
      <c r="EQ221" s="691"/>
      <c r="ER221" s="691"/>
      <c r="ES221" s="691"/>
      <c r="ET221" s="691"/>
      <c r="EU221" s="691"/>
      <c r="EV221" s="691"/>
      <c r="EW221" s="691"/>
      <c r="EX221" s="691"/>
      <c r="EY221" s="691"/>
      <c r="EZ221" s="691"/>
      <c r="FA221" s="691"/>
      <c r="FB221" s="691"/>
      <c r="FC221" s="691"/>
      <c r="FD221" s="691"/>
      <c r="FE221" s="691"/>
      <c r="FF221" s="691"/>
      <c r="FG221" s="691"/>
      <c r="FH221" s="691"/>
      <c r="FI221" s="691"/>
      <c r="FJ221" s="691"/>
      <c r="FK221" s="691"/>
      <c r="FL221" s="691"/>
      <c r="FM221" s="691"/>
      <c r="FN221" s="691"/>
      <c r="FO221" s="691"/>
      <c r="FP221" s="691"/>
      <c r="FQ221" s="691"/>
      <c r="FR221" s="691"/>
      <c r="FS221" s="691"/>
      <c r="FT221" s="691"/>
      <c r="FU221" s="691"/>
      <c r="FV221" s="691"/>
      <c r="FW221" s="691"/>
      <c r="FX221" s="691"/>
      <c r="FY221" s="691"/>
      <c r="FZ221" s="691"/>
      <c r="GA221" s="691"/>
      <c r="GB221" s="691"/>
      <c r="GC221" s="691"/>
      <c r="GD221" s="691"/>
      <c r="GE221" s="691"/>
      <c r="GF221" s="691"/>
      <c r="GG221" s="691"/>
      <c r="GH221" s="691"/>
      <c r="GI221" s="691"/>
      <c r="GJ221" s="691"/>
      <c r="GK221" s="691"/>
      <c r="GL221" s="691"/>
      <c r="GM221" s="691"/>
      <c r="GN221" s="691"/>
      <c r="GO221" s="691"/>
      <c r="GP221" s="691"/>
      <c r="GQ221" s="691"/>
      <c r="GR221" s="691"/>
      <c r="GS221" s="691"/>
      <c r="GT221" s="691"/>
      <c r="GU221" s="691"/>
      <c r="GV221" s="691"/>
      <c r="GW221" s="691"/>
      <c r="GX221" s="691"/>
      <c r="GY221" s="691"/>
      <c r="GZ221" s="691"/>
      <c r="HA221" s="691"/>
      <c r="HB221" s="691"/>
      <c r="HC221" s="691"/>
      <c r="HD221" s="691"/>
      <c r="HE221" s="691"/>
      <c r="HF221" s="691"/>
      <c r="HG221" s="691"/>
      <c r="HH221" s="691"/>
    </row>
    <row r="222" spans="1:216" s="787" customFormat="1" x14ac:dyDescent="0.25">
      <c r="A222" s="691"/>
      <c r="B222" s="814"/>
      <c r="C222" s="814"/>
      <c r="D222" s="814"/>
      <c r="E222" s="814"/>
      <c r="F222" s="814"/>
      <c r="G222" s="814"/>
      <c r="I222" s="691"/>
      <c r="J222" s="691"/>
      <c r="K222" s="691"/>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91"/>
      <c r="AQ222" s="691"/>
      <c r="AR222" s="691"/>
      <c r="AS222" s="691"/>
      <c r="AT222" s="691"/>
      <c r="AU222" s="691"/>
      <c r="AV222" s="691"/>
      <c r="AW222" s="691"/>
      <c r="AX222" s="691"/>
      <c r="AY222" s="691"/>
      <c r="AZ222" s="691"/>
      <c r="BA222" s="691"/>
      <c r="BB222" s="691"/>
      <c r="BC222" s="691"/>
      <c r="BD222" s="691"/>
      <c r="BE222" s="691"/>
      <c r="BF222" s="691"/>
      <c r="BG222" s="691"/>
      <c r="BH222" s="691"/>
      <c r="BI222" s="691"/>
      <c r="BJ222" s="691"/>
      <c r="BK222" s="691"/>
      <c r="BL222" s="691"/>
      <c r="BM222" s="691"/>
      <c r="BN222" s="691"/>
      <c r="BO222" s="691"/>
      <c r="BP222" s="691"/>
      <c r="BQ222" s="691"/>
      <c r="BR222" s="691"/>
      <c r="BS222" s="691"/>
      <c r="BT222" s="691"/>
      <c r="BU222" s="691"/>
      <c r="BV222" s="691"/>
      <c r="BW222" s="691"/>
      <c r="BX222" s="691"/>
      <c r="BY222" s="691"/>
      <c r="BZ222" s="691"/>
      <c r="CA222" s="691"/>
      <c r="CB222" s="691"/>
      <c r="CC222" s="691"/>
      <c r="CD222" s="691"/>
      <c r="CE222" s="691"/>
      <c r="CF222" s="691"/>
      <c r="CG222" s="691"/>
      <c r="CH222" s="691"/>
      <c r="CI222" s="691"/>
      <c r="CJ222" s="691"/>
      <c r="CK222" s="691"/>
      <c r="CL222" s="691"/>
      <c r="CM222" s="691"/>
      <c r="CN222" s="691"/>
      <c r="CO222" s="691"/>
      <c r="CP222" s="691"/>
      <c r="CQ222" s="691"/>
      <c r="CR222" s="691"/>
      <c r="CS222" s="691"/>
      <c r="CT222" s="691"/>
      <c r="CU222" s="691"/>
      <c r="CV222" s="691"/>
      <c r="CW222" s="691"/>
      <c r="CX222" s="691"/>
      <c r="CY222" s="691"/>
      <c r="CZ222" s="691"/>
      <c r="DA222" s="691"/>
      <c r="DB222" s="691"/>
      <c r="DC222" s="691"/>
      <c r="DD222" s="691"/>
      <c r="DE222" s="691"/>
      <c r="DF222" s="691"/>
      <c r="DG222" s="691"/>
      <c r="DH222" s="691"/>
      <c r="DI222" s="691"/>
      <c r="DJ222" s="691"/>
      <c r="DK222" s="691"/>
      <c r="DL222" s="691"/>
      <c r="DM222" s="691"/>
      <c r="DN222" s="691"/>
      <c r="DO222" s="691"/>
      <c r="DP222" s="691"/>
      <c r="DQ222" s="691"/>
      <c r="DR222" s="691"/>
      <c r="DS222" s="691"/>
      <c r="DT222" s="691"/>
      <c r="DU222" s="691"/>
      <c r="DV222" s="691"/>
      <c r="DW222" s="691"/>
      <c r="DX222" s="691"/>
      <c r="DY222" s="691"/>
      <c r="DZ222" s="691"/>
      <c r="EA222" s="691"/>
      <c r="EB222" s="691"/>
      <c r="EC222" s="691"/>
      <c r="ED222" s="691"/>
      <c r="EE222" s="691"/>
      <c r="EF222" s="691"/>
      <c r="EG222" s="691"/>
      <c r="EH222" s="691"/>
      <c r="EI222" s="691"/>
      <c r="EJ222" s="691"/>
      <c r="EK222" s="691"/>
      <c r="EL222" s="691"/>
      <c r="EM222" s="691"/>
      <c r="EN222" s="691"/>
      <c r="EO222" s="691"/>
      <c r="EP222" s="691"/>
      <c r="EQ222" s="691"/>
      <c r="ER222" s="691"/>
      <c r="ES222" s="691"/>
      <c r="ET222" s="691"/>
      <c r="EU222" s="691"/>
      <c r="EV222" s="691"/>
      <c r="EW222" s="691"/>
      <c r="EX222" s="691"/>
      <c r="EY222" s="691"/>
      <c r="EZ222" s="691"/>
      <c r="FA222" s="691"/>
      <c r="FB222" s="691"/>
      <c r="FC222" s="691"/>
      <c r="FD222" s="691"/>
      <c r="FE222" s="691"/>
      <c r="FF222" s="691"/>
      <c r="FG222" s="691"/>
      <c r="FH222" s="691"/>
      <c r="FI222" s="691"/>
      <c r="FJ222" s="691"/>
      <c r="FK222" s="691"/>
      <c r="FL222" s="691"/>
      <c r="FM222" s="691"/>
      <c r="FN222" s="691"/>
      <c r="FO222" s="691"/>
      <c r="FP222" s="691"/>
      <c r="FQ222" s="691"/>
      <c r="FR222" s="691"/>
      <c r="FS222" s="691"/>
      <c r="FT222" s="691"/>
      <c r="FU222" s="691"/>
      <c r="FV222" s="691"/>
      <c r="FW222" s="691"/>
      <c r="FX222" s="691"/>
      <c r="FY222" s="691"/>
      <c r="FZ222" s="691"/>
      <c r="GA222" s="691"/>
      <c r="GB222" s="691"/>
      <c r="GC222" s="691"/>
      <c r="GD222" s="691"/>
      <c r="GE222" s="691"/>
      <c r="GF222" s="691"/>
      <c r="GG222" s="691"/>
      <c r="GH222" s="691"/>
      <c r="GI222" s="691"/>
      <c r="GJ222" s="691"/>
      <c r="GK222" s="691"/>
      <c r="GL222" s="691"/>
      <c r="GM222" s="691"/>
      <c r="GN222" s="691"/>
      <c r="GO222" s="691"/>
      <c r="GP222" s="691"/>
      <c r="GQ222" s="691"/>
      <c r="GR222" s="691"/>
      <c r="GS222" s="691"/>
      <c r="GT222" s="691"/>
      <c r="GU222" s="691"/>
      <c r="GV222" s="691"/>
      <c r="GW222" s="691"/>
      <c r="GX222" s="691"/>
      <c r="GY222" s="691"/>
      <c r="GZ222" s="691"/>
      <c r="HA222" s="691"/>
      <c r="HB222" s="691"/>
      <c r="HC222" s="691"/>
      <c r="HD222" s="691"/>
      <c r="HE222" s="691"/>
      <c r="HF222" s="691"/>
      <c r="HG222" s="691"/>
      <c r="HH222" s="691"/>
    </row>
    <row r="223" spans="1:216" s="787" customFormat="1" x14ac:dyDescent="0.25">
      <c r="A223" s="691"/>
      <c r="B223" s="814"/>
      <c r="C223" s="814"/>
      <c r="D223" s="814"/>
      <c r="E223" s="814"/>
      <c r="F223" s="814"/>
      <c r="G223" s="814"/>
      <c r="I223" s="691"/>
      <c r="J223" s="691"/>
      <c r="K223" s="691"/>
      <c r="L223" s="691"/>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1"/>
      <c r="AP223" s="691"/>
      <c r="AQ223" s="691"/>
      <c r="AR223" s="691"/>
      <c r="AS223" s="691"/>
      <c r="AT223" s="691"/>
      <c r="AU223" s="691"/>
      <c r="AV223" s="691"/>
      <c r="AW223" s="691"/>
      <c r="AX223" s="691"/>
      <c r="AY223" s="691"/>
      <c r="AZ223" s="691"/>
      <c r="BA223" s="691"/>
      <c r="BB223" s="691"/>
      <c r="BC223" s="691"/>
      <c r="BD223" s="691"/>
      <c r="BE223" s="691"/>
      <c r="BF223" s="691"/>
      <c r="BG223" s="691"/>
      <c r="BH223" s="691"/>
      <c r="BI223" s="691"/>
      <c r="BJ223" s="691"/>
      <c r="BK223" s="691"/>
      <c r="BL223" s="691"/>
      <c r="BM223" s="691"/>
      <c r="BN223" s="691"/>
      <c r="BO223" s="691"/>
      <c r="BP223" s="691"/>
      <c r="BQ223" s="691"/>
      <c r="BR223" s="691"/>
      <c r="BS223" s="691"/>
      <c r="BT223" s="691"/>
      <c r="BU223" s="691"/>
      <c r="BV223" s="691"/>
      <c r="BW223" s="691"/>
      <c r="BX223" s="691"/>
      <c r="BY223" s="691"/>
      <c r="BZ223" s="691"/>
      <c r="CA223" s="691"/>
      <c r="CB223" s="691"/>
      <c r="CC223" s="691"/>
      <c r="CD223" s="691"/>
      <c r="CE223" s="691"/>
      <c r="CF223" s="691"/>
      <c r="CG223" s="691"/>
      <c r="CH223" s="691"/>
      <c r="CI223" s="691"/>
      <c r="CJ223" s="691"/>
      <c r="CK223" s="691"/>
      <c r="CL223" s="691"/>
      <c r="CM223" s="691"/>
      <c r="CN223" s="691"/>
      <c r="CO223" s="691"/>
      <c r="CP223" s="691"/>
      <c r="CQ223" s="691"/>
      <c r="CR223" s="691"/>
      <c r="CS223" s="691"/>
      <c r="CT223" s="691"/>
      <c r="CU223" s="691"/>
      <c r="CV223" s="691"/>
      <c r="CW223" s="691"/>
      <c r="CX223" s="691"/>
      <c r="CY223" s="691"/>
      <c r="CZ223" s="691"/>
      <c r="DA223" s="691"/>
      <c r="DB223" s="691"/>
      <c r="DC223" s="691"/>
      <c r="DD223" s="691"/>
      <c r="DE223" s="691"/>
      <c r="DF223" s="691"/>
      <c r="DG223" s="691"/>
      <c r="DH223" s="691"/>
      <c r="DI223" s="691"/>
      <c r="DJ223" s="691"/>
      <c r="DK223" s="691"/>
      <c r="DL223" s="691"/>
      <c r="DM223" s="691"/>
      <c r="DN223" s="691"/>
      <c r="DO223" s="691"/>
      <c r="DP223" s="691"/>
      <c r="DQ223" s="691"/>
      <c r="DR223" s="691"/>
      <c r="DS223" s="691"/>
      <c r="DT223" s="691"/>
      <c r="DU223" s="691"/>
      <c r="DV223" s="691"/>
      <c r="DW223" s="691"/>
      <c r="DX223" s="691"/>
      <c r="DY223" s="691"/>
      <c r="DZ223" s="691"/>
      <c r="EA223" s="691"/>
      <c r="EB223" s="691"/>
      <c r="EC223" s="691"/>
      <c r="ED223" s="691"/>
      <c r="EE223" s="691"/>
      <c r="EF223" s="691"/>
      <c r="EG223" s="691"/>
      <c r="EH223" s="691"/>
      <c r="EI223" s="691"/>
      <c r="EJ223" s="691"/>
      <c r="EK223" s="691"/>
      <c r="EL223" s="691"/>
      <c r="EM223" s="691"/>
      <c r="EN223" s="691"/>
      <c r="EO223" s="691"/>
      <c r="EP223" s="691"/>
      <c r="EQ223" s="691"/>
      <c r="ER223" s="691"/>
      <c r="ES223" s="691"/>
      <c r="ET223" s="691"/>
      <c r="EU223" s="691"/>
      <c r="EV223" s="691"/>
      <c r="EW223" s="691"/>
      <c r="EX223" s="691"/>
      <c r="EY223" s="691"/>
      <c r="EZ223" s="691"/>
      <c r="FA223" s="691"/>
      <c r="FB223" s="691"/>
      <c r="FC223" s="691"/>
      <c r="FD223" s="691"/>
      <c r="FE223" s="691"/>
      <c r="FF223" s="691"/>
      <c r="FG223" s="691"/>
      <c r="FH223" s="691"/>
      <c r="FI223" s="691"/>
      <c r="FJ223" s="691"/>
      <c r="FK223" s="691"/>
      <c r="FL223" s="691"/>
      <c r="FM223" s="691"/>
      <c r="FN223" s="691"/>
      <c r="FO223" s="691"/>
      <c r="FP223" s="691"/>
      <c r="FQ223" s="691"/>
      <c r="FR223" s="691"/>
      <c r="FS223" s="691"/>
      <c r="FT223" s="691"/>
      <c r="FU223" s="691"/>
      <c r="FV223" s="691"/>
      <c r="FW223" s="691"/>
      <c r="FX223" s="691"/>
      <c r="FY223" s="691"/>
      <c r="FZ223" s="691"/>
      <c r="GA223" s="691"/>
      <c r="GB223" s="691"/>
      <c r="GC223" s="691"/>
      <c r="GD223" s="691"/>
      <c r="GE223" s="691"/>
      <c r="GF223" s="691"/>
      <c r="GG223" s="691"/>
      <c r="GH223" s="691"/>
      <c r="GI223" s="691"/>
      <c r="GJ223" s="691"/>
      <c r="GK223" s="691"/>
      <c r="GL223" s="691"/>
      <c r="GM223" s="691"/>
      <c r="GN223" s="691"/>
      <c r="GO223" s="691"/>
      <c r="GP223" s="691"/>
      <c r="GQ223" s="691"/>
      <c r="GR223" s="691"/>
      <c r="GS223" s="691"/>
      <c r="GT223" s="691"/>
      <c r="GU223" s="691"/>
      <c r="GV223" s="691"/>
      <c r="GW223" s="691"/>
      <c r="GX223" s="691"/>
      <c r="GY223" s="691"/>
      <c r="GZ223" s="691"/>
      <c r="HA223" s="691"/>
      <c r="HB223" s="691"/>
      <c r="HC223" s="691"/>
      <c r="HD223" s="691"/>
      <c r="HE223" s="691"/>
      <c r="HF223" s="691"/>
      <c r="HG223" s="691"/>
      <c r="HH223" s="691"/>
    </row>
    <row r="224" spans="1:216" s="787" customFormat="1" x14ac:dyDescent="0.25">
      <c r="A224" s="691"/>
      <c r="B224" s="814"/>
      <c r="C224" s="814"/>
      <c r="D224" s="814"/>
      <c r="E224" s="814"/>
      <c r="F224" s="814"/>
      <c r="G224" s="814"/>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1"/>
      <c r="AP224" s="691"/>
      <c r="AQ224" s="691"/>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1"/>
      <c r="BU224" s="691"/>
      <c r="BV224" s="691"/>
      <c r="BW224" s="691"/>
      <c r="BX224" s="691"/>
      <c r="BY224" s="691"/>
      <c r="BZ224" s="691"/>
      <c r="CA224" s="691"/>
      <c r="CB224" s="691"/>
      <c r="CC224" s="691"/>
      <c r="CD224" s="691"/>
      <c r="CE224" s="691"/>
      <c r="CF224" s="691"/>
      <c r="CG224" s="691"/>
      <c r="CH224" s="691"/>
      <c r="CI224" s="691"/>
      <c r="CJ224" s="691"/>
      <c r="CK224" s="691"/>
      <c r="CL224" s="691"/>
      <c r="CM224" s="691"/>
      <c r="CN224" s="691"/>
      <c r="CO224" s="691"/>
      <c r="CP224" s="691"/>
      <c r="CQ224" s="691"/>
      <c r="CR224" s="691"/>
      <c r="CS224" s="691"/>
      <c r="CT224" s="691"/>
      <c r="CU224" s="691"/>
      <c r="CV224" s="691"/>
      <c r="CW224" s="691"/>
      <c r="CX224" s="691"/>
      <c r="CY224" s="691"/>
      <c r="CZ224" s="691"/>
      <c r="DA224" s="691"/>
      <c r="DB224" s="691"/>
      <c r="DC224" s="691"/>
      <c r="DD224" s="691"/>
      <c r="DE224" s="691"/>
      <c r="DF224" s="691"/>
      <c r="DG224" s="691"/>
      <c r="DH224" s="691"/>
      <c r="DI224" s="691"/>
      <c r="DJ224" s="691"/>
      <c r="DK224" s="691"/>
      <c r="DL224" s="691"/>
      <c r="DM224" s="691"/>
      <c r="DN224" s="691"/>
      <c r="DO224" s="691"/>
      <c r="DP224" s="691"/>
      <c r="DQ224" s="691"/>
      <c r="DR224" s="691"/>
      <c r="DS224" s="691"/>
      <c r="DT224" s="691"/>
      <c r="DU224" s="691"/>
      <c r="DV224" s="691"/>
      <c r="DW224" s="691"/>
      <c r="DX224" s="691"/>
      <c r="DY224" s="691"/>
      <c r="DZ224" s="691"/>
      <c r="EA224" s="691"/>
      <c r="EB224" s="691"/>
      <c r="EC224" s="691"/>
      <c r="ED224" s="691"/>
      <c r="EE224" s="691"/>
      <c r="EF224" s="691"/>
      <c r="EG224" s="691"/>
      <c r="EH224" s="691"/>
      <c r="EI224" s="691"/>
      <c r="EJ224" s="691"/>
      <c r="EK224" s="691"/>
      <c r="EL224" s="691"/>
      <c r="EM224" s="691"/>
      <c r="EN224" s="691"/>
      <c r="EO224" s="691"/>
      <c r="EP224" s="691"/>
      <c r="EQ224" s="691"/>
      <c r="ER224" s="691"/>
      <c r="ES224" s="691"/>
      <c r="ET224" s="691"/>
      <c r="EU224" s="691"/>
      <c r="EV224" s="691"/>
      <c r="EW224" s="691"/>
      <c r="EX224" s="691"/>
      <c r="EY224" s="691"/>
      <c r="EZ224" s="691"/>
      <c r="FA224" s="691"/>
      <c r="FB224" s="691"/>
      <c r="FC224" s="691"/>
      <c r="FD224" s="691"/>
      <c r="FE224" s="691"/>
      <c r="FF224" s="691"/>
      <c r="FG224" s="691"/>
      <c r="FH224" s="691"/>
      <c r="FI224" s="691"/>
      <c r="FJ224" s="691"/>
      <c r="FK224" s="691"/>
      <c r="FL224" s="691"/>
      <c r="FM224" s="691"/>
      <c r="FN224" s="691"/>
      <c r="FO224" s="691"/>
      <c r="FP224" s="691"/>
      <c r="FQ224" s="691"/>
      <c r="FR224" s="691"/>
      <c r="FS224" s="691"/>
      <c r="FT224" s="691"/>
      <c r="FU224" s="691"/>
      <c r="FV224" s="691"/>
      <c r="FW224" s="691"/>
      <c r="FX224" s="691"/>
      <c r="FY224" s="691"/>
      <c r="FZ224" s="691"/>
      <c r="GA224" s="691"/>
      <c r="GB224" s="691"/>
      <c r="GC224" s="691"/>
      <c r="GD224" s="691"/>
      <c r="GE224" s="691"/>
      <c r="GF224" s="691"/>
      <c r="GG224" s="691"/>
      <c r="GH224" s="691"/>
      <c r="GI224" s="691"/>
      <c r="GJ224" s="691"/>
      <c r="GK224" s="691"/>
      <c r="GL224" s="691"/>
      <c r="GM224" s="691"/>
      <c r="GN224" s="691"/>
      <c r="GO224" s="691"/>
      <c r="GP224" s="691"/>
      <c r="GQ224" s="691"/>
      <c r="GR224" s="691"/>
      <c r="GS224" s="691"/>
      <c r="GT224" s="691"/>
      <c r="GU224" s="691"/>
      <c r="GV224" s="691"/>
      <c r="GW224" s="691"/>
      <c r="GX224" s="691"/>
      <c r="GY224" s="691"/>
      <c r="GZ224" s="691"/>
      <c r="HA224" s="691"/>
      <c r="HB224" s="691"/>
      <c r="HC224" s="691"/>
      <c r="HD224" s="691"/>
      <c r="HE224" s="691"/>
      <c r="HF224" s="691"/>
      <c r="HG224" s="691"/>
      <c r="HH224" s="691"/>
    </row>
    <row r="225" spans="1:216" s="787" customFormat="1" x14ac:dyDescent="0.25">
      <c r="A225" s="691"/>
      <c r="B225" s="814"/>
      <c r="C225" s="814"/>
      <c r="D225" s="814"/>
      <c r="E225" s="814"/>
      <c r="F225" s="814"/>
      <c r="G225" s="814"/>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1"/>
      <c r="AP225" s="691"/>
      <c r="AQ225" s="691"/>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1"/>
      <c r="BU225" s="691"/>
      <c r="BV225" s="691"/>
      <c r="BW225" s="691"/>
      <c r="BX225" s="691"/>
      <c r="BY225" s="691"/>
      <c r="BZ225" s="691"/>
      <c r="CA225" s="691"/>
      <c r="CB225" s="691"/>
      <c r="CC225" s="691"/>
      <c r="CD225" s="691"/>
      <c r="CE225" s="691"/>
      <c r="CF225" s="691"/>
      <c r="CG225" s="691"/>
      <c r="CH225" s="691"/>
      <c r="CI225" s="691"/>
      <c r="CJ225" s="691"/>
      <c r="CK225" s="691"/>
      <c r="CL225" s="691"/>
      <c r="CM225" s="691"/>
      <c r="CN225" s="691"/>
      <c r="CO225" s="691"/>
      <c r="CP225" s="691"/>
      <c r="CQ225" s="691"/>
      <c r="CR225" s="691"/>
      <c r="CS225" s="691"/>
      <c r="CT225" s="691"/>
      <c r="CU225" s="691"/>
      <c r="CV225" s="691"/>
      <c r="CW225" s="691"/>
      <c r="CX225" s="691"/>
      <c r="CY225" s="691"/>
      <c r="CZ225" s="691"/>
      <c r="DA225" s="691"/>
      <c r="DB225" s="691"/>
      <c r="DC225" s="691"/>
      <c r="DD225" s="691"/>
      <c r="DE225" s="691"/>
      <c r="DF225" s="691"/>
      <c r="DG225" s="691"/>
      <c r="DH225" s="691"/>
      <c r="DI225" s="691"/>
      <c r="DJ225" s="691"/>
      <c r="DK225" s="691"/>
      <c r="DL225" s="691"/>
      <c r="DM225" s="691"/>
      <c r="DN225" s="691"/>
      <c r="DO225" s="691"/>
      <c r="DP225" s="691"/>
      <c r="DQ225" s="691"/>
      <c r="DR225" s="691"/>
      <c r="DS225" s="691"/>
      <c r="DT225" s="691"/>
      <c r="DU225" s="691"/>
      <c r="DV225" s="691"/>
      <c r="DW225" s="691"/>
      <c r="DX225" s="691"/>
      <c r="DY225" s="691"/>
      <c r="DZ225" s="691"/>
      <c r="EA225" s="691"/>
      <c r="EB225" s="691"/>
      <c r="EC225" s="691"/>
      <c r="ED225" s="691"/>
      <c r="EE225" s="691"/>
      <c r="EF225" s="691"/>
      <c r="EG225" s="691"/>
      <c r="EH225" s="691"/>
      <c r="EI225" s="691"/>
      <c r="EJ225" s="691"/>
      <c r="EK225" s="691"/>
      <c r="EL225" s="691"/>
      <c r="EM225" s="691"/>
      <c r="EN225" s="691"/>
      <c r="EO225" s="691"/>
      <c r="EP225" s="691"/>
      <c r="EQ225" s="691"/>
      <c r="ER225" s="691"/>
      <c r="ES225" s="691"/>
      <c r="ET225" s="691"/>
      <c r="EU225" s="691"/>
      <c r="EV225" s="691"/>
      <c r="EW225" s="691"/>
      <c r="EX225" s="691"/>
      <c r="EY225" s="691"/>
      <c r="EZ225" s="691"/>
      <c r="FA225" s="691"/>
      <c r="FB225" s="691"/>
      <c r="FC225" s="691"/>
      <c r="FD225" s="691"/>
      <c r="FE225" s="691"/>
      <c r="FF225" s="691"/>
      <c r="FG225" s="691"/>
      <c r="FH225" s="691"/>
      <c r="FI225" s="691"/>
      <c r="FJ225" s="691"/>
      <c r="FK225" s="691"/>
      <c r="FL225" s="691"/>
      <c r="FM225" s="691"/>
      <c r="FN225" s="691"/>
      <c r="FO225" s="691"/>
      <c r="FP225" s="691"/>
      <c r="FQ225" s="691"/>
      <c r="FR225" s="691"/>
      <c r="FS225" s="691"/>
      <c r="FT225" s="691"/>
      <c r="FU225" s="691"/>
      <c r="FV225" s="691"/>
      <c r="FW225" s="691"/>
      <c r="FX225" s="691"/>
      <c r="FY225" s="691"/>
      <c r="FZ225" s="691"/>
      <c r="GA225" s="691"/>
      <c r="GB225" s="691"/>
      <c r="GC225" s="691"/>
      <c r="GD225" s="691"/>
      <c r="GE225" s="691"/>
      <c r="GF225" s="691"/>
      <c r="GG225" s="691"/>
      <c r="GH225" s="691"/>
      <c r="GI225" s="691"/>
      <c r="GJ225" s="691"/>
      <c r="GK225" s="691"/>
      <c r="GL225" s="691"/>
      <c r="GM225" s="691"/>
      <c r="GN225" s="691"/>
      <c r="GO225" s="691"/>
      <c r="GP225" s="691"/>
      <c r="GQ225" s="691"/>
      <c r="GR225" s="691"/>
      <c r="GS225" s="691"/>
      <c r="GT225" s="691"/>
      <c r="GU225" s="691"/>
      <c r="GV225" s="691"/>
      <c r="GW225" s="691"/>
      <c r="GX225" s="691"/>
      <c r="GY225" s="691"/>
      <c r="GZ225" s="691"/>
      <c r="HA225" s="691"/>
      <c r="HB225" s="691"/>
      <c r="HC225" s="691"/>
      <c r="HD225" s="691"/>
      <c r="HE225" s="691"/>
      <c r="HF225" s="691"/>
      <c r="HG225" s="691"/>
      <c r="HH225" s="691"/>
    </row>
    <row r="226" spans="1:216" s="787" customFormat="1" x14ac:dyDescent="0.25">
      <c r="A226" s="691"/>
      <c r="B226" s="814"/>
      <c r="C226" s="814"/>
      <c r="D226" s="814"/>
      <c r="E226" s="814"/>
      <c r="F226" s="814"/>
      <c r="G226" s="814"/>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1"/>
      <c r="BU226" s="691"/>
      <c r="BV226" s="691"/>
      <c r="BW226" s="691"/>
      <c r="BX226" s="691"/>
      <c r="BY226" s="691"/>
      <c r="BZ226" s="691"/>
      <c r="CA226" s="691"/>
      <c r="CB226" s="691"/>
      <c r="CC226" s="691"/>
      <c r="CD226" s="691"/>
      <c r="CE226" s="691"/>
      <c r="CF226" s="691"/>
      <c r="CG226" s="691"/>
      <c r="CH226" s="691"/>
      <c r="CI226" s="691"/>
      <c r="CJ226" s="691"/>
      <c r="CK226" s="691"/>
      <c r="CL226" s="691"/>
      <c r="CM226" s="691"/>
      <c r="CN226" s="691"/>
      <c r="CO226" s="691"/>
      <c r="CP226" s="691"/>
      <c r="CQ226" s="691"/>
      <c r="CR226" s="691"/>
      <c r="CS226" s="691"/>
      <c r="CT226" s="691"/>
      <c r="CU226" s="691"/>
      <c r="CV226" s="691"/>
      <c r="CW226" s="691"/>
      <c r="CX226" s="691"/>
      <c r="CY226" s="691"/>
      <c r="CZ226" s="691"/>
      <c r="DA226" s="691"/>
      <c r="DB226" s="691"/>
      <c r="DC226" s="691"/>
      <c r="DD226" s="691"/>
      <c r="DE226" s="691"/>
      <c r="DF226" s="691"/>
      <c r="DG226" s="691"/>
      <c r="DH226" s="691"/>
      <c r="DI226" s="691"/>
      <c r="DJ226" s="691"/>
      <c r="DK226" s="691"/>
      <c r="DL226" s="691"/>
      <c r="DM226" s="691"/>
      <c r="DN226" s="691"/>
      <c r="DO226" s="691"/>
      <c r="DP226" s="691"/>
      <c r="DQ226" s="691"/>
      <c r="DR226" s="691"/>
      <c r="DS226" s="691"/>
      <c r="DT226" s="691"/>
      <c r="DU226" s="691"/>
      <c r="DV226" s="691"/>
      <c r="DW226" s="691"/>
      <c r="DX226" s="691"/>
      <c r="DY226" s="691"/>
      <c r="DZ226" s="691"/>
      <c r="EA226" s="691"/>
      <c r="EB226" s="691"/>
      <c r="EC226" s="691"/>
      <c r="ED226" s="691"/>
      <c r="EE226" s="691"/>
      <c r="EF226" s="691"/>
      <c r="EG226" s="691"/>
      <c r="EH226" s="691"/>
      <c r="EI226" s="691"/>
      <c r="EJ226" s="691"/>
      <c r="EK226" s="691"/>
      <c r="EL226" s="691"/>
      <c r="EM226" s="691"/>
      <c r="EN226" s="691"/>
      <c r="EO226" s="691"/>
      <c r="EP226" s="691"/>
      <c r="EQ226" s="691"/>
      <c r="ER226" s="691"/>
      <c r="ES226" s="691"/>
      <c r="ET226" s="691"/>
      <c r="EU226" s="691"/>
      <c r="EV226" s="691"/>
      <c r="EW226" s="691"/>
      <c r="EX226" s="691"/>
      <c r="EY226" s="691"/>
      <c r="EZ226" s="691"/>
      <c r="FA226" s="691"/>
      <c r="FB226" s="691"/>
      <c r="FC226" s="691"/>
      <c r="FD226" s="691"/>
      <c r="FE226" s="691"/>
      <c r="FF226" s="691"/>
      <c r="FG226" s="691"/>
      <c r="FH226" s="691"/>
      <c r="FI226" s="691"/>
      <c r="FJ226" s="691"/>
      <c r="FK226" s="691"/>
      <c r="FL226" s="691"/>
      <c r="FM226" s="691"/>
      <c r="FN226" s="691"/>
      <c r="FO226" s="691"/>
      <c r="FP226" s="691"/>
      <c r="FQ226" s="691"/>
      <c r="FR226" s="691"/>
      <c r="FS226" s="691"/>
      <c r="FT226" s="691"/>
      <c r="FU226" s="691"/>
      <c r="FV226" s="691"/>
      <c r="FW226" s="691"/>
      <c r="FX226" s="691"/>
      <c r="FY226" s="691"/>
      <c r="FZ226" s="691"/>
      <c r="GA226" s="691"/>
      <c r="GB226" s="691"/>
      <c r="GC226" s="691"/>
      <c r="GD226" s="691"/>
      <c r="GE226" s="691"/>
      <c r="GF226" s="691"/>
      <c r="GG226" s="691"/>
      <c r="GH226" s="691"/>
      <c r="GI226" s="691"/>
      <c r="GJ226" s="691"/>
      <c r="GK226" s="691"/>
      <c r="GL226" s="691"/>
      <c r="GM226" s="691"/>
      <c r="GN226" s="691"/>
      <c r="GO226" s="691"/>
      <c r="GP226" s="691"/>
      <c r="GQ226" s="691"/>
      <c r="GR226" s="691"/>
      <c r="GS226" s="691"/>
      <c r="GT226" s="691"/>
      <c r="GU226" s="691"/>
      <c r="GV226" s="691"/>
      <c r="GW226" s="691"/>
      <c r="GX226" s="691"/>
      <c r="GY226" s="691"/>
      <c r="GZ226" s="691"/>
      <c r="HA226" s="691"/>
      <c r="HB226" s="691"/>
      <c r="HC226" s="691"/>
      <c r="HD226" s="691"/>
      <c r="HE226" s="691"/>
      <c r="HF226" s="691"/>
      <c r="HG226" s="691"/>
      <c r="HH226" s="691"/>
    </row>
    <row r="227" spans="1:216" s="787" customFormat="1" x14ac:dyDescent="0.25">
      <c r="A227" s="691"/>
      <c r="B227" s="814"/>
      <c r="C227" s="814"/>
      <c r="D227" s="814"/>
      <c r="E227" s="814"/>
      <c r="F227" s="814"/>
      <c r="G227" s="814"/>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1"/>
      <c r="BU227" s="691"/>
      <c r="BV227" s="691"/>
      <c r="BW227" s="691"/>
      <c r="BX227" s="691"/>
      <c r="BY227" s="691"/>
      <c r="BZ227" s="691"/>
      <c r="CA227" s="691"/>
      <c r="CB227" s="691"/>
      <c r="CC227" s="691"/>
      <c r="CD227" s="691"/>
      <c r="CE227" s="691"/>
      <c r="CF227" s="691"/>
      <c r="CG227" s="691"/>
      <c r="CH227" s="691"/>
      <c r="CI227" s="691"/>
      <c r="CJ227" s="691"/>
      <c r="CK227" s="691"/>
      <c r="CL227" s="691"/>
      <c r="CM227" s="691"/>
      <c r="CN227" s="691"/>
      <c r="CO227" s="691"/>
      <c r="CP227" s="691"/>
      <c r="CQ227" s="691"/>
      <c r="CR227" s="691"/>
      <c r="CS227" s="691"/>
      <c r="CT227" s="691"/>
      <c r="CU227" s="691"/>
      <c r="CV227" s="691"/>
      <c r="CW227" s="691"/>
      <c r="CX227" s="691"/>
      <c r="CY227" s="691"/>
      <c r="CZ227" s="691"/>
      <c r="DA227" s="691"/>
      <c r="DB227" s="691"/>
      <c r="DC227" s="691"/>
      <c r="DD227" s="691"/>
      <c r="DE227" s="691"/>
      <c r="DF227" s="691"/>
      <c r="DG227" s="691"/>
      <c r="DH227" s="691"/>
      <c r="DI227" s="691"/>
      <c r="DJ227" s="691"/>
      <c r="DK227" s="691"/>
      <c r="DL227" s="691"/>
      <c r="DM227" s="691"/>
      <c r="DN227" s="691"/>
      <c r="DO227" s="691"/>
      <c r="DP227" s="691"/>
      <c r="DQ227" s="691"/>
      <c r="DR227" s="691"/>
      <c r="DS227" s="691"/>
      <c r="DT227" s="691"/>
      <c r="DU227" s="691"/>
      <c r="DV227" s="691"/>
      <c r="DW227" s="691"/>
      <c r="DX227" s="691"/>
      <c r="DY227" s="691"/>
      <c r="DZ227" s="691"/>
      <c r="EA227" s="691"/>
      <c r="EB227" s="691"/>
      <c r="EC227" s="691"/>
      <c r="ED227" s="691"/>
      <c r="EE227" s="691"/>
      <c r="EF227" s="691"/>
      <c r="EG227" s="691"/>
      <c r="EH227" s="691"/>
      <c r="EI227" s="691"/>
      <c r="EJ227" s="691"/>
      <c r="EK227" s="691"/>
      <c r="EL227" s="691"/>
      <c r="EM227" s="691"/>
      <c r="EN227" s="691"/>
      <c r="EO227" s="691"/>
      <c r="EP227" s="691"/>
      <c r="EQ227" s="691"/>
      <c r="ER227" s="691"/>
      <c r="ES227" s="691"/>
      <c r="ET227" s="691"/>
      <c r="EU227" s="691"/>
      <c r="EV227" s="691"/>
      <c r="EW227" s="691"/>
      <c r="EX227" s="691"/>
      <c r="EY227" s="691"/>
      <c r="EZ227" s="691"/>
      <c r="FA227" s="691"/>
      <c r="FB227" s="691"/>
      <c r="FC227" s="691"/>
      <c r="FD227" s="691"/>
      <c r="FE227" s="691"/>
      <c r="FF227" s="691"/>
      <c r="FG227" s="691"/>
      <c r="FH227" s="691"/>
      <c r="FI227" s="691"/>
      <c r="FJ227" s="691"/>
      <c r="FK227" s="691"/>
      <c r="FL227" s="691"/>
      <c r="FM227" s="691"/>
      <c r="FN227" s="691"/>
      <c r="FO227" s="691"/>
      <c r="FP227" s="691"/>
      <c r="FQ227" s="691"/>
      <c r="FR227" s="691"/>
      <c r="FS227" s="691"/>
      <c r="FT227" s="691"/>
      <c r="FU227" s="691"/>
      <c r="FV227" s="691"/>
      <c r="FW227" s="691"/>
      <c r="FX227" s="691"/>
      <c r="FY227" s="691"/>
      <c r="FZ227" s="691"/>
      <c r="GA227" s="691"/>
      <c r="GB227" s="691"/>
      <c r="GC227" s="691"/>
      <c r="GD227" s="691"/>
      <c r="GE227" s="691"/>
      <c r="GF227" s="691"/>
      <c r="GG227" s="691"/>
      <c r="GH227" s="691"/>
      <c r="GI227" s="691"/>
      <c r="GJ227" s="691"/>
      <c r="GK227" s="691"/>
      <c r="GL227" s="691"/>
      <c r="GM227" s="691"/>
      <c r="GN227" s="691"/>
      <c r="GO227" s="691"/>
      <c r="GP227" s="691"/>
      <c r="GQ227" s="691"/>
      <c r="GR227" s="691"/>
      <c r="GS227" s="691"/>
      <c r="GT227" s="691"/>
      <c r="GU227" s="691"/>
      <c r="GV227" s="691"/>
      <c r="GW227" s="691"/>
      <c r="GX227" s="691"/>
      <c r="GY227" s="691"/>
      <c r="GZ227" s="691"/>
      <c r="HA227" s="691"/>
      <c r="HB227" s="691"/>
      <c r="HC227" s="691"/>
      <c r="HD227" s="691"/>
      <c r="HE227" s="691"/>
      <c r="HF227" s="691"/>
      <c r="HG227" s="691"/>
      <c r="HH227" s="691"/>
    </row>
    <row r="228" spans="1:216" s="787" customFormat="1" x14ac:dyDescent="0.25">
      <c r="A228" s="691"/>
      <c r="B228" s="814"/>
      <c r="C228" s="814"/>
      <c r="D228" s="814"/>
      <c r="E228" s="814"/>
      <c r="F228" s="814"/>
      <c r="G228" s="814"/>
      <c r="I228" s="691"/>
      <c r="J228" s="691"/>
      <c r="K228" s="691"/>
      <c r="L228" s="691"/>
      <c r="M228" s="691"/>
      <c r="N228" s="691"/>
      <c r="O228" s="691"/>
      <c r="P228" s="691"/>
      <c r="Q228" s="691"/>
      <c r="R228" s="691"/>
      <c r="S228" s="691"/>
      <c r="T228" s="691"/>
      <c r="U228" s="691"/>
      <c r="V228" s="691"/>
      <c r="W228" s="691"/>
      <c r="X228" s="691"/>
      <c r="Y228" s="691"/>
      <c r="Z228" s="691"/>
      <c r="AA228" s="691"/>
      <c r="AB228" s="691"/>
      <c r="AC228" s="691"/>
      <c r="AD228" s="691"/>
      <c r="AE228" s="691"/>
      <c r="AF228" s="691"/>
      <c r="AG228" s="691"/>
      <c r="AH228" s="691"/>
      <c r="AI228" s="691"/>
      <c r="AJ228" s="691"/>
      <c r="AK228" s="691"/>
      <c r="AL228" s="691"/>
      <c r="AM228" s="691"/>
      <c r="AN228" s="691"/>
      <c r="AO228" s="691"/>
      <c r="AP228" s="691"/>
      <c r="AQ228" s="691"/>
      <c r="AR228" s="691"/>
      <c r="AS228" s="691"/>
      <c r="AT228" s="691"/>
      <c r="AU228" s="691"/>
      <c r="AV228" s="691"/>
      <c r="AW228" s="691"/>
      <c r="AX228" s="691"/>
      <c r="AY228" s="691"/>
      <c r="AZ228" s="691"/>
      <c r="BA228" s="691"/>
      <c r="BB228" s="691"/>
      <c r="BC228" s="691"/>
      <c r="BD228" s="691"/>
      <c r="BE228" s="691"/>
      <c r="BF228" s="691"/>
      <c r="BG228" s="691"/>
      <c r="BH228" s="691"/>
      <c r="BI228" s="691"/>
      <c r="BJ228" s="691"/>
      <c r="BK228" s="691"/>
      <c r="BL228" s="691"/>
      <c r="BM228" s="691"/>
      <c r="BN228" s="691"/>
      <c r="BO228" s="691"/>
      <c r="BP228" s="691"/>
      <c r="BQ228" s="691"/>
      <c r="BR228" s="691"/>
      <c r="BS228" s="691"/>
      <c r="BT228" s="691"/>
      <c r="BU228" s="691"/>
      <c r="BV228" s="691"/>
      <c r="BW228" s="691"/>
      <c r="BX228" s="691"/>
      <c r="BY228" s="691"/>
      <c r="BZ228" s="691"/>
      <c r="CA228" s="691"/>
      <c r="CB228" s="691"/>
      <c r="CC228" s="691"/>
      <c r="CD228" s="691"/>
      <c r="CE228" s="691"/>
      <c r="CF228" s="691"/>
      <c r="CG228" s="691"/>
      <c r="CH228" s="691"/>
      <c r="CI228" s="691"/>
      <c r="CJ228" s="691"/>
      <c r="CK228" s="691"/>
      <c r="CL228" s="691"/>
      <c r="CM228" s="691"/>
      <c r="CN228" s="691"/>
      <c r="CO228" s="691"/>
      <c r="CP228" s="691"/>
      <c r="CQ228" s="691"/>
      <c r="CR228" s="691"/>
      <c r="CS228" s="691"/>
      <c r="CT228" s="691"/>
      <c r="CU228" s="691"/>
      <c r="CV228" s="691"/>
      <c r="CW228" s="691"/>
      <c r="CX228" s="691"/>
      <c r="CY228" s="691"/>
      <c r="CZ228" s="691"/>
      <c r="DA228" s="691"/>
      <c r="DB228" s="691"/>
      <c r="DC228" s="691"/>
      <c r="DD228" s="691"/>
      <c r="DE228" s="691"/>
      <c r="DF228" s="691"/>
      <c r="DG228" s="691"/>
      <c r="DH228" s="691"/>
      <c r="DI228" s="691"/>
      <c r="DJ228" s="691"/>
      <c r="DK228" s="691"/>
      <c r="DL228" s="691"/>
      <c r="DM228" s="691"/>
      <c r="DN228" s="691"/>
      <c r="DO228" s="691"/>
      <c r="DP228" s="691"/>
      <c r="DQ228" s="691"/>
      <c r="DR228" s="691"/>
      <c r="DS228" s="691"/>
      <c r="DT228" s="691"/>
      <c r="DU228" s="691"/>
      <c r="DV228" s="691"/>
      <c r="DW228" s="691"/>
      <c r="DX228" s="691"/>
      <c r="DY228" s="691"/>
      <c r="DZ228" s="691"/>
      <c r="EA228" s="691"/>
      <c r="EB228" s="691"/>
      <c r="EC228" s="691"/>
      <c r="ED228" s="691"/>
      <c r="EE228" s="691"/>
      <c r="EF228" s="691"/>
      <c r="EG228" s="691"/>
      <c r="EH228" s="691"/>
      <c r="EI228" s="691"/>
      <c r="EJ228" s="691"/>
      <c r="EK228" s="691"/>
      <c r="EL228" s="691"/>
      <c r="EM228" s="691"/>
      <c r="EN228" s="691"/>
      <c r="EO228" s="691"/>
      <c r="EP228" s="691"/>
      <c r="EQ228" s="691"/>
      <c r="ER228" s="691"/>
      <c r="ES228" s="691"/>
      <c r="ET228" s="691"/>
      <c r="EU228" s="691"/>
      <c r="EV228" s="691"/>
      <c r="EW228" s="691"/>
      <c r="EX228" s="691"/>
      <c r="EY228" s="691"/>
      <c r="EZ228" s="691"/>
      <c r="FA228" s="691"/>
      <c r="FB228" s="691"/>
      <c r="FC228" s="691"/>
      <c r="FD228" s="691"/>
      <c r="FE228" s="691"/>
      <c r="FF228" s="691"/>
      <c r="FG228" s="691"/>
      <c r="FH228" s="691"/>
      <c r="FI228" s="691"/>
      <c r="FJ228" s="691"/>
      <c r="FK228" s="691"/>
      <c r="FL228" s="691"/>
      <c r="FM228" s="691"/>
      <c r="FN228" s="691"/>
      <c r="FO228" s="691"/>
      <c r="FP228" s="691"/>
      <c r="FQ228" s="691"/>
      <c r="FR228" s="691"/>
      <c r="FS228" s="691"/>
      <c r="FT228" s="691"/>
      <c r="FU228" s="691"/>
      <c r="FV228" s="691"/>
      <c r="FW228" s="691"/>
      <c r="FX228" s="691"/>
      <c r="FY228" s="691"/>
      <c r="FZ228" s="691"/>
      <c r="GA228" s="691"/>
      <c r="GB228" s="691"/>
      <c r="GC228" s="691"/>
      <c r="GD228" s="691"/>
      <c r="GE228" s="691"/>
      <c r="GF228" s="691"/>
      <c r="GG228" s="691"/>
      <c r="GH228" s="691"/>
      <c r="GI228" s="691"/>
      <c r="GJ228" s="691"/>
      <c r="GK228" s="691"/>
      <c r="GL228" s="691"/>
      <c r="GM228" s="691"/>
      <c r="GN228" s="691"/>
      <c r="GO228" s="691"/>
      <c r="GP228" s="691"/>
      <c r="GQ228" s="691"/>
      <c r="GR228" s="691"/>
      <c r="GS228" s="691"/>
      <c r="GT228" s="691"/>
      <c r="GU228" s="691"/>
      <c r="GV228" s="691"/>
      <c r="GW228" s="691"/>
      <c r="GX228" s="691"/>
      <c r="GY228" s="691"/>
      <c r="GZ228" s="691"/>
      <c r="HA228" s="691"/>
      <c r="HB228" s="691"/>
      <c r="HC228" s="691"/>
      <c r="HD228" s="691"/>
      <c r="HE228" s="691"/>
      <c r="HF228" s="691"/>
      <c r="HG228" s="691"/>
      <c r="HH228" s="691"/>
    </row>
    <row r="229" spans="1:216" s="787" customFormat="1" x14ac:dyDescent="0.25">
      <c r="A229" s="691"/>
      <c r="B229" s="814"/>
      <c r="C229" s="814"/>
      <c r="D229" s="814"/>
      <c r="E229" s="814"/>
      <c r="F229" s="814"/>
      <c r="G229" s="814"/>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691"/>
      <c r="AE229" s="691"/>
      <c r="AF229" s="691"/>
      <c r="AG229" s="691"/>
      <c r="AH229" s="691"/>
      <c r="AI229" s="691"/>
      <c r="AJ229" s="691"/>
      <c r="AK229" s="691"/>
      <c r="AL229" s="691"/>
      <c r="AM229" s="691"/>
      <c r="AN229" s="691"/>
      <c r="AO229" s="691"/>
      <c r="AP229" s="691"/>
      <c r="AQ229" s="691"/>
      <c r="AR229" s="691"/>
      <c r="AS229" s="691"/>
      <c r="AT229" s="691"/>
      <c r="AU229" s="691"/>
      <c r="AV229" s="691"/>
      <c r="AW229" s="691"/>
      <c r="AX229" s="691"/>
      <c r="AY229" s="691"/>
      <c r="AZ229" s="691"/>
      <c r="BA229" s="691"/>
      <c r="BB229" s="691"/>
      <c r="BC229" s="691"/>
      <c r="BD229" s="691"/>
      <c r="BE229" s="691"/>
      <c r="BF229" s="691"/>
      <c r="BG229" s="691"/>
      <c r="BH229" s="691"/>
      <c r="BI229" s="691"/>
      <c r="BJ229" s="691"/>
      <c r="BK229" s="691"/>
      <c r="BL229" s="691"/>
      <c r="BM229" s="691"/>
      <c r="BN229" s="691"/>
      <c r="BO229" s="691"/>
      <c r="BP229" s="691"/>
      <c r="BQ229" s="691"/>
      <c r="BR229" s="691"/>
      <c r="BS229" s="691"/>
      <c r="BT229" s="691"/>
      <c r="BU229" s="691"/>
      <c r="BV229" s="691"/>
      <c r="BW229" s="691"/>
      <c r="BX229" s="691"/>
      <c r="BY229" s="691"/>
      <c r="BZ229" s="691"/>
      <c r="CA229" s="691"/>
      <c r="CB229" s="691"/>
      <c r="CC229" s="691"/>
      <c r="CD229" s="691"/>
      <c r="CE229" s="691"/>
      <c r="CF229" s="691"/>
      <c r="CG229" s="691"/>
      <c r="CH229" s="691"/>
      <c r="CI229" s="691"/>
      <c r="CJ229" s="691"/>
      <c r="CK229" s="691"/>
      <c r="CL229" s="691"/>
      <c r="CM229" s="691"/>
      <c r="CN229" s="691"/>
      <c r="CO229" s="691"/>
      <c r="CP229" s="691"/>
      <c r="CQ229" s="691"/>
      <c r="CR229" s="691"/>
      <c r="CS229" s="691"/>
      <c r="CT229" s="691"/>
      <c r="CU229" s="691"/>
      <c r="CV229" s="691"/>
      <c r="CW229" s="691"/>
      <c r="CX229" s="691"/>
      <c r="CY229" s="691"/>
      <c r="CZ229" s="691"/>
      <c r="DA229" s="691"/>
      <c r="DB229" s="691"/>
      <c r="DC229" s="691"/>
      <c r="DD229" s="691"/>
      <c r="DE229" s="691"/>
      <c r="DF229" s="691"/>
      <c r="DG229" s="691"/>
      <c r="DH229" s="691"/>
      <c r="DI229" s="691"/>
      <c r="DJ229" s="691"/>
      <c r="DK229" s="691"/>
      <c r="DL229" s="691"/>
      <c r="DM229" s="691"/>
      <c r="DN229" s="691"/>
      <c r="DO229" s="691"/>
      <c r="DP229" s="691"/>
      <c r="DQ229" s="691"/>
      <c r="DR229" s="691"/>
      <c r="DS229" s="691"/>
      <c r="DT229" s="691"/>
      <c r="DU229" s="691"/>
      <c r="DV229" s="691"/>
      <c r="DW229" s="691"/>
      <c r="DX229" s="691"/>
      <c r="DY229" s="691"/>
      <c r="DZ229" s="691"/>
      <c r="EA229" s="691"/>
      <c r="EB229" s="691"/>
      <c r="EC229" s="691"/>
      <c r="ED229" s="691"/>
      <c r="EE229" s="691"/>
      <c r="EF229" s="691"/>
      <c r="EG229" s="691"/>
      <c r="EH229" s="691"/>
      <c r="EI229" s="691"/>
      <c r="EJ229" s="691"/>
      <c r="EK229" s="691"/>
      <c r="EL229" s="691"/>
      <c r="EM229" s="691"/>
      <c r="EN229" s="691"/>
      <c r="EO229" s="691"/>
      <c r="EP229" s="691"/>
      <c r="EQ229" s="691"/>
      <c r="ER229" s="691"/>
      <c r="ES229" s="691"/>
      <c r="ET229" s="691"/>
      <c r="EU229" s="691"/>
      <c r="EV229" s="691"/>
      <c r="EW229" s="691"/>
      <c r="EX229" s="691"/>
      <c r="EY229" s="691"/>
      <c r="EZ229" s="691"/>
      <c r="FA229" s="691"/>
      <c r="FB229" s="691"/>
      <c r="FC229" s="691"/>
      <c r="FD229" s="691"/>
      <c r="FE229" s="691"/>
      <c r="FF229" s="691"/>
      <c r="FG229" s="691"/>
      <c r="FH229" s="691"/>
      <c r="FI229" s="691"/>
      <c r="FJ229" s="691"/>
      <c r="FK229" s="691"/>
      <c r="FL229" s="691"/>
      <c r="FM229" s="691"/>
      <c r="FN229" s="691"/>
      <c r="FO229" s="691"/>
      <c r="FP229" s="691"/>
      <c r="FQ229" s="691"/>
      <c r="FR229" s="691"/>
      <c r="FS229" s="691"/>
      <c r="FT229" s="691"/>
      <c r="FU229" s="691"/>
      <c r="FV229" s="691"/>
      <c r="FW229" s="691"/>
      <c r="FX229" s="691"/>
      <c r="FY229" s="691"/>
      <c r="FZ229" s="691"/>
      <c r="GA229" s="691"/>
      <c r="GB229" s="691"/>
      <c r="GC229" s="691"/>
      <c r="GD229" s="691"/>
      <c r="GE229" s="691"/>
      <c r="GF229" s="691"/>
      <c r="GG229" s="691"/>
      <c r="GH229" s="691"/>
      <c r="GI229" s="691"/>
      <c r="GJ229" s="691"/>
      <c r="GK229" s="691"/>
      <c r="GL229" s="691"/>
      <c r="GM229" s="691"/>
      <c r="GN229" s="691"/>
      <c r="GO229" s="691"/>
      <c r="GP229" s="691"/>
      <c r="GQ229" s="691"/>
      <c r="GR229" s="691"/>
      <c r="GS229" s="691"/>
      <c r="GT229" s="691"/>
      <c r="GU229" s="691"/>
      <c r="GV229" s="691"/>
      <c r="GW229" s="691"/>
      <c r="GX229" s="691"/>
      <c r="GY229" s="691"/>
      <c r="GZ229" s="691"/>
      <c r="HA229" s="691"/>
      <c r="HB229" s="691"/>
      <c r="HC229" s="691"/>
      <c r="HD229" s="691"/>
      <c r="HE229" s="691"/>
      <c r="HF229" s="691"/>
      <c r="HG229" s="691"/>
      <c r="HH229" s="691"/>
    </row>
    <row r="230" spans="1:216" s="787" customFormat="1" x14ac:dyDescent="0.25">
      <c r="A230" s="691"/>
      <c r="B230" s="814"/>
      <c r="C230" s="814"/>
      <c r="D230" s="814"/>
      <c r="E230" s="814"/>
      <c r="F230" s="814"/>
      <c r="G230" s="814"/>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1"/>
      <c r="AY230" s="691"/>
      <c r="AZ230" s="691"/>
      <c r="BA230" s="691"/>
      <c r="BB230" s="691"/>
      <c r="BC230" s="691"/>
      <c r="BD230" s="691"/>
      <c r="BE230" s="691"/>
      <c r="BF230" s="691"/>
      <c r="BG230" s="691"/>
      <c r="BH230" s="691"/>
      <c r="BI230" s="691"/>
      <c r="BJ230" s="691"/>
      <c r="BK230" s="691"/>
      <c r="BL230" s="691"/>
      <c r="BM230" s="691"/>
      <c r="BN230" s="691"/>
      <c r="BO230" s="691"/>
      <c r="BP230" s="691"/>
      <c r="BQ230" s="691"/>
      <c r="BR230" s="691"/>
      <c r="BS230" s="691"/>
      <c r="BT230" s="691"/>
      <c r="BU230" s="691"/>
      <c r="BV230" s="691"/>
      <c r="BW230" s="691"/>
      <c r="BX230" s="691"/>
      <c r="BY230" s="691"/>
      <c r="BZ230" s="691"/>
      <c r="CA230" s="691"/>
      <c r="CB230" s="691"/>
      <c r="CC230" s="691"/>
      <c r="CD230" s="691"/>
      <c r="CE230" s="691"/>
      <c r="CF230" s="691"/>
      <c r="CG230" s="691"/>
      <c r="CH230" s="691"/>
      <c r="CI230" s="691"/>
      <c r="CJ230" s="691"/>
      <c r="CK230" s="691"/>
      <c r="CL230" s="691"/>
      <c r="CM230" s="691"/>
      <c r="CN230" s="691"/>
      <c r="CO230" s="691"/>
      <c r="CP230" s="691"/>
      <c r="CQ230" s="691"/>
      <c r="CR230" s="691"/>
      <c r="CS230" s="691"/>
      <c r="CT230" s="691"/>
      <c r="CU230" s="691"/>
      <c r="CV230" s="691"/>
      <c r="CW230" s="691"/>
      <c r="CX230" s="691"/>
      <c r="CY230" s="691"/>
      <c r="CZ230" s="691"/>
      <c r="DA230" s="691"/>
      <c r="DB230" s="691"/>
      <c r="DC230" s="691"/>
      <c r="DD230" s="691"/>
      <c r="DE230" s="691"/>
      <c r="DF230" s="691"/>
      <c r="DG230" s="691"/>
      <c r="DH230" s="691"/>
      <c r="DI230" s="691"/>
      <c r="DJ230" s="691"/>
      <c r="DK230" s="691"/>
      <c r="DL230" s="691"/>
      <c r="DM230" s="691"/>
      <c r="DN230" s="691"/>
      <c r="DO230" s="691"/>
      <c r="DP230" s="691"/>
      <c r="DQ230" s="691"/>
      <c r="DR230" s="691"/>
      <c r="DS230" s="691"/>
      <c r="DT230" s="691"/>
      <c r="DU230" s="691"/>
      <c r="DV230" s="691"/>
      <c r="DW230" s="691"/>
      <c r="DX230" s="691"/>
      <c r="DY230" s="691"/>
      <c r="DZ230" s="691"/>
      <c r="EA230" s="691"/>
      <c r="EB230" s="691"/>
      <c r="EC230" s="691"/>
      <c r="ED230" s="691"/>
      <c r="EE230" s="691"/>
      <c r="EF230" s="691"/>
      <c r="EG230" s="691"/>
      <c r="EH230" s="691"/>
      <c r="EI230" s="691"/>
      <c r="EJ230" s="691"/>
      <c r="EK230" s="691"/>
      <c r="EL230" s="691"/>
      <c r="EM230" s="691"/>
      <c r="EN230" s="691"/>
      <c r="EO230" s="691"/>
      <c r="EP230" s="691"/>
      <c r="EQ230" s="691"/>
      <c r="ER230" s="691"/>
      <c r="ES230" s="691"/>
      <c r="ET230" s="691"/>
      <c r="EU230" s="691"/>
      <c r="EV230" s="691"/>
      <c r="EW230" s="691"/>
      <c r="EX230" s="691"/>
      <c r="EY230" s="691"/>
      <c r="EZ230" s="691"/>
      <c r="FA230" s="691"/>
      <c r="FB230" s="691"/>
      <c r="FC230" s="691"/>
      <c r="FD230" s="691"/>
      <c r="FE230" s="691"/>
      <c r="FF230" s="691"/>
      <c r="FG230" s="691"/>
      <c r="FH230" s="691"/>
      <c r="FI230" s="691"/>
      <c r="FJ230" s="691"/>
      <c r="FK230" s="691"/>
      <c r="FL230" s="691"/>
      <c r="FM230" s="691"/>
      <c r="FN230" s="691"/>
      <c r="FO230" s="691"/>
      <c r="FP230" s="691"/>
      <c r="FQ230" s="691"/>
      <c r="FR230" s="691"/>
      <c r="FS230" s="691"/>
      <c r="FT230" s="691"/>
      <c r="FU230" s="691"/>
      <c r="FV230" s="691"/>
      <c r="FW230" s="691"/>
      <c r="FX230" s="691"/>
      <c r="FY230" s="691"/>
      <c r="FZ230" s="691"/>
      <c r="GA230" s="691"/>
      <c r="GB230" s="691"/>
      <c r="GC230" s="691"/>
      <c r="GD230" s="691"/>
      <c r="GE230" s="691"/>
      <c r="GF230" s="691"/>
      <c r="GG230" s="691"/>
      <c r="GH230" s="691"/>
      <c r="GI230" s="691"/>
      <c r="GJ230" s="691"/>
      <c r="GK230" s="691"/>
      <c r="GL230" s="691"/>
      <c r="GM230" s="691"/>
      <c r="GN230" s="691"/>
      <c r="GO230" s="691"/>
      <c r="GP230" s="691"/>
      <c r="GQ230" s="691"/>
      <c r="GR230" s="691"/>
      <c r="GS230" s="691"/>
      <c r="GT230" s="691"/>
      <c r="GU230" s="691"/>
      <c r="GV230" s="691"/>
      <c r="GW230" s="691"/>
      <c r="GX230" s="691"/>
      <c r="GY230" s="691"/>
      <c r="GZ230" s="691"/>
      <c r="HA230" s="691"/>
      <c r="HB230" s="691"/>
      <c r="HC230" s="691"/>
      <c r="HD230" s="691"/>
      <c r="HE230" s="691"/>
      <c r="HF230" s="691"/>
      <c r="HG230" s="691"/>
      <c r="HH230" s="691"/>
    </row>
    <row r="231" spans="1:216" s="787" customFormat="1" x14ac:dyDescent="0.25">
      <c r="A231" s="691"/>
      <c r="B231" s="814"/>
      <c r="C231" s="814"/>
      <c r="D231" s="814"/>
      <c r="E231" s="814"/>
      <c r="F231" s="814"/>
      <c r="G231" s="814"/>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691"/>
      <c r="AT231" s="691"/>
      <c r="AU231" s="691"/>
      <c r="AV231" s="691"/>
      <c r="AW231" s="691"/>
      <c r="AX231" s="691"/>
      <c r="AY231" s="691"/>
      <c r="AZ231" s="691"/>
      <c r="BA231" s="691"/>
      <c r="BB231" s="691"/>
      <c r="BC231" s="691"/>
      <c r="BD231" s="691"/>
      <c r="BE231" s="691"/>
      <c r="BF231" s="691"/>
      <c r="BG231" s="691"/>
      <c r="BH231" s="691"/>
      <c r="BI231" s="691"/>
      <c r="BJ231" s="691"/>
      <c r="BK231" s="691"/>
      <c r="BL231" s="691"/>
      <c r="BM231" s="691"/>
      <c r="BN231" s="691"/>
      <c r="BO231" s="691"/>
      <c r="BP231" s="691"/>
      <c r="BQ231" s="691"/>
      <c r="BR231" s="691"/>
      <c r="BS231" s="691"/>
      <c r="BT231" s="691"/>
      <c r="BU231" s="691"/>
      <c r="BV231" s="691"/>
      <c r="BW231" s="691"/>
      <c r="BX231" s="691"/>
      <c r="BY231" s="691"/>
      <c r="BZ231" s="691"/>
      <c r="CA231" s="691"/>
      <c r="CB231" s="691"/>
      <c r="CC231" s="691"/>
      <c r="CD231" s="691"/>
      <c r="CE231" s="691"/>
      <c r="CF231" s="691"/>
      <c r="CG231" s="691"/>
      <c r="CH231" s="691"/>
      <c r="CI231" s="691"/>
      <c r="CJ231" s="691"/>
      <c r="CK231" s="691"/>
      <c r="CL231" s="691"/>
      <c r="CM231" s="691"/>
      <c r="CN231" s="691"/>
      <c r="CO231" s="691"/>
      <c r="CP231" s="691"/>
      <c r="CQ231" s="691"/>
      <c r="CR231" s="691"/>
      <c r="CS231" s="691"/>
      <c r="CT231" s="691"/>
      <c r="CU231" s="691"/>
      <c r="CV231" s="691"/>
      <c r="CW231" s="691"/>
      <c r="CX231" s="691"/>
      <c r="CY231" s="691"/>
      <c r="CZ231" s="691"/>
      <c r="DA231" s="691"/>
      <c r="DB231" s="691"/>
      <c r="DC231" s="691"/>
      <c r="DD231" s="691"/>
      <c r="DE231" s="691"/>
      <c r="DF231" s="691"/>
      <c r="DG231" s="691"/>
      <c r="DH231" s="691"/>
      <c r="DI231" s="691"/>
      <c r="DJ231" s="691"/>
      <c r="DK231" s="691"/>
      <c r="DL231" s="691"/>
      <c r="DM231" s="691"/>
      <c r="DN231" s="691"/>
      <c r="DO231" s="691"/>
      <c r="DP231" s="691"/>
      <c r="DQ231" s="691"/>
      <c r="DR231" s="691"/>
      <c r="DS231" s="691"/>
      <c r="DT231" s="691"/>
      <c r="DU231" s="691"/>
      <c r="DV231" s="691"/>
      <c r="DW231" s="691"/>
      <c r="DX231" s="691"/>
      <c r="DY231" s="691"/>
      <c r="DZ231" s="691"/>
      <c r="EA231" s="691"/>
      <c r="EB231" s="691"/>
      <c r="EC231" s="691"/>
      <c r="ED231" s="691"/>
      <c r="EE231" s="691"/>
      <c r="EF231" s="691"/>
      <c r="EG231" s="691"/>
      <c r="EH231" s="691"/>
      <c r="EI231" s="691"/>
      <c r="EJ231" s="691"/>
      <c r="EK231" s="691"/>
      <c r="EL231" s="691"/>
      <c r="EM231" s="691"/>
      <c r="EN231" s="691"/>
      <c r="EO231" s="691"/>
      <c r="EP231" s="691"/>
      <c r="EQ231" s="691"/>
      <c r="ER231" s="691"/>
      <c r="ES231" s="691"/>
      <c r="ET231" s="691"/>
      <c r="EU231" s="691"/>
      <c r="EV231" s="691"/>
      <c r="EW231" s="691"/>
      <c r="EX231" s="691"/>
      <c r="EY231" s="691"/>
      <c r="EZ231" s="691"/>
      <c r="FA231" s="691"/>
      <c r="FB231" s="691"/>
      <c r="FC231" s="691"/>
      <c r="FD231" s="691"/>
      <c r="FE231" s="691"/>
      <c r="FF231" s="691"/>
      <c r="FG231" s="691"/>
      <c r="FH231" s="691"/>
      <c r="FI231" s="691"/>
      <c r="FJ231" s="691"/>
      <c r="FK231" s="691"/>
      <c r="FL231" s="691"/>
      <c r="FM231" s="691"/>
      <c r="FN231" s="691"/>
      <c r="FO231" s="691"/>
      <c r="FP231" s="691"/>
      <c r="FQ231" s="691"/>
      <c r="FR231" s="691"/>
      <c r="FS231" s="691"/>
      <c r="FT231" s="691"/>
      <c r="FU231" s="691"/>
      <c r="FV231" s="691"/>
      <c r="FW231" s="691"/>
      <c r="FX231" s="691"/>
      <c r="FY231" s="691"/>
      <c r="FZ231" s="691"/>
      <c r="GA231" s="691"/>
      <c r="GB231" s="691"/>
      <c r="GC231" s="691"/>
      <c r="GD231" s="691"/>
      <c r="GE231" s="691"/>
      <c r="GF231" s="691"/>
      <c r="GG231" s="691"/>
      <c r="GH231" s="691"/>
      <c r="GI231" s="691"/>
      <c r="GJ231" s="691"/>
      <c r="GK231" s="691"/>
      <c r="GL231" s="691"/>
      <c r="GM231" s="691"/>
      <c r="GN231" s="691"/>
      <c r="GO231" s="691"/>
      <c r="GP231" s="691"/>
      <c r="GQ231" s="691"/>
      <c r="GR231" s="691"/>
      <c r="GS231" s="691"/>
      <c r="GT231" s="691"/>
      <c r="GU231" s="691"/>
      <c r="GV231" s="691"/>
      <c r="GW231" s="691"/>
      <c r="GX231" s="691"/>
      <c r="GY231" s="691"/>
      <c r="GZ231" s="691"/>
      <c r="HA231" s="691"/>
      <c r="HB231" s="691"/>
      <c r="HC231" s="691"/>
      <c r="HD231" s="691"/>
      <c r="HE231" s="691"/>
      <c r="HF231" s="691"/>
      <c r="HG231" s="691"/>
      <c r="HH231" s="691"/>
    </row>
    <row r="232" spans="1:216" s="787" customFormat="1" x14ac:dyDescent="0.25">
      <c r="A232" s="691"/>
      <c r="B232" s="814"/>
      <c r="C232" s="814"/>
      <c r="D232" s="814"/>
      <c r="E232" s="814"/>
      <c r="F232" s="814"/>
      <c r="G232" s="814"/>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1"/>
      <c r="AJ232" s="691"/>
      <c r="AK232" s="691"/>
      <c r="AL232" s="691"/>
      <c r="AM232" s="691"/>
      <c r="AN232" s="691"/>
      <c r="AO232" s="691"/>
      <c r="AP232" s="691"/>
      <c r="AQ232" s="691"/>
      <c r="AR232" s="691"/>
      <c r="AS232" s="691"/>
      <c r="AT232" s="691"/>
      <c r="AU232" s="691"/>
      <c r="AV232" s="691"/>
      <c r="AW232" s="691"/>
      <c r="AX232" s="691"/>
      <c r="AY232" s="691"/>
      <c r="AZ232" s="691"/>
      <c r="BA232" s="691"/>
      <c r="BB232" s="691"/>
      <c r="BC232" s="691"/>
      <c r="BD232" s="691"/>
      <c r="BE232" s="691"/>
      <c r="BF232" s="691"/>
      <c r="BG232" s="691"/>
      <c r="BH232" s="691"/>
      <c r="BI232" s="691"/>
      <c r="BJ232" s="691"/>
      <c r="BK232" s="691"/>
      <c r="BL232" s="691"/>
      <c r="BM232" s="691"/>
      <c r="BN232" s="691"/>
      <c r="BO232" s="691"/>
      <c r="BP232" s="691"/>
      <c r="BQ232" s="691"/>
      <c r="BR232" s="691"/>
      <c r="BS232" s="691"/>
      <c r="BT232" s="691"/>
      <c r="BU232" s="691"/>
      <c r="BV232" s="691"/>
      <c r="BW232" s="691"/>
      <c r="BX232" s="691"/>
      <c r="BY232" s="691"/>
      <c r="BZ232" s="691"/>
      <c r="CA232" s="691"/>
      <c r="CB232" s="691"/>
      <c r="CC232" s="691"/>
      <c r="CD232" s="691"/>
      <c r="CE232" s="691"/>
      <c r="CF232" s="691"/>
      <c r="CG232" s="691"/>
      <c r="CH232" s="691"/>
      <c r="CI232" s="691"/>
      <c r="CJ232" s="691"/>
      <c r="CK232" s="691"/>
      <c r="CL232" s="691"/>
      <c r="CM232" s="691"/>
      <c r="CN232" s="691"/>
      <c r="CO232" s="691"/>
      <c r="CP232" s="691"/>
      <c r="CQ232" s="691"/>
      <c r="CR232" s="691"/>
      <c r="CS232" s="691"/>
      <c r="CT232" s="691"/>
      <c r="CU232" s="691"/>
      <c r="CV232" s="691"/>
      <c r="CW232" s="691"/>
      <c r="CX232" s="691"/>
      <c r="CY232" s="691"/>
      <c r="CZ232" s="691"/>
      <c r="DA232" s="691"/>
      <c r="DB232" s="691"/>
      <c r="DC232" s="691"/>
      <c r="DD232" s="691"/>
      <c r="DE232" s="691"/>
      <c r="DF232" s="691"/>
      <c r="DG232" s="691"/>
      <c r="DH232" s="691"/>
      <c r="DI232" s="691"/>
      <c r="DJ232" s="691"/>
      <c r="DK232" s="691"/>
      <c r="DL232" s="691"/>
      <c r="DM232" s="691"/>
      <c r="DN232" s="691"/>
      <c r="DO232" s="691"/>
      <c r="DP232" s="691"/>
      <c r="DQ232" s="691"/>
      <c r="DR232" s="691"/>
      <c r="DS232" s="691"/>
      <c r="DT232" s="691"/>
      <c r="DU232" s="691"/>
      <c r="DV232" s="691"/>
      <c r="DW232" s="691"/>
      <c r="DX232" s="691"/>
      <c r="DY232" s="691"/>
      <c r="DZ232" s="691"/>
      <c r="EA232" s="691"/>
      <c r="EB232" s="691"/>
      <c r="EC232" s="691"/>
      <c r="ED232" s="691"/>
      <c r="EE232" s="691"/>
      <c r="EF232" s="691"/>
      <c r="EG232" s="691"/>
      <c r="EH232" s="691"/>
      <c r="EI232" s="691"/>
      <c r="EJ232" s="691"/>
      <c r="EK232" s="691"/>
      <c r="EL232" s="691"/>
      <c r="EM232" s="691"/>
      <c r="EN232" s="691"/>
      <c r="EO232" s="691"/>
      <c r="EP232" s="691"/>
      <c r="EQ232" s="691"/>
      <c r="ER232" s="691"/>
      <c r="ES232" s="691"/>
      <c r="ET232" s="691"/>
      <c r="EU232" s="691"/>
      <c r="EV232" s="691"/>
      <c r="EW232" s="691"/>
      <c r="EX232" s="691"/>
      <c r="EY232" s="691"/>
      <c r="EZ232" s="691"/>
      <c r="FA232" s="691"/>
      <c r="FB232" s="691"/>
      <c r="FC232" s="691"/>
      <c r="FD232" s="691"/>
      <c r="FE232" s="691"/>
      <c r="FF232" s="691"/>
      <c r="FG232" s="691"/>
      <c r="FH232" s="691"/>
      <c r="FI232" s="691"/>
      <c r="FJ232" s="691"/>
      <c r="FK232" s="691"/>
      <c r="FL232" s="691"/>
      <c r="FM232" s="691"/>
      <c r="FN232" s="691"/>
      <c r="FO232" s="691"/>
      <c r="FP232" s="691"/>
      <c r="FQ232" s="691"/>
      <c r="FR232" s="691"/>
      <c r="FS232" s="691"/>
      <c r="FT232" s="691"/>
      <c r="FU232" s="691"/>
      <c r="FV232" s="691"/>
      <c r="FW232" s="691"/>
      <c r="FX232" s="691"/>
      <c r="FY232" s="691"/>
      <c r="FZ232" s="691"/>
      <c r="GA232" s="691"/>
      <c r="GB232" s="691"/>
      <c r="GC232" s="691"/>
      <c r="GD232" s="691"/>
      <c r="GE232" s="691"/>
      <c r="GF232" s="691"/>
      <c r="GG232" s="691"/>
      <c r="GH232" s="691"/>
      <c r="GI232" s="691"/>
      <c r="GJ232" s="691"/>
      <c r="GK232" s="691"/>
      <c r="GL232" s="691"/>
      <c r="GM232" s="691"/>
      <c r="GN232" s="691"/>
      <c r="GO232" s="691"/>
      <c r="GP232" s="691"/>
      <c r="GQ232" s="691"/>
      <c r="GR232" s="691"/>
      <c r="GS232" s="691"/>
      <c r="GT232" s="691"/>
      <c r="GU232" s="691"/>
      <c r="GV232" s="691"/>
      <c r="GW232" s="691"/>
      <c r="GX232" s="691"/>
      <c r="GY232" s="691"/>
      <c r="GZ232" s="691"/>
      <c r="HA232" s="691"/>
      <c r="HB232" s="691"/>
      <c r="HC232" s="691"/>
      <c r="HD232" s="691"/>
      <c r="HE232" s="691"/>
      <c r="HF232" s="691"/>
      <c r="HG232" s="691"/>
      <c r="HH232" s="691"/>
    </row>
    <row r="233" spans="1:216" s="787" customFormat="1" x14ac:dyDescent="0.25">
      <c r="A233" s="691"/>
      <c r="B233" s="814"/>
      <c r="C233" s="814"/>
      <c r="D233" s="814"/>
      <c r="E233" s="814"/>
      <c r="F233" s="814"/>
      <c r="G233" s="814"/>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1"/>
      <c r="AJ233" s="691"/>
      <c r="AK233" s="691"/>
      <c r="AL233" s="691"/>
      <c r="AM233" s="691"/>
      <c r="AN233" s="691"/>
      <c r="AO233" s="691"/>
      <c r="AP233" s="691"/>
      <c r="AQ233" s="691"/>
      <c r="AR233" s="691"/>
      <c r="AS233" s="691"/>
      <c r="AT233" s="691"/>
      <c r="AU233" s="691"/>
      <c r="AV233" s="691"/>
      <c r="AW233" s="691"/>
      <c r="AX233" s="691"/>
      <c r="AY233" s="691"/>
      <c r="AZ233" s="691"/>
      <c r="BA233" s="691"/>
      <c r="BB233" s="691"/>
      <c r="BC233" s="691"/>
      <c r="BD233" s="691"/>
      <c r="BE233" s="691"/>
      <c r="BF233" s="691"/>
      <c r="BG233" s="691"/>
      <c r="BH233" s="691"/>
      <c r="BI233" s="691"/>
      <c r="BJ233" s="691"/>
      <c r="BK233" s="691"/>
      <c r="BL233" s="691"/>
      <c r="BM233" s="691"/>
      <c r="BN233" s="691"/>
      <c r="BO233" s="691"/>
      <c r="BP233" s="691"/>
      <c r="BQ233" s="691"/>
      <c r="BR233" s="691"/>
      <c r="BS233" s="691"/>
      <c r="BT233" s="691"/>
      <c r="BU233" s="691"/>
      <c r="BV233" s="691"/>
      <c r="BW233" s="691"/>
      <c r="BX233" s="691"/>
      <c r="BY233" s="691"/>
      <c r="BZ233" s="691"/>
      <c r="CA233" s="691"/>
      <c r="CB233" s="691"/>
      <c r="CC233" s="691"/>
      <c r="CD233" s="691"/>
      <c r="CE233" s="691"/>
      <c r="CF233" s="691"/>
      <c r="CG233" s="691"/>
      <c r="CH233" s="691"/>
      <c r="CI233" s="691"/>
      <c r="CJ233" s="691"/>
      <c r="CK233" s="691"/>
      <c r="CL233" s="691"/>
      <c r="CM233" s="691"/>
      <c r="CN233" s="691"/>
      <c r="CO233" s="691"/>
      <c r="CP233" s="691"/>
      <c r="CQ233" s="691"/>
      <c r="CR233" s="691"/>
      <c r="CS233" s="691"/>
      <c r="CT233" s="691"/>
      <c r="CU233" s="691"/>
      <c r="CV233" s="691"/>
      <c r="CW233" s="691"/>
      <c r="CX233" s="691"/>
      <c r="CY233" s="691"/>
      <c r="CZ233" s="691"/>
      <c r="DA233" s="691"/>
      <c r="DB233" s="691"/>
      <c r="DC233" s="691"/>
      <c r="DD233" s="691"/>
      <c r="DE233" s="691"/>
      <c r="DF233" s="691"/>
      <c r="DG233" s="691"/>
      <c r="DH233" s="691"/>
      <c r="DI233" s="691"/>
      <c r="DJ233" s="691"/>
      <c r="DK233" s="691"/>
      <c r="DL233" s="691"/>
      <c r="DM233" s="691"/>
      <c r="DN233" s="691"/>
      <c r="DO233" s="691"/>
      <c r="DP233" s="691"/>
      <c r="DQ233" s="691"/>
      <c r="DR233" s="691"/>
      <c r="DS233" s="691"/>
      <c r="DT233" s="691"/>
      <c r="DU233" s="691"/>
      <c r="DV233" s="691"/>
      <c r="DW233" s="691"/>
      <c r="DX233" s="691"/>
      <c r="DY233" s="691"/>
      <c r="DZ233" s="691"/>
      <c r="EA233" s="691"/>
      <c r="EB233" s="691"/>
      <c r="EC233" s="691"/>
      <c r="ED233" s="691"/>
      <c r="EE233" s="691"/>
      <c r="EF233" s="691"/>
      <c r="EG233" s="691"/>
      <c r="EH233" s="691"/>
      <c r="EI233" s="691"/>
      <c r="EJ233" s="691"/>
      <c r="EK233" s="691"/>
      <c r="EL233" s="691"/>
      <c r="EM233" s="691"/>
      <c r="EN233" s="691"/>
      <c r="EO233" s="691"/>
      <c r="EP233" s="691"/>
      <c r="EQ233" s="691"/>
      <c r="ER233" s="691"/>
      <c r="ES233" s="691"/>
      <c r="ET233" s="691"/>
      <c r="EU233" s="691"/>
      <c r="EV233" s="691"/>
      <c r="EW233" s="691"/>
      <c r="EX233" s="691"/>
      <c r="EY233" s="691"/>
      <c r="EZ233" s="691"/>
      <c r="FA233" s="691"/>
      <c r="FB233" s="691"/>
      <c r="FC233" s="691"/>
      <c r="FD233" s="691"/>
      <c r="FE233" s="691"/>
      <c r="FF233" s="691"/>
      <c r="FG233" s="691"/>
      <c r="FH233" s="691"/>
      <c r="FI233" s="691"/>
      <c r="FJ233" s="691"/>
      <c r="FK233" s="691"/>
      <c r="FL233" s="691"/>
      <c r="FM233" s="691"/>
      <c r="FN233" s="691"/>
      <c r="FO233" s="691"/>
      <c r="FP233" s="691"/>
      <c r="FQ233" s="691"/>
      <c r="FR233" s="691"/>
      <c r="FS233" s="691"/>
      <c r="FT233" s="691"/>
      <c r="FU233" s="691"/>
      <c r="FV233" s="691"/>
      <c r="FW233" s="691"/>
      <c r="FX233" s="691"/>
      <c r="FY233" s="691"/>
      <c r="FZ233" s="691"/>
      <c r="GA233" s="691"/>
      <c r="GB233" s="691"/>
      <c r="GC233" s="691"/>
      <c r="GD233" s="691"/>
      <c r="GE233" s="691"/>
      <c r="GF233" s="691"/>
      <c r="GG233" s="691"/>
      <c r="GH233" s="691"/>
      <c r="GI233" s="691"/>
      <c r="GJ233" s="691"/>
      <c r="GK233" s="691"/>
      <c r="GL233" s="691"/>
      <c r="GM233" s="691"/>
      <c r="GN233" s="691"/>
      <c r="GO233" s="691"/>
      <c r="GP233" s="691"/>
      <c r="GQ233" s="691"/>
      <c r="GR233" s="691"/>
      <c r="GS233" s="691"/>
      <c r="GT233" s="691"/>
      <c r="GU233" s="691"/>
      <c r="GV233" s="691"/>
      <c r="GW233" s="691"/>
      <c r="GX233" s="691"/>
      <c r="GY233" s="691"/>
      <c r="GZ233" s="691"/>
      <c r="HA233" s="691"/>
      <c r="HB233" s="691"/>
      <c r="HC233" s="691"/>
      <c r="HD233" s="691"/>
      <c r="HE233" s="691"/>
      <c r="HF233" s="691"/>
      <c r="HG233" s="691"/>
      <c r="HH233" s="691"/>
    </row>
    <row r="234" spans="1:216" s="787" customFormat="1" x14ac:dyDescent="0.25">
      <c r="A234" s="691"/>
      <c r="B234" s="814"/>
      <c r="C234" s="814"/>
      <c r="D234" s="814"/>
      <c r="E234" s="814"/>
      <c r="F234" s="814"/>
      <c r="G234" s="814"/>
      <c r="I234" s="691"/>
      <c r="J234" s="691"/>
      <c r="K234" s="691"/>
      <c r="L234" s="691"/>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1"/>
      <c r="AP234" s="691"/>
      <c r="AQ234" s="691"/>
      <c r="AR234" s="691"/>
      <c r="AS234" s="691"/>
      <c r="AT234" s="691"/>
      <c r="AU234" s="691"/>
      <c r="AV234" s="691"/>
      <c r="AW234" s="691"/>
      <c r="AX234" s="691"/>
      <c r="AY234" s="691"/>
      <c r="AZ234" s="691"/>
      <c r="BA234" s="691"/>
      <c r="BB234" s="691"/>
      <c r="BC234" s="691"/>
      <c r="BD234" s="691"/>
      <c r="BE234" s="691"/>
      <c r="BF234" s="691"/>
      <c r="BG234" s="691"/>
      <c r="BH234" s="691"/>
      <c r="BI234" s="691"/>
      <c r="BJ234" s="691"/>
      <c r="BK234" s="691"/>
      <c r="BL234" s="691"/>
      <c r="BM234" s="691"/>
      <c r="BN234" s="691"/>
      <c r="BO234" s="691"/>
      <c r="BP234" s="691"/>
      <c r="BQ234" s="691"/>
      <c r="BR234" s="691"/>
      <c r="BS234" s="691"/>
      <c r="BT234" s="691"/>
      <c r="BU234" s="691"/>
      <c r="BV234" s="691"/>
      <c r="BW234" s="691"/>
      <c r="BX234" s="691"/>
      <c r="BY234" s="691"/>
      <c r="BZ234" s="691"/>
      <c r="CA234" s="691"/>
      <c r="CB234" s="691"/>
      <c r="CC234" s="691"/>
      <c r="CD234" s="691"/>
      <c r="CE234" s="691"/>
      <c r="CF234" s="691"/>
      <c r="CG234" s="691"/>
      <c r="CH234" s="691"/>
      <c r="CI234" s="691"/>
      <c r="CJ234" s="691"/>
      <c r="CK234" s="691"/>
      <c r="CL234" s="691"/>
      <c r="CM234" s="691"/>
      <c r="CN234" s="691"/>
      <c r="CO234" s="691"/>
      <c r="CP234" s="691"/>
      <c r="CQ234" s="691"/>
      <c r="CR234" s="691"/>
      <c r="CS234" s="691"/>
      <c r="CT234" s="691"/>
      <c r="CU234" s="691"/>
      <c r="CV234" s="691"/>
      <c r="CW234" s="691"/>
      <c r="CX234" s="691"/>
      <c r="CY234" s="691"/>
      <c r="CZ234" s="691"/>
      <c r="DA234" s="691"/>
      <c r="DB234" s="691"/>
      <c r="DC234" s="691"/>
      <c r="DD234" s="691"/>
      <c r="DE234" s="691"/>
      <c r="DF234" s="691"/>
      <c r="DG234" s="691"/>
      <c r="DH234" s="691"/>
      <c r="DI234" s="691"/>
      <c r="DJ234" s="691"/>
      <c r="DK234" s="691"/>
      <c r="DL234" s="691"/>
      <c r="DM234" s="691"/>
      <c r="DN234" s="691"/>
      <c r="DO234" s="691"/>
      <c r="DP234" s="691"/>
      <c r="DQ234" s="691"/>
      <c r="DR234" s="691"/>
      <c r="DS234" s="691"/>
      <c r="DT234" s="691"/>
      <c r="DU234" s="691"/>
      <c r="DV234" s="691"/>
      <c r="DW234" s="691"/>
      <c r="DX234" s="691"/>
      <c r="DY234" s="691"/>
      <c r="DZ234" s="691"/>
      <c r="EA234" s="691"/>
      <c r="EB234" s="691"/>
      <c r="EC234" s="691"/>
      <c r="ED234" s="691"/>
      <c r="EE234" s="691"/>
      <c r="EF234" s="691"/>
      <c r="EG234" s="691"/>
      <c r="EH234" s="691"/>
      <c r="EI234" s="691"/>
      <c r="EJ234" s="691"/>
      <c r="EK234" s="691"/>
      <c r="EL234" s="691"/>
      <c r="EM234" s="691"/>
      <c r="EN234" s="691"/>
      <c r="EO234" s="691"/>
      <c r="EP234" s="691"/>
      <c r="EQ234" s="691"/>
      <c r="ER234" s="691"/>
      <c r="ES234" s="691"/>
      <c r="ET234" s="691"/>
      <c r="EU234" s="691"/>
      <c r="EV234" s="691"/>
      <c r="EW234" s="691"/>
      <c r="EX234" s="691"/>
      <c r="EY234" s="691"/>
      <c r="EZ234" s="691"/>
      <c r="FA234" s="691"/>
      <c r="FB234" s="691"/>
      <c r="FC234" s="691"/>
      <c r="FD234" s="691"/>
      <c r="FE234" s="691"/>
      <c r="FF234" s="691"/>
      <c r="FG234" s="691"/>
      <c r="FH234" s="691"/>
      <c r="FI234" s="691"/>
      <c r="FJ234" s="691"/>
      <c r="FK234" s="691"/>
      <c r="FL234" s="691"/>
      <c r="FM234" s="691"/>
      <c r="FN234" s="691"/>
      <c r="FO234" s="691"/>
      <c r="FP234" s="691"/>
      <c r="FQ234" s="691"/>
      <c r="FR234" s="691"/>
      <c r="FS234" s="691"/>
      <c r="FT234" s="691"/>
      <c r="FU234" s="691"/>
      <c r="FV234" s="691"/>
      <c r="FW234" s="691"/>
      <c r="FX234" s="691"/>
      <c r="FY234" s="691"/>
      <c r="FZ234" s="691"/>
      <c r="GA234" s="691"/>
      <c r="GB234" s="691"/>
      <c r="GC234" s="691"/>
      <c r="GD234" s="691"/>
      <c r="GE234" s="691"/>
      <c r="GF234" s="691"/>
      <c r="GG234" s="691"/>
      <c r="GH234" s="691"/>
      <c r="GI234" s="691"/>
      <c r="GJ234" s="691"/>
      <c r="GK234" s="691"/>
      <c r="GL234" s="691"/>
      <c r="GM234" s="691"/>
      <c r="GN234" s="691"/>
      <c r="GO234" s="691"/>
      <c r="GP234" s="691"/>
      <c r="GQ234" s="691"/>
      <c r="GR234" s="691"/>
      <c r="GS234" s="691"/>
      <c r="GT234" s="691"/>
      <c r="GU234" s="691"/>
      <c r="GV234" s="691"/>
      <c r="GW234" s="691"/>
      <c r="GX234" s="691"/>
      <c r="GY234" s="691"/>
      <c r="GZ234" s="691"/>
      <c r="HA234" s="691"/>
      <c r="HB234" s="691"/>
      <c r="HC234" s="691"/>
      <c r="HD234" s="691"/>
      <c r="HE234" s="691"/>
      <c r="HF234" s="691"/>
      <c r="HG234" s="691"/>
      <c r="HH234" s="691"/>
    </row>
    <row r="235" spans="1:216" s="787" customFormat="1" x14ac:dyDescent="0.25">
      <c r="A235" s="691"/>
      <c r="B235" s="814"/>
      <c r="C235" s="814"/>
      <c r="D235" s="814"/>
      <c r="E235" s="814"/>
      <c r="F235" s="814"/>
      <c r="G235" s="814"/>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1"/>
      <c r="AJ235" s="691"/>
      <c r="AK235" s="691"/>
      <c r="AL235" s="691"/>
      <c r="AM235" s="691"/>
      <c r="AN235" s="691"/>
      <c r="AO235" s="691"/>
      <c r="AP235" s="691"/>
      <c r="AQ235" s="691"/>
      <c r="AR235" s="691"/>
      <c r="AS235" s="691"/>
      <c r="AT235" s="691"/>
      <c r="AU235" s="691"/>
      <c r="AV235" s="691"/>
      <c r="AW235" s="691"/>
      <c r="AX235" s="691"/>
      <c r="AY235" s="691"/>
      <c r="AZ235" s="691"/>
      <c r="BA235" s="691"/>
      <c r="BB235" s="691"/>
      <c r="BC235" s="691"/>
      <c r="BD235" s="691"/>
      <c r="BE235" s="691"/>
      <c r="BF235" s="691"/>
      <c r="BG235" s="691"/>
      <c r="BH235" s="691"/>
      <c r="BI235" s="691"/>
      <c r="BJ235" s="691"/>
      <c r="BK235" s="691"/>
      <c r="BL235" s="691"/>
      <c r="BM235" s="691"/>
      <c r="BN235" s="691"/>
      <c r="BO235" s="691"/>
      <c r="BP235" s="691"/>
      <c r="BQ235" s="691"/>
      <c r="BR235" s="691"/>
      <c r="BS235" s="691"/>
      <c r="BT235" s="691"/>
      <c r="BU235" s="691"/>
      <c r="BV235" s="691"/>
      <c r="BW235" s="691"/>
      <c r="BX235" s="691"/>
      <c r="BY235" s="691"/>
      <c r="BZ235" s="691"/>
      <c r="CA235" s="691"/>
      <c r="CB235" s="691"/>
      <c r="CC235" s="691"/>
      <c r="CD235" s="691"/>
      <c r="CE235" s="691"/>
      <c r="CF235" s="691"/>
      <c r="CG235" s="691"/>
      <c r="CH235" s="691"/>
      <c r="CI235" s="691"/>
      <c r="CJ235" s="691"/>
      <c r="CK235" s="691"/>
      <c r="CL235" s="691"/>
      <c r="CM235" s="691"/>
      <c r="CN235" s="691"/>
      <c r="CO235" s="691"/>
      <c r="CP235" s="691"/>
      <c r="CQ235" s="691"/>
      <c r="CR235" s="691"/>
      <c r="CS235" s="691"/>
      <c r="CT235" s="691"/>
      <c r="CU235" s="691"/>
      <c r="CV235" s="691"/>
      <c r="CW235" s="691"/>
      <c r="CX235" s="691"/>
      <c r="CY235" s="691"/>
      <c r="CZ235" s="691"/>
      <c r="DA235" s="691"/>
      <c r="DB235" s="691"/>
      <c r="DC235" s="691"/>
      <c r="DD235" s="691"/>
      <c r="DE235" s="691"/>
      <c r="DF235" s="691"/>
      <c r="DG235" s="691"/>
      <c r="DH235" s="691"/>
      <c r="DI235" s="691"/>
      <c r="DJ235" s="691"/>
      <c r="DK235" s="691"/>
      <c r="DL235" s="691"/>
      <c r="DM235" s="691"/>
      <c r="DN235" s="691"/>
      <c r="DO235" s="691"/>
      <c r="DP235" s="691"/>
      <c r="DQ235" s="691"/>
      <c r="DR235" s="691"/>
      <c r="DS235" s="691"/>
      <c r="DT235" s="691"/>
      <c r="DU235" s="691"/>
      <c r="DV235" s="691"/>
      <c r="DW235" s="691"/>
      <c r="DX235" s="691"/>
      <c r="DY235" s="691"/>
      <c r="DZ235" s="691"/>
      <c r="EA235" s="691"/>
      <c r="EB235" s="691"/>
      <c r="EC235" s="691"/>
      <c r="ED235" s="691"/>
      <c r="EE235" s="691"/>
      <c r="EF235" s="691"/>
      <c r="EG235" s="691"/>
      <c r="EH235" s="691"/>
      <c r="EI235" s="691"/>
      <c r="EJ235" s="691"/>
      <c r="EK235" s="691"/>
      <c r="EL235" s="691"/>
      <c r="EM235" s="691"/>
      <c r="EN235" s="691"/>
      <c r="EO235" s="691"/>
      <c r="EP235" s="691"/>
      <c r="EQ235" s="691"/>
      <c r="ER235" s="691"/>
      <c r="ES235" s="691"/>
      <c r="ET235" s="691"/>
      <c r="EU235" s="691"/>
      <c r="EV235" s="691"/>
      <c r="EW235" s="691"/>
      <c r="EX235" s="691"/>
      <c r="EY235" s="691"/>
      <c r="EZ235" s="691"/>
      <c r="FA235" s="691"/>
      <c r="FB235" s="691"/>
      <c r="FC235" s="691"/>
      <c r="FD235" s="691"/>
      <c r="FE235" s="691"/>
      <c r="FF235" s="691"/>
      <c r="FG235" s="691"/>
      <c r="FH235" s="691"/>
      <c r="FI235" s="691"/>
      <c r="FJ235" s="691"/>
      <c r="FK235" s="691"/>
      <c r="FL235" s="691"/>
      <c r="FM235" s="691"/>
      <c r="FN235" s="691"/>
      <c r="FO235" s="691"/>
      <c r="FP235" s="691"/>
      <c r="FQ235" s="691"/>
      <c r="FR235" s="691"/>
      <c r="FS235" s="691"/>
      <c r="FT235" s="691"/>
      <c r="FU235" s="691"/>
      <c r="FV235" s="691"/>
      <c r="FW235" s="691"/>
      <c r="FX235" s="691"/>
      <c r="FY235" s="691"/>
      <c r="FZ235" s="691"/>
      <c r="GA235" s="691"/>
      <c r="GB235" s="691"/>
      <c r="GC235" s="691"/>
      <c r="GD235" s="691"/>
      <c r="GE235" s="691"/>
      <c r="GF235" s="691"/>
      <c r="GG235" s="691"/>
      <c r="GH235" s="691"/>
      <c r="GI235" s="691"/>
      <c r="GJ235" s="691"/>
      <c r="GK235" s="691"/>
      <c r="GL235" s="691"/>
      <c r="GM235" s="691"/>
      <c r="GN235" s="691"/>
      <c r="GO235" s="691"/>
      <c r="GP235" s="691"/>
      <c r="GQ235" s="691"/>
      <c r="GR235" s="691"/>
      <c r="GS235" s="691"/>
      <c r="GT235" s="691"/>
      <c r="GU235" s="691"/>
      <c r="GV235" s="691"/>
      <c r="GW235" s="691"/>
      <c r="GX235" s="691"/>
      <c r="GY235" s="691"/>
      <c r="GZ235" s="691"/>
      <c r="HA235" s="691"/>
      <c r="HB235" s="691"/>
      <c r="HC235" s="691"/>
      <c r="HD235" s="691"/>
      <c r="HE235" s="691"/>
      <c r="HF235" s="691"/>
      <c r="HG235" s="691"/>
      <c r="HH235" s="691"/>
    </row>
    <row r="236" spans="1:216" s="787" customFormat="1" x14ac:dyDescent="0.25">
      <c r="A236" s="691"/>
      <c r="B236" s="814"/>
      <c r="C236" s="814"/>
      <c r="D236" s="814"/>
      <c r="E236" s="814"/>
      <c r="F236" s="814"/>
      <c r="G236" s="814"/>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1"/>
      <c r="AJ236" s="691"/>
      <c r="AK236" s="691"/>
      <c r="AL236" s="691"/>
      <c r="AM236" s="691"/>
      <c r="AN236" s="691"/>
      <c r="AO236" s="691"/>
      <c r="AP236" s="691"/>
      <c r="AQ236" s="691"/>
      <c r="AR236" s="691"/>
      <c r="AS236" s="691"/>
      <c r="AT236" s="691"/>
      <c r="AU236" s="691"/>
      <c r="AV236" s="691"/>
      <c r="AW236" s="691"/>
      <c r="AX236" s="691"/>
      <c r="AY236" s="691"/>
      <c r="AZ236" s="691"/>
      <c r="BA236" s="691"/>
      <c r="BB236" s="691"/>
      <c r="BC236" s="691"/>
      <c r="BD236" s="691"/>
      <c r="BE236" s="691"/>
      <c r="BF236" s="691"/>
      <c r="BG236" s="691"/>
      <c r="BH236" s="691"/>
      <c r="BI236" s="691"/>
      <c r="BJ236" s="691"/>
      <c r="BK236" s="691"/>
      <c r="BL236" s="691"/>
      <c r="BM236" s="691"/>
      <c r="BN236" s="691"/>
      <c r="BO236" s="691"/>
      <c r="BP236" s="691"/>
      <c r="BQ236" s="691"/>
      <c r="BR236" s="691"/>
      <c r="BS236" s="691"/>
      <c r="BT236" s="691"/>
      <c r="BU236" s="691"/>
      <c r="BV236" s="691"/>
      <c r="BW236" s="691"/>
      <c r="BX236" s="691"/>
      <c r="BY236" s="691"/>
      <c r="BZ236" s="691"/>
      <c r="CA236" s="691"/>
      <c r="CB236" s="691"/>
      <c r="CC236" s="691"/>
      <c r="CD236" s="691"/>
      <c r="CE236" s="691"/>
      <c r="CF236" s="691"/>
      <c r="CG236" s="691"/>
      <c r="CH236" s="691"/>
      <c r="CI236" s="691"/>
      <c r="CJ236" s="691"/>
      <c r="CK236" s="691"/>
      <c r="CL236" s="691"/>
      <c r="CM236" s="691"/>
      <c r="CN236" s="691"/>
      <c r="CO236" s="691"/>
      <c r="CP236" s="691"/>
      <c r="CQ236" s="691"/>
      <c r="CR236" s="691"/>
      <c r="CS236" s="691"/>
      <c r="CT236" s="691"/>
      <c r="CU236" s="691"/>
      <c r="CV236" s="691"/>
      <c r="CW236" s="691"/>
      <c r="CX236" s="691"/>
      <c r="CY236" s="691"/>
      <c r="CZ236" s="691"/>
      <c r="DA236" s="691"/>
      <c r="DB236" s="691"/>
      <c r="DC236" s="691"/>
      <c r="DD236" s="691"/>
      <c r="DE236" s="691"/>
      <c r="DF236" s="691"/>
      <c r="DG236" s="691"/>
      <c r="DH236" s="691"/>
      <c r="DI236" s="691"/>
      <c r="DJ236" s="691"/>
      <c r="DK236" s="691"/>
      <c r="DL236" s="691"/>
      <c r="DM236" s="691"/>
      <c r="DN236" s="691"/>
      <c r="DO236" s="691"/>
      <c r="DP236" s="691"/>
      <c r="DQ236" s="691"/>
      <c r="DR236" s="691"/>
      <c r="DS236" s="691"/>
      <c r="DT236" s="691"/>
      <c r="DU236" s="691"/>
      <c r="DV236" s="691"/>
      <c r="DW236" s="691"/>
      <c r="DX236" s="691"/>
      <c r="DY236" s="691"/>
      <c r="DZ236" s="691"/>
      <c r="EA236" s="691"/>
      <c r="EB236" s="691"/>
      <c r="EC236" s="691"/>
      <c r="ED236" s="691"/>
      <c r="EE236" s="691"/>
      <c r="EF236" s="691"/>
      <c r="EG236" s="691"/>
      <c r="EH236" s="691"/>
      <c r="EI236" s="691"/>
      <c r="EJ236" s="691"/>
      <c r="EK236" s="691"/>
      <c r="EL236" s="691"/>
      <c r="EM236" s="691"/>
      <c r="EN236" s="691"/>
      <c r="EO236" s="691"/>
      <c r="EP236" s="691"/>
      <c r="EQ236" s="691"/>
      <c r="ER236" s="691"/>
      <c r="ES236" s="691"/>
      <c r="ET236" s="691"/>
      <c r="EU236" s="691"/>
      <c r="EV236" s="691"/>
      <c r="EW236" s="691"/>
      <c r="EX236" s="691"/>
      <c r="EY236" s="691"/>
      <c r="EZ236" s="691"/>
      <c r="FA236" s="691"/>
      <c r="FB236" s="691"/>
      <c r="FC236" s="691"/>
      <c r="FD236" s="691"/>
      <c r="FE236" s="691"/>
      <c r="FF236" s="691"/>
      <c r="FG236" s="691"/>
      <c r="FH236" s="691"/>
      <c r="FI236" s="691"/>
      <c r="FJ236" s="691"/>
      <c r="FK236" s="691"/>
      <c r="FL236" s="691"/>
      <c r="FM236" s="691"/>
      <c r="FN236" s="691"/>
      <c r="FO236" s="691"/>
      <c r="FP236" s="691"/>
      <c r="FQ236" s="691"/>
      <c r="FR236" s="691"/>
      <c r="FS236" s="691"/>
      <c r="FT236" s="691"/>
      <c r="FU236" s="691"/>
      <c r="FV236" s="691"/>
      <c r="FW236" s="691"/>
      <c r="FX236" s="691"/>
      <c r="FY236" s="691"/>
      <c r="FZ236" s="691"/>
      <c r="GA236" s="691"/>
      <c r="GB236" s="691"/>
      <c r="GC236" s="691"/>
      <c r="GD236" s="691"/>
      <c r="GE236" s="691"/>
      <c r="GF236" s="691"/>
      <c r="GG236" s="691"/>
      <c r="GH236" s="691"/>
      <c r="GI236" s="691"/>
      <c r="GJ236" s="691"/>
      <c r="GK236" s="691"/>
      <c r="GL236" s="691"/>
      <c r="GM236" s="691"/>
      <c r="GN236" s="691"/>
      <c r="GO236" s="691"/>
      <c r="GP236" s="691"/>
      <c r="GQ236" s="691"/>
      <c r="GR236" s="691"/>
      <c r="GS236" s="691"/>
      <c r="GT236" s="691"/>
      <c r="GU236" s="691"/>
      <c r="GV236" s="691"/>
      <c r="GW236" s="691"/>
      <c r="GX236" s="691"/>
      <c r="GY236" s="691"/>
      <c r="GZ236" s="691"/>
      <c r="HA236" s="691"/>
      <c r="HB236" s="691"/>
      <c r="HC236" s="691"/>
      <c r="HD236" s="691"/>
      <c r="HE236" s="691"/>
      <c r="HF236" s="691"/>
      <c r="HG236" s="691"/>
      <c r="HH236" s="691"/>
    </row>
    <row r="237" spans="1:216" s="787" customFormat="1" x14ac:dyDescent="0.25">
      <c r="A237" s="691"/>
      <c r="B237" s="814"/>
      <c r="C237" s="814"/>
      <c r="D237" s="814"/>
      <c r="E237" s="814"/>
      <c r="F237" s="814"/>
      <c r="G237" s="814"/>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c r="AG237" s="691"/>
      <c r="AH237" s="691"/>
      <c r="AI237" s="691"/>
      <c r="AJ237" s="691"/>
      <c r="AK237" s="691"/>
      <c r="AL237" s="691"/>
      <c r="AM237" s="691"/>
      <c r="AN237" s="691"/>
      <c r="AO237" s="691"/>
      <c r="AP237" s="691"/>
      <c r="AQ237" s="691"/>
      <c r="AR237" s="691"/>
      <c r="AS237" s="691"/>
      <c r="AT237" s="691"/>
      <c r="AU237" s="691"/>
      <c r="AV237" s="691"/>
      <c r="AW237" s="691"/>
      <c r="AX237" s="691"/>
      <c r="AY237" s="691"/>
      <c r="AZ237" s="691"/>
      <c r="BA237" s="691"/>
      <c r="BB237" s="691"/>
      <c r="BC237" s="691"/>
      <c r="BD237" s="691"/>
      <c r="BE237" s="691"/>
      <c r="BF237" s="691"/>
      <c r="BG237" s="691"/>
      <c r="BH237" s="691"/>
      <c r="BI237" s="691"/>
      <c r="BJ237" s="691"/>
      <c r="BK237" s="691"/>
      <c r="BL237" s="691"/>
      <c r="BM237" s="691"/>
      <c r="BN237" s="691"/>
      <c r="BO237" s="691"/>
      <c r="BP237" s="691"/>
      <c r="BQ237" s="691"/>
      <c r="BR237" s="691"/>
      <c r="BS237" s="691"/>
      <c r="BT237" s="691"/>
      <c r="BU237" s="691"/>
      <c r="BV237" s="691"/>
      <c r="BW237" s="691"/>
      <c r="BX237" s="691"/>
      <c r="BY237" s="691"/>
      <c r="BZ237" s="691"/>
      <c r="CA237" s="691"/>
      <c r="CB237" s="691"/>
      <c r="CC237" s="691"/>
      <c r="CD237" s="691"/>
      <c r="CE237" s="691"/>
      <c r="CF237" s="691"/>
      <c r="CG237" s="691"/>
      <c r="CH237" s="691"/>
      <c r="CI237" s="691"/>
      <c r="CJ237" s="691"/>
      <c r="CK237" s="691"/>
      <c r="CL237" s="691"/>
      <c r="CM237" s="691"/>
      <c r="CN237" s="691"/>
      <c r="CO237" s="691"/>
      <c r="CP237" s="691"/>
      <c r="CQ237" s="691"/>
      <c r="CR237" s="691"/>
      <c r="CS237" s="691"/>
      <c r="CT237" s="691"/>
      <c r="CU237" s="691"/>
      <c r="CV237" s="691"/>
      <c r="CW237" s="691"/>
      <c r="CX237" s="691"/>
      <c r="CY237" s="691"/>
      <c r="CZ237" s="691"/>
      <c r="DA237" s="691"/>
      <c r="DB237" s="691"/>
      <c r="DC237" s="691"/>
      <c r="DD237" s="691"/>
      <c r="DE237" s="691"/>
      <c r="DF237" s="691"/>
      <c r="DG237" s="691"/>
      <c r="DH237" s="691"/>
      <c r="DI237" s="691"/>
      <c r="DJ237" s="691"/>
      <c r="DK237" s="691"/>
      <c r="DL237" s="691"/>
      <c r="DM237" s="691"/>
      <c r="DN237" s="691"/>
      <c r="DO237" s="691"/>
      <c r="DP237" s="691"/>
      <c r="DQ237" s="691"/>
      <c r="DR237" s="691"/>
      <c r="DS237" s="691"/>
      <c r="DT237" s="691"/>
      <c r="DU237" s="691"/>
      <c r="DV237" s="691"/>
      <c r="DW237" s="691"/>
      <c r="DX237" s="691"/>
      <c r="DY237" s="691"/>
      <c r="DZ237" s="691"/>
      <c r="EA237" s="691"/>
      <c r="EB237" s="691"/>
      <c r="EC237" s="691"/>
      <c r="ED237" s="691"/>
      <c r="EE237" s="691"/>
      <c r="EF237" s="691"/>
      <c r="EG237" s="691"/>
      <c r="EH237" s="691"/>
      <c r="EI237" s="691"/>
      <c r="EJ237" s="691"/>
      <c r="EK237" s="691"/>
      <c r="EL237" s="691"/>
      <c r="EM237" s="691"/>
      <c r="EN237" s="691"/>
      <c r="EO237" s="691"/>
      <c r="EP237" s="691"/>
      <c r="EQ237" s="691"/>
      <c r="ER237" s="691"/>
      <c r="ES237" s="691"/>
      <c r="ET237" s="691"/>
      <c r="EU237" s="691"/>
      <c r="EV237" s="691"/>
      <c r="EW237" s="691"/>
      <c r="EX237" s="691"/>
      <c r="EY237" s="691"/>
      <c r="EZ237" s="691"/>
      <c r="FA237" s="691"/>
      <c r="FB237" s="691"/>
      <c r="FC237" s="691"/>
      <c r="FD237" s="691"/>
      <c r="FE237" s="691"/>
      <c r="FF237" s="691"/>
      <c r="FG237" s="691"/>
      <c r="FH237" s="691"/>
      <c r="FI237" s="691"/>
      <c r="FJ237" s="691"/>
      <c r="FK237" s="691"/>
      <c r="FL237" s="691"/>
      <c r="FM237" s="691"/>
      <c r="FN237" s="691"/>
      <c r="FO237" s="691"/>
      <c r="FP237" s="691"/>
      <c r="FQ237" s="691"/>
      <c r="FR237" s="691"/>
      <c r="FS237" s="691"/>
      <c r="FT237" s="691"/>
      <c r="FU237" s="691"/>
      <c r="FV237" s="691"/>
      <c r="FW237" s="691"/>
      <c r="FX237" s="691"/>
      <c r="FY237" s="691"/>
      <c r="FZ237" s="691"/>
      <c r="GA237" s="691"/>
      <c r="GB237" s="691"/>
      <c r="GC237" s="691"/>
      <c r="GD237" s="691"/>
      <c r="GE237" s="691"/>
      <c r="GF237" s="691"/>
      <c r="GG237" s="691"/>
      <c r="GH237" s="691"/>
      <c r="GI237" s="691"/>
      <c r="GJ237" s="691"/>
      <c r="GK237" s="691"/>
      <c r="GL237" s="691"/>
      <c r="GM237" s="691"/>
      <c r="GN237" s="691"/>
      <c r="GO237" s="691"/>
      <c r="GP237" s="691"/>
      <c r="GQ237" s="691"/>
      <c r="GR237" s="691"/>
      <c r="GS237" s="691"/>
      <c r="GT237" s="691"/>
      <c r="GU237" s="691"/>
      <c r="GV237" s="691"/>
      <c r="GW237" s="691"/>
      <c r="GX237" s="691"/>
      <c r="GY237" s="691"/>
      <c r="GZ237" s="691"/>
      <c r="HA237" s="691"/>
      <c r="HB237" s="691"/>
      <c r="HC237" s="691"/>
      <c r="HD237" s="691"/>
      <c r="HE237" s="691"/>
      <c r="HF237" s="691"/>
      <c r="HG237" s="691"/>
      <c r="HH237" s="691"/>
    </row>
    <row r="238" spans="1:216" s="787" customFormat="1" x14ac:dyDescent="0.25">
      <c r="A238" s="691"/>
      <c r="B238" s="814"/>
      <c r="C238" s="814"/>
      <c r="D238" s="814"/>
      <c r="E238" s="814"/>
      <c r="F238" s="814"/>
      <c r="G238" s="814"/>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1"/>
      <c r="AK238" s="691"/>
      <c r="AL238" s="691"/>
      <c r="AM238" s="691"/>
      <c r="AN238" s="691"/>
      <c r="AO238" s="691"/>
      <c r="AP238" s="691"/>
      <c r="AQ238" s="691"/>
      <c r="AR238" s="691"/>
      <c r="AS238" s="691"/>
      <c r="AT238" s="691"/>
      <c r="AU238" s="691"/>
      <c r="AV238" s="691"/>
      <c r="AW238" s="691"/>
      <c r="AX238" s="691"/>
      <c r="AY238" s="691"/>
      <c r="AZ238" s="691"/>
      <c r="BA238" s="691"/>
      <c r="BB238" s="691"/>
      <c r="BC238" s="691"/>
      <c r="BD238" s="691"/>
      <c r="BE238" s="691"/>
      <c r="BF238" s="691"/>
      <c r="BG238" s="691"/>
      <c r="BH238" s="691"/>
      <c r="BI238" s="691"/>
      <c r="BJ238" s="691"/>
      <c r="BK238" s="691"/>
      <c r="BL238" s="691"/>
      <c r="BM238" s="691"/>
      <c r="BN238" s="691"/>
      <c r="BO238" s="691"/>
      <c r="BP238" s="691"/>
      <c r="BQ238" s="691"/>
      <c r="BR238" s="691"/>
      <c r="BS238" s="691"/>
      <c r="BT238" s="691"/>
      <c r="BU238" s="691"/>
      <c r="BV238" s="691"/>
      <c r="BW238" s="691"/>
      <c r="BX238" s="691"/>
      <c r="BY238" s="691"/>
      <c r="BZ238" s="691"/>
      <c r="CA238" s="691"/>
      <c r="CB238" s="691"/>
      <c r="CC238" s="691"/>
      <c r="CD238" s="691"/>
      <c r="CE238" s="691"/>
      <c r="CF238" s="691"/>
      <c r="CG238" s="691"/>
      <c r="CH238" s="691"/>
      <c r="CI238" s="691"/>
      <c r="CJ238" s="691"/>
      <c r="CK238" s="691"/>
      <c r="CL238" s="691"/>
      <c r="CM238" s="691"/>
      <c r="CN238" s="691"/>
      <c r="CO238" s="691"/>
      <c r="CP238" s="691"/>
      <c r="CQ238" s="691"/>
      <c r="CR238" s="691"/>
      <c r="CS238" s="691"/>
      <c r="CT238" s="691"/>
      <c r="CU238" s="691"/>
      <c r="CV238" s="691"/>
      <c r="CW238" s="691"/>
      <c r="CX238" s="691"/>
      <c r="CY238" s="691"/>
      <c r="CZ238" s="691"/>
      <c r="DA238" s="691"/>
      <c r="DB238" s="691"/>
      <c r="DC238" s="691"/>
      <c r="DD238" s="691"/>
      <c r="DE238" s="691"/>
      <c r="DF238" s="691"/>
      <c r="DG238" s="691"/>
      <c r="DH238" s="691"/>
      <c r="DI238" s="691"/>
      <c r="DJ238" s="691"/>
      <c r="DK238" s="691"/>
      <c r="DL238" s="691"/>
      <c r="DM238" s="691"/>
      <c r="DN238" s="691"/>
      <c r="DO238" s="691"/>
      <c r="DP238" s="691"/>
      <c r="DQ238" s="691"/>
      <c r="DR238" s="691"/>
      <c r="DS238" s="691"/>
      <c r="DT238" s="691"/>
      <c r="DU238" s="691"/>
      <c r="DV238" s="691"/>
      <c r="DW238" s="691"/>
      <c r="DX238" s="691"/>
      <c r="DY238" s="691"/>
      <c r="DZ238" s="691"/>
      <c r="EA238" s="691"/>
      <c r="EB238" s="691"/>
      <c r="EC238" s="691"/>
      <c r="ED238" s="691"/>
      <c r="EE238" s="691"/>
      <c r="EF238" s="691"/>
      <c r="EG238" s="691"/>
      <c r="EH238" s="691"/>
      <c r="EI238" s="691"/>
      <c r="EJ238" s="691"/>
      <c r="EK238" s="691"/>
      <c r="EL238" s="691"/>
      <c r="EM238" s="691"/>
      <c r="EN238" s="691"/>
      <c r="EO238" s="691"/>
      <c r="EP238" s="691"/>
      <c r="EQ238" s="691"/>
      <c r="ER238" s="691"/>
      <c r="ES238" s="691"/>
      <c r="ET238" s="691"/>
      <c r="EU238" s="691"/>
      <c r="EV238" s="691"/>
      <c r="EW238" s="691"/>
      <c r="EX238" s="691"/>
      <c r="EY238" s="691"/>
      <c r="EZ238" s="691"/>
      <c r="FA238" s="691"/>
      <c r="FB238" s="691"/>
      <c r="FC238" s="691"/>
      <c r="FD238" s="691"/>
      <c r="FE238" s="691"/>
      <c r="FF238" s="691"/>
      <c r="FG238" s="691"/>
      <c r="FH238" s="691"/>
      <c r="FI238" s="691"/>
      <c r="FJ238" s="691"/>
      <c r="FK238" s="691"/>
      <c r="FL238" s="691"/>
      <c r="FM238" s="691"/>
      <c r="FN238" s="691"/>
      <c r="FO238" s="691"/>
      <c r="FP238" s="691"/>
      <c r="FQ238" s="691"/>
      <c r="FR238" s="691"/>
      <c r="FS238" s="691"/>
      <c r="FT238" s="691"/>
      <c r="FU238" s="691"/>
      <c r="FV238" s="691"/>
      <c r="FW238" s="691"/>
      <c r="FX238" s="691"/>
      <c r="FY238" s="691"/>
      <c r="FZ238" s="691"/>
      <c r="GA238" s="691"/>
      <c r="GB238" s="691"/>
      <c r="GC238" s="691"/>
      <c r="GD238" s="691"/>
      <c r="GE238" s="691"/>
      <c r="GF238" s="691"/>
      <c r="GG238" s="691"/>
      <c r="GH238" s="691"/>
      <c r="GI238" s="691"/>
      <c r="GJ238" s="691"/>
      <c r="GK238" s="691"/>
      <c r="GL238" s="691"/>
      <c r="GM238" s="691"/>
      <c r="GN238" s="691"/>
      <c r="GO238" s="691"/>
      <c r="GP238" s="691"/>
      <c r="GQ238" s="691"/>
      <c r="GR238" s="691"/>
      <c r="GS238" s="691"/>
      <c r="GT238" s="691"/>
      <c r="GU238" s="691"/>
      <c r="GV238" s="691"/>
      <c r="GW238" s="691"/>
      <c r="GX238" s="691"/>
      <c r="GY238" s="691"/>
      <c r="GZ238" s="691"/>
      <c r="HA238" s="691"/>
      <c r="HB238" s="691"/>
      <c r="HC238" s="691"/>
      <c r="HD238" s="691"/>
      <c r="HE238" s="691"/>
      <c r="HF238" s="691"/>
      <c r="HG238" s="691"/>
      <c r="HH238" s="691"/>
    </row>
    <row r="239" spans="1:216" s="787" customFormat="1" x14ac:dyDescent="0.25">
      <c r="A239" s="691"/>
      <c r="B239" s="814"/>
      <c r="C239" s="814"/>
      <c r="D239" s="814"/>
      <c r="E239" s="814"/>
      <c r="F239" s="814"/>
      <c r="G239" s="814"/>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1"/>
      <c r="AP239" s="691"/>
      <c r="AQ239" s="691"/>
      <c r="AR239" s="691"/>
      <c r="AS239" s="691"/>
      <c r="AT239" s="691"/>
      <c r="AU239" s="691"/>
      <c r="AV239" s="691"/>
      <c r="AW239" s="691"/>
      <c r="AX239" s="691"/>
      <c r="AY239" s="691"/>
      <c r="AZ239" s="691"/>
      <c r="BA239" s="691"/>
      <c r="BB239" s="691"/>
      <c r="BC239" s="691"/>
      <c r="BD239" s="691"/>
      <c r="BE239" s="691"/>
      <c r="BF239" s="691"/>
      <c r="BG239" s="691"/>
      <c r="BH239" s="691"/>
      <c r="BI239" s="691"/>
      <c r="BJ239" s="691"/>
      <c r="BK239" s="691"/>
      <c r="BL239" s="691"/>
      <c r="BM239" s="691"/>
      <c r="BN239" s="691"/>
      <c r="BO239" s="691"/>
      <c r="BP239" s="691"/>
      <c r="BQ239" s="691"/>
      <c r="BR239" s="691"/>
      <c r="BS239" s="691"/>
      <c r="BT239" s="691"/>
      <c r="BU239" s="691"/>
      <c r="BV239" s="691"/>
      <c r="BW239" s="691"/>
      <c r="BX239" s="691"/>
      <c r="BY239" s="691"/>
      <c r="BZ239" s="691"/>
      <c r="CA239" s="691"/>
      <c r="CB239" s="691"/>
      <c r="CC239" s="691"/>
      <c r="CD239" s="691"/>
      <c r="CE239" s="691"/>
      <c r="CF239" s="691"/>
      <c r="CG239" s="691"/>
      <c r="CH239" s="691"/>
      <c r="CI239" s="691"/>
      <c r="CJ239" s="691"/>
      <c r="CK239" s="691"/>
      <c r="CL239" s="691"/>
      <c r="CM239" s="691"/>
      <c r="CN239" s="691"/>
      <c r="CO239" s="691"/>
      <c r="CP239" s="691"/>
      <c r="CQ239" s="691"/>
      <c r="CR239" s="691"/>
      <c r="CS239" s="691"/>
      <c r="CT239" s="691"/>
      <c r="CU239" s="691"/>
      <c r="CV239" s="691"/>
      <c r="CW239" s="691"/>
      <c r="CX239" s="691"/>
      <c r="CY239" s="691"/>
      <c r="CZ239" s="691"/>
      <c r="DA239" s="691"/>
      <c r="DB239" s="691"/>
      <c r="DC239" s="691"/>
      <c r="DD239" s="691"/>
      <c r="DE239" s="691"/>
      <c r="DF239" s="691"/>
      <c r="DG239" s="691"/>
      <c r="DH239" s="691"/>
      <c r="DI239" s="691"/>
      <c r="DJ239" s="691"/>
      <c r="DK239" s="691"/>
      <c r="DL239" s="691"/>
      <c r="DM239" s="691"/>
      <c r="DN239" s="691"/>
      <c r="DO239" s="691"/>
      <c r="DP239" s="691"/>
      <c r="DQ239" s="691"/>
      <c r="DR239" s="691"/>
      <c r="DS239" s="691"/>
      <c r="DT239" s="691"/>
      <c r="DU239" s="691"/>
      <c r="DV239" s="691"/>
      <c r="DW239" s="691"/>
      <c r="DX239" s="691"/>
      <c r="DY239" s="691"/>
      <c r="DZ239" s="691"/>
      <c r="EA239" s="691"/>
      <c r="EB239" s="691"/>
      <c r="EC239" s="691"/>
      <c r="ED239" s="691"/>
      <c r="EE239" s="691"/>
      <c r="EF239" s="691"/>
      <c r="EG239" s="691"/>
      <c r="EH239" s="691"/>
      <c r="EI239" s="691"/>
      <c r="EJ239" s="691"/>
      <c r="EK239" s="691"/>
      <c r="EL239" s="691"/>
      <c r="EM239" s="691"/>
      <c r="EN239" s="691"/>
      <c r="EO239" s="691"/>
      <c r="EP239" s="691"/>
      <c r="EQ239" s="691"/>
      <c r="ER239" s="691"/>
      <c r="ES239" s="691"/>
      <c r="ET239" s="691"/>
      <c r="EU239" s="691"/>
      <c r="EV239" s="691"/>
      <c r="EW239" s="691"/>
      <c r="EX239" s="691"/>
      <c r="EY239" s="691"/>
      <c r="EZ239" s="691"/>
      <c r="FA239" s="691"/>
      <c r="FB239" s="691"/>
      <c r="FC239" s="691"/>
      <c r="FD239" s="691"/>
      <c r="FE239" s="691"/>
      <c r="FF239" s="691"/>
      <c r="FG239" s="691"/>
      <c r="FH239" s="691"/>
      <c r="FI239" s="691"/>
      <c r="FJ239" s="691"/>
      <c r="FK239" s="691"/>
      <c r="FL239" s="691"/>
      <c r="FM239" s="691"/>
      <c r="FN239" s="691"/>
      <c r="FO239" s="691"/>
      <c r="FP239" s="691"/>
      <c r="FQ239" s="691"/>
      <c r="FR239" s="691"/>
      <c r="FS239" s="691"/>
      <c r="FT239" s="691"/>
      <c r="FU239" s="691"/>
      <c r="FV239" s="691"/>
      <c r="FW239" s="691"/>
      <c r="FX239" s="691"/>
      <c r="FY239" s="691"/>
      <c r="FZ239" s="691"/>
      <c r="GA239" s="691"/>
      <c r="GB239" s="691"/>
      <c r="GC239" s="691"/>
      <c r="GD239" s="691"/>
      <c r="GE239" s="691"/>
      <c r="GF239" s="691"/>
      <c r="GG239" s="691"/>
      <c r="GH239" s="691"/>
      <c r="GI239" s="691"/>
      <c r="GJ239" s="691"/>
      <c r="GK239" s="691"/>
      <c r="GL239" s="691"/>
      <c r="GM239" s="691"/>
      <c r="GN239" s="691"/>
      <c r="GO239" s="691"/>
      <c r="GP239" s="691"/>
      <c r="GQ239" s="691"/>
      <c r="GR239" s="691"/>
      <c r="GS239" s="691"/>
      <c r="GT239" s="691"/>
      <c r="GU239" s="691"/>
      <c r="GV239" s="691"/>
      <c r="GW239" s="691"/>
      <c r="GX239" s="691"/>
      <c r="GY239" s="691"/>
      <c r="GZ239" s="691"/>
      <c r="HA239" s="691"/>
      <c r="HB239" s="691"/>
      <c r="HC239" s="691"/>
      <c r="HD239" s="691"/>
      <c r="HE239" s="691"/>
      <c r="HF239" s="691"/>
      <c r="HG239" s="691"/>
      <c r="HH239" s="691"/>
    </row>
    <row r="240" spans="1:216" s="787" customFormat="1" x14ac:dyDescent="0.25">
      <c r="A240" s="691"/>
      <c r="B240" s="814"/>
      <c r="C240" s="814"/>
      <c r="D240" s="814"/>
      <c r="E240" s="814"/>
      <c r="F240" s="814"/>
      <c r="G240" s="814"/>
      <c r="I240" s="691"/>
      <c r="J240" s="691"/>
      <c r="K240" s="691"/>
      <c r="L240" s="691"/>
      <c r="M240" s="691"/>
      <c r="N240" s="691"/>
      <c r="O240" s="691"/>
      <c r="P240" s="691"/>
      <c r="Q240" s="691"/>
      <c r="R240" s="691"/>
      <c r="S240" s="691"/>
      <c r="T240" s="691"/>
      <c r="U240" s="691"/>
      <c r="V240" s="691"/>
      <c r="W240" s="691"/>
      <c r="X240" s="691"/>
      <c r="Y240" s="691"/>
      <c r="Z240" s="691"/>
      <c r="AA240" s="691"/>
      <c r="AB240" s="691"/>
      <c r="AC240" s="691"/>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691"/>
      <c r="AY240" s="691"/>
      <c r="AZ240" s="691"/>
      <c r="BA240" s="691"/>
      <c r="BB240" s="691"/>
      <c r="BC240" s="691"/>
      <c r="BD240" s="691"/>
      <c r="BE240" s="691"/>
      <c r="BF240" s="691"/>
      <c r="BG240" s="691"/>
      <c r="BH240" s="691"/>
      <c r="BI240" s="691"/>
      <c r="BJ240" s="691"/>
      <c r="BK240" s="691"/>
      <c r="BL240" s="691"/>
      <c r="BM240" s="691"/>
      <c r="BN240" s="691"/>
      <c r="BO240" s="691"/>
      <c r="BP240" s="691"/>
      <c r="BQ240" s="691"/>
      <c r="BR240" s="691"/>
      <c r="BS240" s="691"/>
      <c r="BT240" s="691"/>
      <c r="BU240" s="691"/>
      <c r="BV240" s="691"/>
      <c r="BW240" s="691"/>
      <c r="BX240" s="691"/>
      <c r="BY240" s="691"/>
      <c r="BZ240" s="691"/>
      <c r="CA240" s="691"/>
      <c r="CB240" s="691"/>
      <c r="CC240" s="691"/>
      <c r="CD240" s="691"/>
      <c r="CE240" s="691"/>
      <c r="CF240" s="691"/>
      <c r="CG240" s="691"/>
      <c r="CH240" s="691"/>
      <c r="CI240" s="691"/>
      <c r="CJ240" s="691"/>
      <c r="CK240" s="691"/>
      <c r="CL240" s="691"/>
      <c r="CM240" s="691"/>
      <c r="CN240" s="691"/>
      <c r="CO240" s="691"/>
      <c r="CP240" s="691"/>
      <c r="CQ240" s="691"/>
      <c r="CR240" s="691"/>
      <c r="CS240" s="691"/>
      <c r="CT240" s="691"/>
      <c r="CU240" s="691"/>
      <c r="CV240" s="691"/>
      <c r="CW240" s="691"/>
      <c r="CX240" s="691"/>
      <c r="CY240" s="691"/>
      <c r="CZ240" s="691"/>
      <c r="DA240" s="691"/>
      <c r="DB240" s="691"/>
      <c r="DC240" s="691"/>
      <c r="DD240" s="691"/>
      <c r="DE240" s="691"/>
      <c r="DF240" s="691"/>
      <c r="DG240" s="691"/>
      <c r="DH240" s="691"/>
      <c r="DI240" s="691"/>
      <c r="DJ240" s="691"/>
      <c r="DK240" s="691"/>
      <c r="DL240" s="691"/>
      <c r="DM240" s="691"/>
      <c r="DN240" s="691"/>
      <c r="DO240" s="691"/>
      <c r="DP240" s="691"/>
      <c r="DQ240" s="691"/>
      <c r="DR240" s="691"/>
      <c r="DS240" s="691"/>
      <c r="DT240" s="691"/>
      <c r="DU240" s="691"/>
      <c r="DV240" s="691"/>
      <c r="DW240" s="691"/>
      <c r="DX240" s="691"/>
      <c r="DY240" s="691"/>
      <c r="DZ240" s="691"/>
      <c r="EA240" s="691"/>
      <c r="EB240" s="691"/>
      <c r="EC240" s="691"/>
      <c r="ED240" s="691"/>
      <c r="EE240" s="691"/>
      <c r="EF240" s="691"/>
      <c r="EG240" s="691"/>
      <c r="EH240" s="691"/>
      <c r="EI240" s="691"/>
      <c r="EJ240" s="691"/>
      <c r="EK240" s="691"/>
      <c r="EL240" s="691"/>
      <c r="EM240" s="691"/>
      <c r="EN240" s="691"/>
      <c r="EO240" s="691"/>
      <c r="EP240" s="691"/>
      <c r="EQ240" s="691"/>
      <c r="ER240" s="691"/>
      <c r="ES240" s="691"/>
      <c r="ET240" s="691"/>
      <c r="EU240" s="691"/>
      <c r="EV240" s="691"/>
      <c r="EW240" s="691"/>
      <c r="EX240" s="691"/>
      <c r="EY240" s="691"/>
      <c r="EZ240" s="691"/>
      <c r="FA240" s="691"/>
      <c r="FB240" s="691"/>
      <c r="FC240" s="691"/>
      <c r="FD240" s="691"/>
      <c r="FE240" s="691"/>
      <c r="FF240" s="691"/>
      <c r="FG240" s="691"/>
      <c r="FH240" s="691"/>
      <c r="FI240" s="691"/>
      <c r="FJ240" s="691"/>
      <c r="FK240" s="691"/>
      <c r="FL240" s="691"/>
      <c r="FM240" s="691"/>
      <c r="FN240" s="691"/>
      <c r="FO240" s="691"/>
      <c r="FP240" s="691"/>
      <c r="FQ240" s="691"/>
      <c r="FR240" s="691"/>
      <c r="FS240" s="691"/>
      <c r="FT240" s="691"/>
      <c r="FU240" s="691"/>
      <c r="FV240" s="691"/>
      <c r="FW240" s="691"/>
      <c r="FX240" s="691"/>
      <c r="FY240" s="691"/>
      <c r="FZ240" s="691"/>
      <c r="GA240" s="691"/>
      <c r="GB240" s="691"/>
      <c r="GC240" s="691"/>
      <c r="GD240" s="691"/>
      <c r="GE240" s="691"/>
      <c r="GF240" s="691"/>
      <c r="GG240" s="691"/>
      <c r="GH240" s="691"/>
      <c r="GI240" s="691"/>
      <c r="GJ240" s="691"/>
      <c r="GK240" s="691"/>
      <c r="GL240" s="691"/>
      <c r="GM240" s="691"/>
      <c r="GN240" s="691"/>
      <c r="GO240" s="691"/>
      <c r="GP240" s="691"/>
      <c r="GQ240" s="691"/>
      <c r="GR240" s="691"/>
      <c r="GS240" s="691"/>
      <c r="GT240" s="691"/>
      <c r="GU240" s="691"/>
      <c r="GV240" s="691"/>
      <c r="GW240" s="691"/>
      <c r="GX240" s="691"/>
      <c r="GY240" s="691"/>
      <c r="GZ240" s="691"/>
      <c r="HA240" s="691"/>
      <c r="HB240" s="691"/>
      <c r="HC240" s="691"/>
      <c r="HD240" s="691"/>
      <c r="HE240" s="691"/>
      <c r="HF240" s="691"/>
      <c r="HG240" s="691"/>
      <c r="HH240" s="691"/>
    </row>
    <row r="241" spans="1:216" s="787" customFormat="1" x14ac:dyDescent="0.25">
      <c r="A241" s="691"/>
      <c r="B241" s="814"/>
      <c r="C241" s="814"/>
      <c r="D241" s="814"/>
      <c r="E241" s="814"/>
      <c r="F241" s="814"/>
      <c r="G241" s="814"/>
      <c r="I241" s="691"/>
      <c r="J241" s="691"/>
      <c r="K241" s="691"/>
      <c r="L241" s="691"/>
      <c r="M241" s="691"/>
      <c r="N241" s="691"/>
      <c r="O241" s="691"/>
      <c r="P241" s="691"/>
      <c r="Q241" s="691"/>
      <c r="R241" s="691"/>
      <c r="S241" s="691"/>
      <c r="T241" s="691"/>
      <c r="U241" s="691"/>
      <c r="V241" s="691"/>
      <c r="W241" s="691"/>
      <c r="X241" s="691"/>
      <c r="Y241" s="691"/>
      <c r="Z241" s="691"/>
      <c r="AA241" s="691"/>
      <c r="AB241" s="691"/>
      <c r="AC241" s="691"/>
      <c r="AD241" s="691"/>
      <c r="AE241" s="691"/>
      <c r="AF241" s="691"/>
      <c r="AG241" s="691"/>
      <c r="AH241" s="691"/>
      <c r="AI241" s="691"/>
      <c r="AJ241" s="691"/>
      <c r="AK241" s="691"/>
      <c r="AL241" s="691"/>
      <c r="AM241" s="691"/>
      <c r="AN241" s="691"/>
      <c r="AO241" s="691"/>
      <c r="AP241" s="691"/>
      <c r="AQ241" s="691"/>
      <c r="AR241" s="691"/>
      <c r="AS241" s="691"/>
      <c r="AT241" s="691"/>
      <c r="AU241" s="691"/>
      <c r="AV241" s="691"/>
      <c r="AW241" s="691"/>
      <c r="AX241" s="691"/>
      <c r="AY241" s="691"/>
      <c r="AZ241" s="691"/>
      <c r="BA241" s="691"/>
      <c r="BB241" s="691"/>
      <c r="BC241" s="691"/>
      <c r="BD241" s="691"/>
      <c r="BE241" s="691"/>
      <c r="BF241" s="691"/>
      <c r="BG241" s="691"/>
      <c r="BH241" s="691"/>
      <c r="BI241" s="691"/>
      <c r="BJ241" s="691"/>
      <c r="BK241" s="691"/>
      <c r="BL241" s="691"/>
      <c r="BM241" s="691"/>
      <c r="BN241" s="691"/>
      <c r="BO241" s="691"/>
      <c r="BP241" s="691"/>
      <c r="BQ241" s="691"/>
      <c r="BR241" s="691"/>
      <c r="BS241" s="691"/>
      <c r="BT241" s="691"/>
      <c r="BU241" s="691"/>
      <c r="BV241" s="691"/>
      <c r="BW241" s="691"/>
      <c r="BX241" s="691"/>
      <c r="BY241" s="691"/>
      <c r="BZ241" s="691"/>
      <c r="CA241" s="691"/>
      <c r="CB241" s="691"/>
      <c r="CC241" s="691"/>
      <c r="CD241" s="691"/>
      <c r="CE241" s="691"/>
      <c r="CF241" s="691"/>
      <c r="CG241" s="691"/>
      <c r="CH241" s="691"/>
      <c r="CI241" s="691"/>
      <c r="CJ241" s="691"/>
      <c r="CK241" s="691"/>
      <c r="CL241" s="691"/>
      <c r="CM241" s="691"/>
      <c r="CN241" s="691"/>
      <c r="CO241" s="691"/>
      <c r="CP241" s="691"/>
      <c r="CQ241" s="691"/>
      <c r="CR241" s="691"/>
      <c r="CS241" s="691"/>
      <c r="CT241" s="691"/>
      <c r="CU241" s="691"/>
      <c r="CV241" s="691"/>
      <c r="CW241" s="691"/>
      <c r="CX241" s="691"/>
      <c r="CY241" s="691"/>
      <c r="CZ241" s="691"/>
      <c r="DA241" s="691"/>
      <c r="DB241" s="691"/>
      <c r="DC241" s="691"/>
      <c r="DD241" s="691"/>
      <c r="DE241" s="691"/>
      <c r="DF241" s="691"/>
      <c r="DG241" s="691"/>
      <c r="DH241" s="691"/>
      <c r="DI241" s="691"/>
      <c r="DJ241" s="691"/>
      <c r="DK241" s="691"/>
      <c r="DL241" s="691"/>
      <c r="DM241" s="691"/>
      <c r="DN241" s="691"/>
      <c r="DO241" s="691"/>
      <c r="DP241" s="691"/>
      <c r="DQ241" s="691"/>
      <c r="DR241" s="691"/>
      <c r="DS241" s="691"/>
      <c r="DT241" s="691"/>
      <c r="DU241" s="691"/>
      <c r="DV241" s="691"/>
      <c r="DW241" s="691"/>
      <c r="DX241" s="691"/>
      <c r="DY241" s="691"/>
      <c r="DZ241" s="691"/>
      <c r="EA241" s="691"/>
      <c r="EB241" s="691"/>
      <c r="EC241" s="691"/>
      <c r="ED241" s="691"/>
      <c r="EE241" s="691"/>
      <c r="EF241" s="691"/>
      <c r="EG241" s="691"/>
      <c r="EH241" s="691"/>
      <c r="EI241" s="691"/>
      <c r="EJ241" s="691"/>
      <c r="EK241" s="691"/>
      <c r="EL241" s="691"/>
      <c r="EM241" s="691"/>
      <c r="EN241" s="691"/>
      <c r="EO241" s="691"/>
      <c r="EP241" s="691"/>
      <c r="EQ241" s="691"/>
      <c r="ER241" s="691"/>
      <c r="ES241" s="691"/>
      <c r="ET241" s="691"/>
      <c r="EU241" s="691"/>
      <c r="EV241" s="691"/>
      <c r="EW241" s="691"/>
      <c r="EX241" s="691"/>
      <c r="EY241" s="691"/>
      <c r="EZ241" s="691"/>
      <c r="FA241" s="691"/>
      <c r="FB241" s="691"/>
      <c r="FC241" s="691"/>
      <c r="FD241" s="691"/>
      <c r="FE241" s="691"/>
      <c r="FF241" s="691"/>
      <c r="FG241" s="691"/>
      <c r="FH241" s="691"/>
      <c r="FI241" s="691"/>
      <c r="FJ241" s="691"/>
      <c r="FK241" s="691"/>
      <c r="FL241" s="691"/>
      <c r="FM241" s="691"/>
      <c r="FN241" s="691"/>
      <c r="FO241" s="691"/>
      <c r="FP241" s="691"/>
      <c r="FQ241" s="691"/>
      <c r="FR241" s="691"/>
      <c r="FS241" s="691"/>
      <c r="FT241" s="691"/>
      <c r="FU241" s="691"/>
      <c r="FV241" s="691"/>
      <c r="FW241" s="691"/>
      <c r="FX241" s="691"/>
      <c r="FY241" s="691"/>
      <c r="FZ241" s="691"/>
      <c r="GA241" s="691"/>
      <c r="GB241" s="691"/>
      <c r="GC241" s="691"/>
      <c r="GD241" s="691"/>
      <c r="GE241" s="691"/>
      <c r="GF241" s="691"/>
      <c r="GG241" s="691"/>
      <c r="GH241" s="691"/>
      <c r="GI241" s="691"/>
      <c r="GJ241" s="691"/>
      <c r="GK241" s="691"/>
      <c r="GL241" s="691"/>
      <c r="GM241" s="691"/>
      <c r="GN241" s="691"/>
      <c r="GO241" s="691"/>
      <c r="GP241" s="691"/>
      <c r="GQ241" s="691"/>
      <c r="GR241" s="691"/>
      <c r="GS241" s="691"/>
      <c r="GT241" s="691"/>
      <c r="GU241" s="691"/>
      <c r="GV241" s="691"/>
      <c r="GW241" s="691"/>
      <c r="GX241" s="691"/>
      <c r="GY241" s="691"/>
      <c r="GZ241" s="691"/>
      <c r="HA241" s="691"/>
      <c r="HB241" s="691"/>
      <c r="HC241" s="691"/>
      <c r="HD241" s="691"/>
      <c r="HE241" s="691"/>
      <c r="HF241" s="691"/>
      <c r="HG241" s="691"/>
      <c r="HH241" s="691"/>
    </row>
    <row r="242" spans="1:216" s="787" customFormat="1" x14ac:dyDescent="0.25">
      <c r="A242" s="691"/>
      <c r="B242" s="814"/>
      <c r="C242" s="814"/>
      <c r="D242" s="814"/>
      <c r="E242" s="814"/>
      <c r="F242" s="814"/>
      <c r="G242" s="814"/>
      <c r="I242" s="691"/>
      <c r="J242" s="691"/>
      <c r="K242" s="691"/>
      <c r="L242" s="691"/>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1"/>
      <c r="AP242" s="691"/>
      <c r="AQ242" s="691"/>
      <c r="AR242" s="691"/>
      <c r="AS242" s="691"/>
      <c r="AT242" s="691"/>
      <c r="AU242" s="691"/>
      <c r="AV242" s="691"/>
      <c r="AW242" s="691"/>
      <c r="AX242" s="691"/>
      <c r="AY242" s="691"/>
      <c r="AZ242" s="691"/>
      <c r="BA242" s="691"/>
      <c r="BB242" s="691"/>
      <c r="BC242" s="691"/>
      <c r="BD242" s="691"/>
      <c r="BE242" s="691"/>
      <c r="BF242" s="691"/>
      <c r="BG242" s="691"/>
      <c r="BH242" s="691"/>
      <c r="BI242" s="691"/>
      <c r="BJ242" s="691"/>
      <c r="BK242" s="691"/>
      <c r="BL242" s="691"/>
      <c r="BM242" s="691"/>
      <c r="BN242" s="691"/>
      <c r="BO242" s="691"/>
      <c r="BP242" s="691"/>
      <c r="BQ242" s="691"/>
      <c r="BR242" s="691"/>
      <c r="BS242" s="691"/>
      <c r="BT242" s="691"/>
      <c r="BU242" s="691"/>
      <c r="BV242" s="691"/>
      <c r="BW242" s="691"/>
      <c r="BX242" s="691"/>
      <c r="BY242" s="691"/>
      <c r="BZ242" s="691"/>
      <c r="CA242" s="691"/>
      <c r="CB242" s="691"/>
      <c r="CC242" s="691"/>
      <c r="CD242" s="691"/>
      <c r="CE242" s="691"/>
      <c r="CF242" s="691"/>
      <c r="CG242" s="691"/>
      <c r="CH242" s="691"/>
      <c r="CI242" s="691"/>
      <c r="CJ242" s="691"/>
      <c r="CK242" s="691"/>
      <c r="CL242" s="691"/>
      <c r="CM242" s="691"/>
      <c r="CN242" s="691"/>
      <c r="CO242" s="691"/>
      <c r="CP242" s="691"/>
      <c r="CQ242" s="691"/>
      <c r="CR242" s="691"/>
      <c r="CS242" s="691"/>
      <c r="CT242" s="691"/>
      <c r="CU242" s="691"/>
      <c r="CV242" s="691"/>
      <c r="CW242" s="691"/>
      <c r="CX242" s="691"/>
      <c r="CY242" s="691"/>
      <c r="CZ242" s="691"/>
      <c r="DA242" s="691"/>
      <c r="DB242" s="691"/>
      <c r="DC242" s="691"/>
      <c r="DD242" s="691"/>
      <c r="DE242" s="691"/>
      <c r="DF242" s="691"/>
      <c r="DG242" s="691"/>
      <c r="DH242" s="691"/>
      <c r="DI242" s="691"/>
      <c r="DJ242" s="691"/>
      <c r="DK242" s="691"/>
      <c r="DL242" s="691"/>
      <c r="DM242" s="691"/>
      <c r="DN242" s="691"/>
      <c r="DO242" s="691"/>
      <c r="DP242" s="691"/>
      <c r="DQ242" s="691"/>
      <c r="DR242" s="691"/>
      <c r="DS242" s="691"/>
      <c r="DT242" s="691"/>
      <c r="DU242" s="691"/>
      <c r="DV242" s="691"/>
      <c r="DW242" s="691"/>
      <c r="DX242" s="691"/>
      <c r="DY242" s="691"/>
      <c r="DZ242" s="691"/>
      <c r="EA242" s="691"/>
      <c r="EB242" s="691"/>
      <c r="EC242" s="691"/>
      <c r="ED242" s="691"/>
      <c r="EE242" s="691"/>
      <c r="EF242" s="691"/>
      <c r="EG242" s="691"/>
      <c r="EH242" s="691"/>
      <c r="EI242" s="691"/>
      <c r="EJ242" s="691"/>
      <c r="EK242" s="691"/>
      <c r="EL242" s="691"/>
      <c r="EM242" s="691"/>
      <c r="EN242" s="691"/>
      <c r="EO242" s="691"/>
      <c r="EP242" s="691"/>
      <c r="EQ242" s="691"/>
      <c r="ER242" s="691"/>
      <c r="ES242" s="691"/>
      <c r="ET242" s="691"/>
      <c r="EU242" s="691"/>
      <c r="EV242" s="691"/>
      <c r="EW242" s="691"/>
      <c r="EX242" s="691"/>
      <c r="EY242" s="691"/>
      <c r="EZ242" s="691"/>
      <c r="FA242" s="691"/>
      <c r="FB242" s="691"/>
      <c r="FC242" s="691"/>
      <c r="FD242" s="691"/>
      <c r="FE242" s="691"/>
      <c r="FF242" s="691"/>
      <c r="FG242" s="691"/>
      <c r="FH242" s="691"/>
      <c r="FI242" s="691"/>
      <c r="FJ242" s="691"/>
      <c r="FK242" s="691"/>
      <c r="FL242" s="691"/>
      <c r="FM242" s="691"/>
      <c r="FN242" s="691"/>
      <c r="FO242" s="691"/>
      <c r="FP242" s="691"/>
      <c r="FQ242" s="691"/>
      <c r="FR242" s="691"/>
      <c r="FS242" s="691"/>
      <c r="FT242" s="691"/>
      <c r="FU242" s="691"/>
      <c r="FV242" s="691"/>
      <c r="FW242" s="691"/>
      <c r="FX242" s="691"/>
      <c r="FY242" s="691"/>
      <c r="FZ242" s="691"/>
      <c r="GA242" s="691"/>
      <c r="GB242" s="691"/>
      <c r="GC242" s="691"/>
      <c r="GD242" s="691"/>
      <c r="GE242" s="691"/>
      <c r="GF242" s="691"/>
      <c r="GG242" s="691"/>
      <c r="GH242" s="691"/>
      <c r="GI242" s="691"/>
      <c r="GJ242" s="691"/>
      <c r="GK242" s="691"/>
      <c r="GL242" s="691"/>
      <c r="GM242" s="691"/>
      <c r="GN242" s="691"/>
      <c r="GO242" s="691"/>
      <c r="GP242" s="691"/>
      <c r="GQ242" s="691"/>
      <c r="GR242" s="691"/>
      <c r="GS242" s="691"/>
      <c r="GT242" s="691"/>
      <c r="GU242" s="691"/>
      <c r="GV242" s="691"/>
      <c r="GW242" s="691"/>
      <c r="GX242" s="691"/>
      <c r="GY242" s="691"/>
      <c r="GZ242" s="691"/>
      <c r="HA242" s="691"/>
      <c r="HB242" s="691"/>
      <c r="HC242" s="691"/>
      <c r="HD242" s="691"/>
      <c r="HE242" s="691"/>
      <c r="HF242" s="691"/>
      <c r="HG242" s="691"/>
      <c r="HH242" s="691"/>
    </row>
    <row r="243" spans="1:216" s="787" customFormat="1" x14ac:dyDescent="0.25">
      <c r="A243" s="691"/>
      <c r="B243" s="814"/>
      <c r="C243" s="814"/>
      <c r="D243" s="814"/>
      <c r="E243" s="814"/>
      <c r="F243" s="814"/>
      <c r="G243" s="814"/>
      <c r="I243" s="691"/>
      <c r="J243" s="691"/>
      <c r="K243" s="691"/>
      <c r="L243" s="691"/>
      <c r="M243" s="691"/>
      <c r="N243" s="691"/>
      <c r="O243" s="691"/>
      <c r="P243" s="691"/>
      <c r="Q243" s="691"/>
      <c r="R243" s="691"/>
      <c r="S243" s="691"/>
      <c r="T243" s="691"/>
      <c r="U243" s="691"/>
      <c r="V243" s="691"/>
      <c r="W243" s="691"/>
      <c r="X243" s="691"/>
      <c r="Y243" s="691"/>
      <c r="Z243" s="691"/>
      <c r="AA243" s="691"/>
      <c r="AB243" s="691"/>
      <c r="AC243" s="691"/>
      <c r="AD243" s="691"/>
      <c r="AE243" s="691"/>
      <c r="AF243" s="691"/>
      <c r="AG243" s="691"/>
      <c r="AH243" s="691"/>
      <c r="AI243" s="691"/>
      <c r="AJ243" s="691"/>
      <c r="AK243" s="691"/>
      <c r="AL243" s="691"/>
      <c r="AM243" s="691"/>
      <c r="AN243" s="691"/>
      <c r="AO243" s="691"/>
      <c r="AP243" s="691"/>
      <c r="AQ243" s="691"/>
      <c r="AR243" s="691"/>
      <c r="AS243" s="691"/>
      <c r="AT243" s="691"/>
      <c r="AU243" s="691"/>
      <c r="AV243" s="691"/>
      <c r="AW243" s="691"/>
      <c r="AX243" s="691"/>
      <c r="AY243" s="691"/>
      <c r="AZ243" s="691"/>
      <c r="BA243" s="691"/>
      <c r="BB243" s="691"/>
      <c r="BC243" s="691"/>
      <c r="BD243" s="691"/>
      <c r="BE243" s="691"/>
      <c r="BF243" s="691"/>
      <c r="BG243" s="691"/>
      <c r="BH243" s="691"/>
      <c r="BI243" s="691"/>
      <c r="BJ243" s="691"/>
      <c r="BK243" s="691"/>
      <c r="BL243" s="691"/>
      <c r="BM243" s="691"/>
      <c r="BN243" s="691"/>
      <c r="BO243" s="691"/>
      <c r="BP243" s="691"/>
      <c r="BQ243" s="691"/>
      <c r="BR243" s="691"/>
      <c r="BS243" s="691"/>
      <c r="BT243" s="691"/>
      <c r="BU243" s="691"/>
      <c r="BV243" s="691"/>
      <c r="BW243" s="691"/>
      <c r="BX243" s="691"/>
      <c r="BY243" s="691"/>
      <c r="BZ243" s="691"/>
      <c r="CA243" s="691"/>
      <c r="CB243" s="691"/>
      <c r="CC243" s="691"/>
      <c r="CD243" s="691"/>
      <c r="CE243" s="691"/>
      <c r="CF243" s="691"/>
      <c r="CG243" s="691"/>
      <c r="CH243" s="691"/>
      <c r="CI243" s="691"/>
      <c r="CJ243" s="691"/>
      <c r="CK243" s="691"/>
      <c r="CL243" s="691"/>
      <c r="CM243" s="691"/>
      <c r="CN243" s="691"/>
      <c r="CO243" s="691"/>
      <c r="CP243" s="691"/>
      <c r="CQ243" s="691"/>
      <c r="CR243" s="691"/>
      <c r="CS243" s="691"/>
      <c r="CT243" s="691"/>
      <c r="CU243" s="691"/>
      <c r="CV243" s="691"/>
      <c r="CW243" s="691"/>
      <c r="CX243" s="691"/>
      <c r="CY243" s="691"/>
      <c r="CZ243" s="691"/>
      <c r="DA243" s="691"/>
      <c r="DB243" s="691"/>
      <c r="DC243" s="691"/>
      <c r="DD243" s="691"/>
      <c r="DE243" s="691"/>
      <c r="DF243" s="691"/>
      <c r="DG243" s="691"/>
      <c r="DH243" s="691"/>
      <c r="DI243" s="691"/>
      <c r="DJ243" s="691"/>
      <c r="DK243" s="691"/>
      <c r="DL243" s="691"/>
      <c r="DM243" s="691"/>
      <c r="DN243" s="691"/>
      <c r="DO243" s="691"/>
      <c r="DP243" s="691"/>
      <c r="DQ243" s="691"/>
      <c r="DR243" s="691"/>
      <c r="DS243" s="691"/>
      <c r="DT243" s="691"/>
      <c r="DU243" s="691"/>
      <c r="DV243" s="691"/>
      <c r="DW243" s="691"/>
      <c r="DX243" s="691"/>
      <c r="DY243" s="691"/>
      <c r="DZ243" s="691"/>
      <c r="EA243" s="691"/>
      <c r="EB243" s="691"/>
      <c r="EC243" s="691"/>
      <c r="ED243" s="691"/>
      <c r="EE243" s="691"/>
      <c r="EF243" s="691"/>
      <c r="EG243" s="691"/>
      <c r="EH243" s="691"/>
      <c r="EI243" s="691"/>
      <c r="EJ243" s="691"/>
      <c r="EK243" s="691"/>
      <c r="EL243" s="691"/>
      <c r="EM243" s="691"/>
      <c r="EN243" s="691"/>
      <c r="EO243" s="691"/>
      <c r="EP243" s="691"/>
      <c r="EQ243" s="691"/>
      <c r="ER243" s="691"/>
      <c r="ES243" s="691"/>
      <c r="ET243" s="691"/>
      <c r="EU243" s="691"/>
      <c r="EV243" s="691"/>
      <c r="EW243" s="691"/>
      <c r="EX243" s="691"/>
      <c r="EY243" s="691"/>
      <c r="EZ243" s="691"/>
      <c r="FA243" s="691"/>
      <c r="FB243" s="691"/>
      <c r="FC243" s="691"/>
      <c r="FD243" s="691"/>
      <c r="FE243" s="691"/>
      <c r="FF243" s="691"/>
      <c r="FG243" s="691"/>
      <c r="FH243" s="691"/>
      <c r="FI243" s="691"/>
      <c r="FJ243" s="691"/>
      <c r="FK243" s="691"/>
      <c r="FL243" s="691"/>
      <c r="FM243" s="691"/>
      <c r="FN243" s="691"/>
      <c r="FO243" s="691"/>
      <c r="FP243" s="691"/>
      <c r="FQ243" s="691"/>
      <c r="FR243" s="691"/>
      <c r="FS243" s="691"/>
      <c r="FT243" s="691"/>
      <c r="FU243" s="691"/>
      <c r="FV243" s="691"/>
      <c r="FW243" s="691"/>
      <c r="FX243" s="691"/>
      <c r="FY243" s="691"/>
      <c r="FZ243" s="691"/>
      <c r="GA243" s="691"/>
      <c r="GB243" s="691"/>
      <c r="GC243" s="691"/>
      <c r="GD243" s="691"/>
      <c r="GE243" s="691"/>
      <c r="GF243" s="691"/>
      <c r="GG243" s="691"/>
      <c r="GH243" s="691"/>
      <c r="GI243" s="691"/>
      <c r="GJ243" s="691"/>
      <c r="GK243" s="691"/>
      <c r="GL243" s="691"/>
      <c r="GM243" s="691"/>
      <c r="GN243" s="691"/>
      <c r="GO243" s="691"/>
      <c r="GP243" s="691"/>
      <c r="GQ243" s="691"/>
      <c r="GR243" s="691"/>
      <c r="GS243" s="691"/>
      <c r="GT243" s="691"/>
      <c r="GU243" s="691"/>
      <c r="GV243" s="691"/>
      <c r="GW243" s="691"/>
      <c r="GX243" s="691"/>
      <c r="GY243" s="691"/>
      <c r="GZ243" s="691"/>
      <c r="HA243" s="691"/>
      <c r="HB243" s="691"/>
      <c r="HC243" s="691"/>
      <c r="HD243" s="691"/>
      <c r="HE243" s="691"/>
      <c r="HF243" s="691"/>
      <c r="HG243" s="691"/>
      <c r="HH243" s="691"/>
    </row>
    <row r="244" spans="1:216" s="787" customFormat="1" x14ac:dyDescent="0.25">
      <c r="A244" s="691"/>
      <c r="B244" s="814"/>
      <c r="C244" s="814"/>
      <c r="D244" s="814"/>
      <c r="E244" s="814"/>
      <c r="F244" s="814"/>
      <c r="G244" s="814"/>
      <c r="I244" s="691"/>
      <c r="J244" s="691"/>
      <c r="K244" s="691"/>
      <c r="L244" s="691"/>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1"/>
      <c r="AP244" s="691"/>
      <c r="AQ244" s="691"/>
      <c r="AR244" s="691"/>
      <c r="AS244" s="691"/>
      <c r="AT244" s="691"/>
      <c r="AU244" s="691"/>
      <c r="AV244" s="691"/>
      <c r="AW244" s="691"/>
      <c r="AX244" s="691"/>
      <c r="AY244" s="691"/>
      <c r="AZ244" s="691"/>
      <c r="BA244" s="691"/>
      <c r="BB244" s="691"/>
      <c r="BC244" s="691"/>
      <c r="BD244" s="691"/>
      <c r="BE244" s="691"/>
      <c r="BF244" s="691"/>
      <c r="BG244" s="691"/>
      <c r="BH244" s="691"/>
      <c r="BI244" s="691"/>
      <c r="BJ244" s="691"/>
      <c r="BK244" s="691"/>
      <c r="BL244" s="691"/>
      <c r="BM244" s="691"/>
      <c r="BN244" s="691"/>
      <c r="BO244" s="691"/>
      <c r="BP244" s="691"/>
      <c r="BQ244" s="691"/>
      <c r="BR244" s="691"/>
      <c r="BS244" s="691"/>
      <c r="BT244" s="691"/>
      <c r="BU244" s="691"/>
      <c r="BV244" s="691"/>
      <c r="BW244" s="691"/>
      <c r="BX244" s="691"/>
      <c r="BY244" s="691"/>
      <c r="BZ244" s="691"/>
      <c r="CA244" s="691"/>
      <c r="CB244" s="691"/>
      <c r="CC244" s="691"/>
      <c r="CD244" s="691"/>
      <c r="CE244" s="691"/>
      <c r="CF244" s="691"/>
      <c r="CG244" s="691"/>
      <c r="CH244" s="691"/>
      <c r="CI244" s="691"/>
      <c r="CJ244" s="691"/>
      <c r="CK244" s="691"/>
      <c r="CL244" s="691"/>
      <c r="CM244" s="691"/>
      <c r="CN244" s="691"/>
      <c r="CO244" s="691"/>
      <c r="CP244" s="691"/>
      <c r="CQ244" s="691"/>
      <c r="CR244" s="691"/>
      <c r="CS244" s="691"/>
      <c r="CT244" s="691"/>
      <c r="CU244" s="691"/>
      <c r="CV244" s="691"/>
      <c r="CW244" s="691"/>
      <c r="CX244" s="691"/>
      <c r="CY244" s="691"/>
      <c r="CZ244" s="691"/>
      <c r="DA244" s="691"/>
      <c r="DB244" s="691"/>
      <c r="DC244" s="691"/>
      <c r="DD244" s="691"/>
      <c r="DE244" s="691"/>
      <c r="DF244" s="691"/>
      <c r="DG244" s="691"/>
      <c r="DH244" s="691"/>
      <c r="DI244" s="691"/>
      <c r="DJ244" s="691"/>
      <c r="DK244" s="691"/>
      <c r="DL244" s="691"/>
      <c r="DM244" s="691"/>
      <c r="DN244" s="691"/>
      <c r="DO244" s="691"/>
      <c r="DP244" s="691"/>
      <c r="DQ244" s="691"/>
      <c r="DR244" s="691"/>
      <c r="DS244" s="691"/>
      <c r="DT244" s="691"/>
      <c r="DU244" s="691"/>
      <c r="DV244" s="691"/>
      <c r="DW244" s="691"/>
      <c r="DX244" s="691"/>
      <c r="DY244" s="691"/>
      <c r="DZ244" s="691"/>
      <c r="EA244" s="691"/>
      <c r="EB244" s="691"/>
      <c r="EC244" s="691"/>
      <c r="ED244" s="691"/>
      <c r="EE244" s="691"/>
      <c r="EF244" s="691"/>
      <c r="EG244" s="691"/>
      <c r="EH244" s="691"/>
      <c r="EI244" s="691"/>
      <c r="EJ244" s="691"/>
      <c r="EK244" s="691"/>
      <c r="EL244" s="691"/>
      <c r="EM244" s="691"/>
      <c r="EN244" s="691"/>
      <c r="EO244" s="691"/>
      <c r="EP244" s="691"/>
      <c r="EQ244" s="691"/>
      <c r="ER244" s="691"/>
      <c r="ES244" s="691"/>
      <c r="ET244" s="691"/>
      <c r="EU244" s="691"/>
      <c r="EV244" s="691"/>
      <c r="EW244" s="691"/>
      <c r="EX244" s="691"/>
      <c r="EY244" s="691"/>
      <c r="EZ244" s="691"/>
      <c r="FA244" s="691"/>
      <c r="FB244" s="691"/>
      <c r="FC244" s="691"/>
      <c r="FD244" s="691"/>
      <c r="FE244" s="691"/>
      <c r="FF244" s="691"/>
      <c r="FG244" s="691"/>
      <c r="FH244" s="691"/>
      <c r="FI244" s="691"/>
      <c r="FJ244" s="691"/>
      <c r="FK244" s="691"/>
      <c r="FL244" s="691"/>
      <c r="FM244" s="691"/>
      <c r="FN244" s="691"/>
      <c r="FO244" s="691"/>
      <c r="FP244" s="691"/>
      <c r="FQ244" s="691"/>
      <c r="FR244" s="691"/>
      <c r="FS244" s="691"/>
      <c r="FT244" s="691"/>
      <c r="FU244" s="691"/>
      <c r="FV244" s="691"/>
      <c r="FW244" s="691"/>
      <c r="FX244" s="691"/>
      <c r="FY244" s="691"/>
      <c r="FZ244" s="691"/>
      <c r="GA244" s="691"/>
      <c r="GB244" s="691"/>
      <c r="GC244" s="691"/>
      <c r="GD244" s="691"/>
      <c r="GE244" s="691"/>
      <c r="GF244" s="691"/>
      <c r="GG244" s="691"/>
      <c r="GH244" s="691"/>
      <c r="GI244" s="691"/>
      <c r="GJ244" s="691"/>
      <c r="GK244" s="691"/>
      <c r="GL244" s="691"/>
      <c r="GM244" s="691"/>
      <c r="GN244" s="691"/>
      <c r="GO244" s="691"/>
      <c r="GP244" s="691"/>
      <c r="GQ244" s="691"/>
      <c r="GR244" s="691"/>
      <c r="GS244" s="691"/>
      <c r="GT244" s="691"/>
      <c r="GU244" s="691"/>
      <c r="GV244" s="691"/>
      <c r="GW244" s="691"/>
      <c r="GX244" s="691"/>
      <c r="GY244" s="691"/>
      <c r="GZ244" s="691"/>
      <c r="HA244" s="691"/>
      <c r="HB244" s="691"/>
      <c r="HC244" s="691"/>
      <c r="HD244" s="691"/>
      <c r="HE244" s="691"/>
      <c r="HF244" s="691"/>
      <c r="HG244" s="691"/>
      <c r="HH244" s="691"/>
    </row>
    <row r="245" spans="1:216" s="787" customFormat="1" x14ac:dyDescent="0.25">
      <c r="A245" s="691"/>
      <c r="B245" s="814"/>
      <c r="C245" s="814"/>
      <c r="D245" s="814"/>
      <c r="E245" s="814"/>
      <c r="F245" s="814"/>
      <c r="G245" s="814"/>
      <c r="I245" s="691"/>
      <c r="J245" s="691"/>
      <c r="K245" s="691"/>
      <c r="L245" s="691"/>
      <c r="M245" s="691"/>
      <c r="N245" s="691"/>
      <c r="O245" s="691"/>
      <c r="P245" s="691"/>
      <c r="Q245" s="691"/>
      <c r="R245" s="691"/>
      <c r="S245" s="691"/>
      <c r="T245" s="691"/>
      <c r="U245" s="691"/>
      <c r="V245" s="691"/>
      <c r="W245" s="691"/>
      <c r="X245" s="691"/>
      <c r="Y245" s="691"/>
      <c r="Z245" s="691"/>
      <c r="AA245" s="691"/>
      <c r="AB245" s="691"/>
      <c r="AC245" s="691"/>
      <c r="AD245" s="691"/>
      <c r="AE245" s="691"/>
      <c r="AF245" s="691"/>
      <c r="AG245" s="691"/>
      <c r="AH245" s="691"/>
      <c r="AI245" s="691"/>
      <c r="AJ245" s="691"/>
      <c r="AK245" s="691"/>
      <c r="AL245" s="691"/>
      <c r="AM245" s="691"/>
      <c r="AN245" s="691"/>
      <c r="AO245" s="691"/>
      <c r="AP245" s="691"/>
      <c r="AQ245" s="691"/>
      <c r="AR245" s="691"/>
      <c r="AS245" s="691"/>
      <c r="AT245" s="691"/>
      <c r="AU245" s="691"/>
      <c r="AV245" s="691"/>
      <c r="AW245" s="691"/>
      <c r="AX245" s="691"/>
      <c r="AY245" s="691"/>
      <c r="AZ245" s="691"/>
      <c r="BA245" s="691"/>
      <c r="BB245" s="691"/>
      <c r="BC245" s="691"/>
      <c r="BD245" s="691"/>
      <c r="BE245" s="691"/>
      <c r="BF245" s="691"/>
      <c r="BG245" s="691"/>
      <c r="BH245" s="691"/>
      <c r="BI245" s="691"/>
      <c r="BJ245" s="691"/>
      <c r="BK245" s="691"/>
      <c r="BL245" s="691"/>
      <c r="BM245" s="691"/>
      <c r="BN245" s="691"/>
      <c r="BO245" s="691"/>
      <c r="BP245" s="691"/>
      <c r="BQ245" s="691"/>
      <c r="BR245" s="691"/>
      <c r="BS245" s="691"/>
      <c r="BT245" s="691"/>
      <c r="BU245" s="691"/>
      <c r="BV245" s="691"/>
      <c r="BW245" s="691"/>
      <c r="BX245" s="691"/>
      <c r="BY245" s="691"/>
      <c r="BZ245" s="691"/>
      <c r="CA245" s="691"/>
      <c r="CB245" s="691"/>
      <c r="CC245" s="691"/>
      <c r="CD245" s="691"/>
      <c r="CE245" s="691"/>
      <c r="CF245" s="691"/>
      <c r="CG245" s="691"/>
      <c r="CH245" s="691"/>
      <c r="CI245" s="691"/>
      <c r="CJ245" s="691"/>
      <c r="CK245" s="691"/>
      <c r="CL245" s="691"/>
      <c r="CM245" s="691"/>
      <c r="CN245" s="691"/>
      <c r="CO245" s="691"/>
      <c r="CP245" s="691"/>
      <c r="CQ245" s="691"/>
      <c r="CR245" s="691"/>
      <c r="CS245" s="691"/>
      <c r="CT245" s="691"/>
      <c r="CU245" s="691"/>
      <c r="CV245" s="691"/>
      <c r="CW245" s="691"/>
      <c r="CX245" s="691"/>
      <c r="CY245" s="691"/>
      <c r="CZ245" s="691"/>
      <c r="DA245" s="691"/>
      <c r="DB245" s="691"/>
      <c r="DC245" s="691"/>
      <c r="DD245" s="691"/>
      <c r="DE245" s="691"/>
      <c r="DF245" s="691"/>
      <c r="DG245" s="691"/>
      <c r="DH245" s="691"/>
      <c r="DI245" s="691"/>
      <c r="DJ245" s="691"/>
      <c r="DK245" s="691"/>
      <c r="DL245" s="691"/>
      <c r="DM245" s="691"/>
      <c r="DN245" s="691"/>
      <c r="DO245" s="691"/>
      <c r="DP245" s="691"/>
      <c r="DQ245" s="691"/>
      <c r="DR245" s="691"/>
      <c r="DS245" s="691"/>
      <c r="DT245" s="691"/>
      <c r="DU245" s="691"/>
      <c r="DV245" s="691"/>
      <c r="DW245" s="691"/>
      <c r="DX245" s="691"/>
      <c r="DY245" s="691"/>
      <c r="DZ245" s="691"/>
      <c r="EA245" s="691"/>
      <c r="EB245" s="691"/>
      <c r="EC245" s="691"/>
      <c r="ED245" s="691"/>
      <c r="EE245" s="691"/>
      <c r="EF245" s="691"/>
      <c r="EG245" s="691"/>
      <c r="EH245" s="691"/>
      <c r="EI245" s="691"/>
      <c r="EJ245" s="691"/>
      <c r="EK245" s="691"/>
      <c r="EL245" s="691"/>
      <c r="EM245" s="691"/>
      <c r="EN245" s="691"/>
      <c r="EO245" s="691"/>
      <c r="EP245" s="691"/>
      <c r="EQ245" s="691"/>
      <c r="ER245" s="691"/>
      <c r="ES245" s="691"/>
      <c r="ET245" s="691"/>
      <c r="EU245" s="691"/>
      <c r="EV245" s="691"/>
      <c r="EW245" s="691"/>
      <c r="EX245" s="691"/>
      <c r="EY245" s="691"/>
      <c r="EZ245" s="691"/>
      <c r="FA245" s="691"/>
      <c r="FB245" s="691"/>
      <c r="FC245" s="691"/>
      <c r="FD245" s="691"/>
      <c r="FE245" s="691"/>
      <c r="FF245" s="691"/>
      <c r="FG245" s="691"/>
      <c r="FH245" s="691"/>
      <c r="FI245" s="691"/>
      <c r="FJ245" s="691"/>
      <c r="FK245" s="691"/>
      <c r="FL245" s="691"/>
      <c r="FM245" s="691"/>
      <c r="FN245" s="691"/>
      <c r="FO245" s="691"/>
      <c r="FP245" s="691"/>
      <c r="FQ245" s="691"/>
      <c r="FR245" s="691"/>
      <c r="FS245" s="691"/>
      <c r="FT245" s="691"/>
      <c r="FU245" s="691"/>
      <c r="FV245" s="691"/>
      <c r="FW245" s="691"/>
      <c r="FX245" s="691"/>
      <c r="FY245" s="691"/>
      <c r="FZ245" s="691"/>
      <c r="GA245" s="691"/>
      <c r="GB245" s="691"/>
      <c r="GC245" s="691"/>
      <c r="GD245" s="691"/>
      <c r="GE245" s="691"/>
      <c r="GF245" s="691"/>
      <c r="GG245" s="691"/>
      <c r="GH245" s="691"/>
      <c r="GI245" s="691"/>
      <c r="GJ245" s="691"/>
      <c r="GK245" s="691"/>
      <c r="GL245" s="691"/>
      <c r="GM245" s="691"/>
      <c r="GN245" s="691"/>
      <c r="GO245" s="691"/>
      <c r="GP245" s="691"/>
      <c r="GQ245" s="691"/>
      <c r="GR245" s="691"/>
      <c r="GS245" s="691"/>
      <c r="GT245" s="691"/>
      <c r="GU245" s="691"/>
      <c r="GV245" s="691"/>
      <c r="GW245" s="691"/>
      <c r="GX245" s="691"/>
      <c r="GY245" s="691"/>
      <c r="GZ245" s="691"/>
      <c r="HA245" s="691"/>
      <c r="HB245" s="691"/>
      <c r="HC245" s="691"/>
      <c r="HD245" s="691"/>
      <c r="HE245" s="691"/>
      <c r="HF245" s="691"/>
      <c r="HG245" s="691"/>
      <c r="HH245" s="691"/>
    </row>
    <row r="246" spans="1:216" s="787" customFormat="1" x14ac:dyDescent="0.25">
      <c r="A246" s="691"/>
      <c r="B246" s="814"/>
      <c r="C246" s="814"/>
      <c r="D246" s="814"/>
      <c r="E246" s="814"/>
      <c r="F246" s="814"/>
      <c r="G246" s="814"/>
      <c r="I246" s="691"/>
      <c r="J246" s="691"/>
      <c r="K246" s="691"/>
      <c r="L246" s="691"/>
      <c r="M246" s="691"/>
      <c r="N246" s="691"/>
      <c r="O246" s="691"/>
      <c r="P246" s="691"/>
      <c r="Q246" s="691"/>
      <c r="R246" s="691"/>
      <c r="S246" s="691"/>
      <c r="T246" s="691"/>
      <c r="U246" s="691"/>
      <c r="V246" s="691"/>
      <c r="W246" s="691"/>
      <c r="X246" s="691"/>
      <c r="Y246" s="691"/>
      <c r="Z246" s="691"/>
      <c r="AA246" s="691"/>
      <c r="AB246" s="691"/>
      <c r="AC246" s="691"/>
      <c r="AD246" s="691"/>
      <c r="AE246" s="691"/>
      <c r="AF246" s="691"/>
      <c r="AG246" s="691"/>
      <c r="AH246" s="691"/>
      <c r="AI246" s="691"/>
      <c r="AJ246" s="691"/>
      <c r="AK246" s="691"/>
      <c r="AL246" s="691"/>
      <c r="AM246" s="691"/>
      <c r="AN246" s="691"/>
      <c r="AO246" s="691"/>
      <c r="AP246" s="691"/>
      <c r="AQ246" s="691"/>
      <c r="AR246" s="691"/>
      <c r="AS246" s="691"/>
      <c r="AT246" s="691"/>
      <c r="AU246" s="691"/>
      <c r="AV246" s="691"/>
      <c r="AW246" s="691"/>
      <c r="AX246" s="691"/>
      <c r="AY246" s="691"/>
      <c r="AZ246" s="691"/>
      <c r="BA246" s="691"/>
      <c r="BB246" s="691"/>
      <c r="BC246" s="691"/>
      <c r="BD246" s="691"/>
      <c r="BE246" s="691"/>
      <c r="BF246" s="691"/>
      <c r="BG246" s="691"/>
      <c r="BH246" s="691"/>
      <c r="BI246" s="691"/>
      <c r="BJ246" s="691"/>
      <c r="BK246" s="691"/>
      <c r="BL246" s="691"/>
      <c r="BM246" s="691"/>
      <c r="BN246" s="691"/>
      <c r="BO246" s="691"/>
      <c r="BP246" s="691"/>
      <c r="BQ246" s="691"/>
      <c r="BR246" s="691"/>
      <c r="BS246" s="691"/>
      <c r="BT246" s="691"/>
      <c r="BU246" s="691"/>
      <c r="BV246" s="691"/>
      <c r="BW246" s="691"/>
      <c r="BX246" s="691"/>
      <c r="BY246" s="691"/>
      <c r="BZ246" s="691"/>
      <c r="CA246" s="691"/>
      <c r="CB246" s="691"/>
      <c r="CC246" s="691"/>
      <c r="CD246" s="691"/>
      <c r="CE246" s="691"/>
      <c r="CF246" s="691"/>
      <c r="CG246" s="691"/>
      <c r="CH246" s="691"/>
      <c r="CI246" s="691"/>
      <c r="CJ246" s="691"/>
      <c r="CK246" s="691"/>
      <c r="CL246" s="691"/>
      <c r="CM246" s="691"/>
      <c r="CN246" s="691"/>
      <c r="CO246" s="691"/>
      <c r="CP246" s="691"/>
      <c r="CQ246" s="691"/>
      <c r="CR246" s="691"/>
      <c r="CS246" s="691"/>
      <c r="CT246" s="691"/>
      <c r="CU246" s="691"/>
      <c r="CV246" s="691"/>
      <c r="CW246" s="691"/>
      <c r="CX246" s="691"/>
      <c r="CY246" s="691"/>
      <c r="CZ246" s="691"/>
      <c r="DA246" s="691"/>
      <c r="DB246" s="691"/>
      <c r="DC246" s="691"/>
      <c r="DD246" s="691"/>
      <c r="DE246" s="691"/>
      <c r="DF246" s="691"/>
      <c r="DG246" s="691"/>
      <c r="DH246" s="691"/>
      <c r="DI246" s="691"/>
      <c r="DJ246" s="691"/>
      <c r="DK246" s="691"/>
      <c r="DL246" s="691"/>
      <c r="DM246" s="691"/>
      <c r="DN246" s="691"/>
      <c r="DO246" s="691"/>
      <c r="DP246" s="691"/>
      <c r="DQ246" s="691"/>
      <c r="DR246" s="691"/>
      <c r="DS246" s="691"/>
      <c r="DT246" s="691"/>
      <c r="DU246" s="691"/>
      <c r="DV246" s="691"/>
      <c r="DW246" s="691"/>
      <c r="DX246" s="691"/>
      <c r="DY246" s="691"/>
      <c r="DZ246" s="691"/>
      <c r="EA246" s="691"/>
      <c r="EB246" s="691"/>
      <c r="EC246" s="691"/>
      <c r="ED246" s="691"/>
      <c r="EE246" s="691"/>
      <c r="EF246" s="691"/>
      <c r="EG246" s="691"/>
      <c r="EH246" s="691"/>
      <c r="EI246" s="691"/>
      <c r="EJ246" s="691"/>
      <c r="EK246" s="691"/>
      <c r="EL246" s="691"/>
      <c r="EM246" s="691"/>
      <c r="EN246" s="691"/>
      <c r="EO246" s="691"/>
      <c r="EP246" s="691"/>
      <c r="EQ246" s="691"/>
      <c r="ER246" s="691"/>
      <c r="ES246" s="691"/>
      <c r="ET246" s="691"/>
      <c r="EU246" s="691"/>
      <c r="EV246" s="691"/>
      <c r="EW246" s="691"/>
      <c r="EX246" s="691"/>
      <c r="EY246" s="691"/>
      <c r="EZ246" s="691"/>
      <c r="FA246" s="691"/>
      <c r="FB246" s="691"/>
      <c r="FC246" s="691"/>
      <c r="FD246" s="691"/>
      <c r="FE246" s="691"/>
      <c r="FF246" s="691"/>
      <c r="FG246" s="691"/>
      <c r="FH246" s="691"/>
      <c r="FI246" s="691"/>
      <c r="FJ246" s="691"/>
      <c r="FK246" s="691"/>
      <c r="FL246" s="691"/>
      <c r="FM246" s="691"/>
      <c r="FN246" s="691"/>
      <c r="FO246" s="691"/>
      <c r="FP246" s="691"/>
      <c r="FQ246" s="691"/>
      <c r="FR246" s="691"/>
      <c r="FS246" s="691"/>
      <c r="FT246" s="691"/>
      <c r="FU246" s="691"/>
      <c r="FV246" s="691"/>
      <c r="FW246" s="691"/>
      <c r="FX246" s="691"/>
      <c r="FY246" s="691"/>
      <c r="FZ246" s="691"/>
      <c r="GA246" s="691"/>
      <c r="GB246" s="691"/>
      <c r="GC246" s="691"/>
      <c r="GD246" s="691"/>
      <c r="GE246" s="691"/>
      <c r="GF246" s="691"/>
      <c r="GG246" s="691"/>
      <c r="GH246" s="691"/>
      <c r="GI246" s="691"/>
      <c r="GJ246" s="691"/>
      <c r="GK246" s="691"/>
      <c r="GL246" s="691"/>
      <c r="GM246" s="691"/>
      <c r="GN246" s="691"/>
      <c r="GO246" s="691"/>
      <c r="GP246" s="691"/>
      <c r="GQ246" s="691"/>
      <c r="GR246" s="691"/>
      <c r="GS246" s="691"/>
      <c r="GT246" s="691"/>
      <c r="GU246" s="691"/>
      <c r="GV246" s="691"/>
      <c r="GW246" s="691"/>
      <c r="GX246" s="691"/>
      <c r="GY246" s="691"/>
      <c r="GZ246" s="691"/>
      <c r="HA246" s="691"/>
      <c r="HB246" s="691"/>
      <c r="HC246" s="691"/>
      <c r="HD246" s="691"/>
      <c r="HE246" s="691"/>
      <c r="HF246" s="691"/>
      <c r="HG246" s="691"/>
      <c r="HH246" s="691"/>
    </row>
    <row r="247" spans="1:216" s="787" customFormat="1" x14ac:dyDescent="0.25">
      <c r="A247" s="691"/>
      <c r="B247" s="814"/>
      <c r="C247" s="814"/>
      <c r="D247" s="814"/>
      <c r="E247" s="814"/>
      <c r="F247" s="814"/>
      <c r="G247" s="814"/>
      <c r="I247" s="691"/>
      <c r="J247" s="691"/>
      <c r="K247" s="691"/>
      <c r="L247" s="691"/>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1"/>
      <c r="AP247" s="691"/>
      <c r="AQ247" s="691"/>
      <c r="AR247" s="691"/>
      <c r="AS247" s="691"/>
      <c r="AT247" s="691"/>
      <c r="AU247" s="691"/>
      <c r="AV247" s="691"/>
      <c r="AW247" s="691"/>
      <c r="AX247" s="691"/>
      <c r="AY247" s="691"/>
      <c r="AZ247" s="691"/>
      <c r="BA247" s="691"/>
      <c r="BB247" s="691"/>
      <c r="BC247" s="691"/>
      <c r="BD247" s="691"/>
      <c r="BE247" s="691"/>
      <c r="BF247" s="691"/>
      <c r="BG247" s="691"/>
      <c r="BH247" s="691"/>
      <c r="BI247" s="691"/>
      <c r="BJ247" s="691"/>
      <c r="BK247" s="691"/>
      <c r="BL247" s="691"/>
      <c r="BM247" s="691"/>
      <c r="BN247" s="691"/>
      <c r="BO247" s="691"/>
      <c r="BP247" s="691"/>
      <c r="BQ247" s="691"/>
      <c r="BR247" s="691"/>
      <c r="BS247" s="691"/>
      <c r="BT247" s="691"/>
      <c r="BU247" s="691"/>
      <c r="BV247" s="691"/>
      <c r="BW247" s="691"/>
      <c r="BX247" s="691"/>
      <c r="BY247" s="691"/>
      <c r="BZ247" s="691"/>
      <c r="CA247" s="691"/>
      <c r="CB247" s="691"/>
      <c r="CC247" s="691"/>
      <c r="CD247" s="691"/>
      <c r="CE247" s="691"/>
      <c r="CF247" s="691"/>
      <c r="CG247" s="691"/>
      <c r="CH247" s="691"/>
      <c r="CI247" s="691"/>
      <c r="CJ247" s="691"/>
      <c r="CK247" s="691"/>
      <c r="CL247" s="691"/>
      <c r="CM247" s="691"/>
      <c r="CN247" s="691"/>
      <c r="CO247" s="691"/>
      <c r="CP247" s="691"/>
      <c r="CQ247" s="691"/>
      <c r="CR247" s="691"/>
      <c r="CS247" s="691"/>
      <c r="CT247" s="691"/>
      <c r="CU247" s="691"/>
      <c r="CV247" s="691"/>
      <c r="CW247" s="691"/>
      <c r="CX247" s="691"/>
      <c r="CY247" s="691"/>
      <c r="CZ247" s="691"/>
      <c r="DA247" s="691"/>
      <c r="DB247" s="691"/>
      <c r="DC247" s="691"/>
      <c r="DD247" s="691"/>
      <c r="DE247" s="691"/>
      <c r="DF247" s="691"/>
      <c r="DG247" s="691"/>
      <c r="DH247" s="691"/>
      <c r="DI247" s="691"/>
      <c r="DJ247" s="691"/>
      <c r="DK247" s="691"/>
      <c r="DL247" s="691"/>
      <c r="DM247" s="691"/>
      <c r="DN247" s="691"/>
      <c r="DO247" s="691"/>
      <c r="DP247" s="691"/>
      <c r="DQ247" s="691"/>
      <c r="DR247" s="691"/>
      <c r="DS247" s="691"/>
      <c r="DT247" s="691"/>
      <c r="DU247" s="691"/>
      <c r="DV247" s="691"/>
      <c r="DW247" s="691"/>
      <c r="DX247" s="691"/>
      <c r="DY247" s="691"/>
      <c r="DZ247" s="691"/>
      <c r="EA247" s="691"/>
      <c r="EB247" s="691"/>
      <c r="EC247" s="691"/>
      <c r="ED247" s="691"/>
      <c r="EE247" s="691"/>
      <c r="EF247" s="691"/>
      <c r="EG247" s="691"/>
      <c r="EH247" s="691"/>
      <c r="EI247" s="691"/>
      <c r="EJ247" s="691"/>
      <c r="EK247" s="691"/>
      <c r="EL247" s="691"/>
      <c r="EM247" s="691"/>
      <c r="EN247" s="691"/>
      <c r="EO247" s="691"/>
      <c r="EP247" s="691"/>
      <c r="EQ247" s="691"/>
      <c r="ER247" s="691"/>
      <c r="ES247" s="691"/>
      <c r="ET247" s="691"/>
      <c r="EU247" s="691"/>
      <c r="EV247" s="691"/>
      <c r="EW247" s="691"/>
      <c r="EX247" s="691"/>
      <c r="EY247" s="691"/>
      <c r="EZ247" s="691"/>
      <c r="FA247" s="691"/>
      <c r="FB247" s="691"/>
      <c r="FC247" s="691"/>
      <c r="FD247" s="691"/>
      <c r="FE247" s="691"/>
      <c r="FF247" s="691"/>
      <c r="FG247" s="691"/>
      <c r="FH247" s="691"/>
      <c r="FI247" s="691"/>
      <c r="FJ247" s="691"/>
      <c r="FK247" s="691"/>
      <c r="FL247" s="691"/>
      <c r="FM247" s="691"/>
      <c r="FN247" s="691"/>
      <c r="FO247" s="691"/>
      <c r="FP247" s="691"/>
      <c r="FQ247" s="691"/>
      <c r="FR247" s="691"/>
      <c r="FS247" s="691"/>
      <c r="FT247" s="691"/>
      <c r="FU247" s="691"/>
      <c r="FV247" s="691"/>
      <c r="FW247" s="691"/>
      <c r="FX247" s="691"/>
      <c r="FY247" s="691"/>
      <c r="FZ247" s="691"/>
      <c r="GA247" s="691"/>
      <c r="GB247" s="691"/>
      <c r="GC247" s="691"/>
      <c r="GD247" s="691"/>
      <c r="GE247" s="691"/>
      <c r="GF247" s="691"/>
      <c r="GG247" s="691"/>
      <c r="GH247" s="691"/>
      <c r="GI247" s="691"/>
      <c r="GJ247" s="691"/>
      <c r="GK247" s="691"/>
      <c r="GL247" s="691"/>
      <c r="GM247" s="691"/>
      <c r="GN247" s="691"/>
      <c r="GO247" s="691"/>
      <c r="GP247" s="691"/>
      <c r="GQ247" s="691"/>
      <c r="GR247" s="691"/>
      <c r="GS247" s="691"/>
      <c r="GT247" s="691"/>
      <c r="GU247" s="691"/>
      <c r="GV247" s="691"/>
      <c r="GW247" s="691"/>
      <c r="GX247" s="691"/>
      <c r="GY247" s="691"/>
      <c r="GZ247" s="691"/>
      <c r="HA247" s="691"/>
      <c r="HB247" s="691"/>
      <c r="HC247" s="691"/>
      <c r="HD247" s="691"/>
      <c r="HE247" s="691"/>
      <c r="HF247" s="691"/>
      <c r="HG247" s="691"/>
      <c r="HH247" s="691"/>
    </row>
    <row r="248" spans="1:216" s="787" customFormat="1" x14ac:dyDescent="0.25">
      <c r="A248" s="691"/>
      <c r="B248" s="814"/>
      <c r="C248" s="814"/>
      <c r="D248" s="814"/>
      <c r="E248" s="814"/>
      <c r="F248" s="814"/>
      <c r="G248" s="814"/>
      <c r="I248" s="691"/>
      <c r="J248" s="691"/>
      <c r="K248" s="691"/>
      <c r="L248" s="691"/>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1"/>
      <c r="AP248" s="691"/>
      <c r="AQ248" s="691"/>
      <c r="AR248" s="691"/>
      <c r="AS248" s="691"/>
      <c r="AT248" s="691"/>
      <c r="AU248" s="691"/>
      <c r="AV248" s="691"/>
      <c r="AW248" s="691"/>
      <c r="AX248" s="691"/>
      <c r="AY248" s="691"/>
      <c r="AZ248" s="691"/>
      <c r="BA248" s="691"/>
      <c r="BB248" s="691"/>
      <c r="BC248" s="691"/>
      <c r="BD248" s="691"/>
      <c r="BE248" s="691"/>
      <c r="BF248" s="691"/>
      <c r="BG248" s="691"/>
      <c r="BH248" s="691"/>
      <c r="BI248" s="691"/>
      <c r="BJ248" s="691"/>
      <c r="BK248" s="691"/>
      <c r="BL248" s="691"/>
      <c r="BM248" s="691"/>
      <c r="BN248" s="691"/>
      <c r="BO248" s="691"/>
      <c r="BP248" s="691"/>
      <c r="BQ248" s="691"/>
      <c r="BR248" s="691"/>
      <c r="BS248" s="691"/>
      <c r="BT248" s="691"/>
      <c r="BU248" s="691"/>
      <c r="BV248" s="691"/>
      <c r="BW248" s="691"/>
      <c r="BX248" s="691"/>
      <c r="BY248" s="691"/>
      <c r="BZ248" s="691"/>
      <c r="CA248" s="691"/>
      <c r="CB248" s="691"/>
      <c r="CC248" s="691"/>
      <c r="CD248" s="691"/>
      <c r="CE248" s="691"/>
      <c r="CF248" s="691"/>
      <c r="CG248" s="691"/>
      <c r="CH248" s="691"/>
      <c r="CI248" s="691"/>
      <c r="CJ248" s="691"/>
      <c r="CK248" s="691"/>
      <c r="CL248" s="691"/>
      <c r="CM248" s="691"/>
      <c r="CN248" s="691"/>
      <c r="CO248" s="691"/>
      <c r="CP248" s="691"/>
      <c r="CQ248" s="691"/>
      <c r="CR248" s="691"/>
      <c r="CS248" s="691"/>
      <c r="CT248" s="691"/>
      <c r="CU248" s="691"/>
      <c r="CV248" s="691"/>
      <c r="CW248" s="691"/>
      <c r="CX248" s="691"/>
      <c r="CY248" s="691"/>
      <c r="CZ248" s="691"/>
      <c r="DA248" s="691"/>
      <c r="DB248" s="691"/>
      <c r="DC248" s="691"/>
      <c r="DD248" s="691"/>
      <c r="DE248" s="691"/>
      <c r="DF248" s="691"/>
      <c r="DG248" s="691"/>
      <c r="DH248" s="691"/>
      <c r="DI248" s="691"/>
      <c r="DJ248" s="691"/>
      <c r="DK248" s="691"/>
      <c r="DL248" s="691"/>
      <c r="DM248" s="691"/>
      <c r="DN248" s="691"/>
      <c r="DO248" s="691"/>
      <c r="DP248" s="691"/>
      <c r="DQ248" s="691"/>
      <c r="DR248" s="691"/>
      <c r="DS248" s="691"/>
      <c r="DT248" s="691"/>
      <c r="DU248" s="691"/>
      <c r="DV248" s="691"/>
      <c r="DW248" s="691"/>
      <c r="DX248" s="691"/>
      <c r="DY248" s="691"/>
      <c r="DZ248" s="691"/>
      <c r="EA248" s="691"/>
      <c r="EB248" s="691"/>
      <c r="EC248" s="691"/>
      <c r="ED248" s="691"/>
      <c r="EE248" s="691"/>
      <c r="EF248" s="691"/>
      <c r="EG248" s="691"/>
      <c r="EH248" s="691"/>
      <c r="EI248" s="691"/>
      <c r="EJ248" s="691"/>
      <c r="EK248" s="691"/>
      <c r="EL248" s="691"/>
      <c r="EM248" s="691"/>
      <c r="EN248" s="691"/>
      <c r="EO248" s="691"/>
      <c r="EP248" s="691"/>
      <c r="EQ248" s="691"/>
      <c r="ER248" s="691"/>
      <c r="ES248" s="691"/>
      <c r="ET248" s="691"/>
      <c r="EU248" s="691"/>
      <c r="EV248" s="691"/>
      <c r="EW248" s="691"/>
      <c r="EX248" s="691"/>
      <c r="EY248" s="691"/>
      <c r="EZ248" s="691"/>
      <c r="FA248" s="691"/>
      <c r="FB248" s="691"/>
      <c r="FC248" s="691"/>
      <c r="FD248" s="691"/>
      <c r="FE248" s="691"/>
      <c r="FF248" s="691"/>
      <c r="FG248" s="691"/>
      <c r="FH248" s="691"/>
      <c r="FI248" s="691"/>
      <c r="FJ248" s="691"/>
      <c r="FK248" s="691"/>
      <c r="FL248" s="691"/>
      <c r="FM248" s="691"/>
      <c r="FN248" s="691"/>
      <c r="FO248" s="691"/>
      <c r="FP248" s="691"/>
      <c r="FQ248" s="691"/>
      <c r="FR248" s="691"/>
      <c r="FS248" s="691"/>
      <c r="FT248" s="691"/>
      <c r="FU248" s="691"/>
      <c r="FV248" s="691"/>
      <c r="FW248" s="691"/>
      <c r="FX248" s="691"/>
      <c r="FY248" s="691"/>
      <c r="FZ248" s="691"/>
      <c r="GA248" s="691"/>
      <c r="GB248" s="691"/>
      <c r="GC248" s="691"/>
      <c r="GD248" s="691"/>
      <c r="GE248" s="691"/>
      <c r="GF248" s="691"/>
      <c r="GG248" s="691"/>
      <c r="GH248" s="691"/>
      <c r="GI248" s="691"/>
      <c r="GJ248" s="691"/>
      <c r="GK248" s="691"/>
      <c r="GL248" s="691"/>
      <c r="GM248" s="691"/>
      <c r="GN248" s="691"/>
      <c r="GO248" s="691"/>
      <c r="GP248" s="691"/>
      <c r="GQ248" s="691"/>
      <c r="GR248" s="691"/>
      <c r="GS248" s="691"/>
      <c r="GT248" s="691"/>
      <c r="GU248" s="691"/>
      <c r="GV248" s="691"/>
      <c r="GW248" s="691"/>
      <c r="GX248" s="691"/>
      <c r="GY248" s="691"/>
      <c r="GZ248" s="691"/>
      <c r="HA248" s="691"/>
      <c r="HB248" s="691"/>
      <c r="HC248" s="691"/>
      <c r="HD248" s="691"/>
      <c r="HE248" s="691"/>
      <c r="HF248" s="691"/>
      <c r="HG248" s="691"/>
      <c r="HH248" s="691"/>
    </row>
    <row r="249" spans="1:216" s="787" customFormat="1" x14ac:dyDescent="0.25">
      <c r="A249" s="691"/>
      <c r="B249" s="814"/>
      <c r="C249" s="814"/>
      <c r="D249" s="814"/>
      <c r="E249" s="814"/>
      <c r="F249" s="814"/>
      <c r="G249" s="814"/>
      <c r="I249" s="691"/>
      <c r="J249" s="691"/>
      <c r="K249" s="691"/>
      <c r="L249" s="691"/>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1"/>
      <c r="AP249" s="691"/>
      <c r="AQ249" s="691"/>
      <c r="AR249" s="691"/>
      <c r="AS249" s="691"/>
      <c r="AT249" s="691"/>
      <c r="AU249" s="691"/>
      <c r="AV249" s="691"/>
      <c r="AW249" s="691"/>
      <c r="AX249" s="691"/>
      <c r="AY249" s="691"/>
      <c r="AZ249" s="691"/>
      <c r="BA249" s="691"/>
      <c r="BB249" s="691"/>
      <c r="BC249" s="691"/>
      <c r="BD249" s="691"/>
      <c r="BE249" s="691"/>
      <c r="BF249" s="691"/>
      <c r="BG249" s="691"/>
      <c r="BH249" s="691"/>
      <c r="BI249" s="691"/>
      <c r="BJ249" s="691"/>
      <c r="BK249" s="691"/>
      <c r="BL249" s="691"/>
      <c r="BM249" s="691"/>
      <c r="BN249" s="691"/>
      <c r="BO249" s="691"/>
      <c r="BP249" s="691"/>
      <c r="BQ249" s="691"/>
      <c r="BR249" s="691"/>
      <c r="BS249" s="691"/>
      <c r="BT249" s="691"/>
      <c r="BU249" s="691"/>
      <c r="BV249" s="691"/>
      <c r="BW249" s="691"/>
      <c r="BX249" s="691"/>
      <c r="BY249" s="691"/>
      <c r="BZ249" s="691"/>
      <c r="CA249" s="691"/>
      <c r="CB249" s="691"/>
      <c r="CC249" s="691"/>
      <c r="CD249" s="691"/>
      <c r="CE249" s="691"/>
      <c r="CF249" s="691"/>
      <c r="CG249" s="691"/>
      <c r="CH249" s="691"/>
      <c r="CI249" s="691"/>
      <c r="CJ249" s="691"/>
      <c r="CK249" s="691"/>
      <c r="CL249" s="691"/>
      <c r="CM249" s="691"/>
      <c r="CN249" s="691"/>
      <c r="CO249" s="691"/>
      <c r="CP249" s="691"/>
      <c r="CQ249" s="691"/>
      <c r="CR249" s="691"/>
      <c r="CS249" s="691"/>
      <c r="CT249" s="691"/>
      <c r="CU249" s="691"/>
      <c r="CV249" s="691"/>
      <c r="CW249" s="691"/>
      <c r="CX249" s="691"/>
      <c r="CY249" s="691"/>
      <c r="CZ249" s="691"/>
      <c r="DA249" s="691"/>
      <c r="DB249" s="691"/>
      <c r="DC249" s="691"/>
      <c r="DD249" s="691"/>
      <c r="DE249" s="691"/>
      <c r="DF249" s="691"/>
      <c r="DG249" s="691"/>
      <c r="DH249" s="691"/>
      <c r="DI249" s="691"/>
      <c r="DJ249" s="691"/>
      <c r="DK249" s="691"/>
      <c r="DL249" s="691"/>
      <c r="DM249" s="691"/>
      <c r="DN249" s="691"/>
      <c r="DO249" s="691"/>
      <c r="DP249" s="691"/>
      <c r="DQ249" s="691"/>
      <c r="DR249" s="691"/>
      <c r="DS249" s="691"/>
      <c r="DT249" s="691"/>
      <c r="DU249" s="691"/>
      <c r="DV249" s="691"/>
      <c r="DW249" s="691"/>
      <c r="DX249" s="691"/>
      <c r="DY249" s="691"/>
      <c r="DZ249" s="691"/>
      <c r="EA249" s="691"/>
      <c r="EB249" s="691"/>
      <c r="EC249" s="691"/>
      <c r="ED249" s="691"/>
      <c r="EE249" s="691"/>
      <c r="EF249" s="691"/>
      <c r="EG249" s="691"/>
      <c r="EH249" s="691"/>
      <c r="EI249" s="691"/>
      <c r="EJ249" s="691"/>
      <c r="EK249" s="691"/>
      <c r="EL249" s="691"/>
      <c r="EM249" s="691"/>
      <c r="EN249" s="691"/>
      <c r="EO249" s="691"/>
      <c r="EP249" s="691"/>
      <c r="EQ249" s="691"/>
      <c r="ER249" s="691"/>
      <c r="ES249" s="691"/>
      <c r="ET249" s="691"/>
      <c r="EU249" s="691"/>
      <c r="EV249" s="691"/>
      <c r="EW249" s="691"/>
      <c r="EX249" s="691"/>
      <c r="EY249" s="691"/>
      <c r="EZ249" s="691"/>
      <c r="FA249" s="691"/>
      <c r="FB249" s="691"/>
      <c r="FC249" s="691"/>
      <c r="FD249" s="691"/>
      <c r="FE249" s="691"/>
      <c r="FF249" s="691"/>
      <c r="FG249" s="691"/>
      <c r="FH249" s="691"/>
      <c r="FI249" s="691"/>
      <c r="FJ249" s="691"/>
      <c r="FK249" s="691"/>
      <c r="FL249" s="691"/>
      <c r="FM249" s="691"/>
      <c r="FN249" s="691"/>
      <c r="FO249" s="691"/>
      <c r="FP249" s="691"/>
      <c r="FQ249" s="691"/>
      <c r="FR249" s="691"/>
      <c r="FS249" s="691"/>
      <c r="FT249" s="691"/>
      <c r="FU249" s="691"/>
      <c r="FV249" s="691"/>
      <c r="FW249" s="691"/>
      <c r="FX249" s="691"/>
      <c r="FY249" s="691"/>
      <c r="FZ249" s="691"/>
      <c r="GA249" s="691"/>
      <c r="GB249" s="691"/>
      <c r="GC249" s="691"/>
      <c r="GD249" s="691"/>
      <c r="GE249" s="691"/>
      <c r="GF249" s="691"/>
      <c r="GG249" s="691"/>
      <c r="GH249" s="691"/>
      <c r="GI249" s="691"/>
      <c r="GJ249" s="691"/>
      <c r="GK249" s="691"/>
      <c r="GL249" s="691"/>
      <c r="GM249" s="691"/>
      <c r="GN249" s="691"/>
      <c r="GO249" s="691"/>
      <c r="GP249" s="691"/>
      <c r="GQ249" s="691"/>
      <c r="GR249" s="691"/>
      <c r="GS249" s="691"/>
      <c r="GT249" s="691"/>
      <c r="GU249" s="691"/>
      <c r="GV249" s="691"/>
      <c r="GW249" s="691"/>
      <c r="GX249" s="691"/>
      <c r="GY249" s="691"/>
      <c r="GZ249" s="691"/>
      <c r="HA249" s="691"/>
      <c r="HB249" s="691"/>
      <c r="HC249" s="691"/>
      <c r="HD249" s="691"/>
      <c r="HE249" s="691"/>
      <c r="HF249" s="691"/>
      <c r="HG249" s="691"/>
      <c r="HH249" s="691"/>
    </row>
    <row r="250" spans="1:216" s="787" customFormat="1" x14ac:dyDescent="0.25">
      <c r="A250" s="691"/>
      <c r="B250" s="814"/>
      <c r="C250" s="814"/>
      <c r="D250" s="814"/>
      <c r="E250" s="814"/>
      <c r="F250" s="814"/>
      <c r="G250" s="814"/>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1"/>
      <c r="AY250" s="691"/>
      <c r="AZ250" s="691"/>
      <c r="BA250" s="691"/>
      <c r="BB250" s="691"/>
      <c r="BC250" s="691"/>
      <c r="BD250" s="691"/>
      <c r="BE250" s="691"/>
      <c r="BF250" s="691"/>
      <c r="BG250" s="691"/>
      <c r="BH250" s="691"/>
      <c r="BI250" s="691"/>
      <c r="BJ250" s="691"/>
      <c r="BK250" s="691"/>
      <c r="BL250" s="691"/>
      <c r="BM250" s="691"/>
      <c r="BN250" s="691"/>
      <c r="BO250" s="691"/>
      <c r="BP250" s="691"/>
      <c r="BQ250" s="691"/>
      <c r="BR250" s="691"/>
      <c r="BS250" s="691"/>
      <c r="BT250" s="691"/>
      <c r="BU250" s="691"/>
      <c r="BV250" s="691"/>
      <c r="BW250" s="691"/>
      <c r="BX250" s="691"/>
      <c r="BY250" s="691"/>
      <c r="BZ250" s="691"/>
      <c r="CA250" s="691"/>
      <c r="CB250" s="691"/>
      <c r="CC250" s="691"/>
      <c r="CD250" s="691"/>
      <c r="CE250" s="691"/>
      <c r="CF250" s="691"/>
      <c r="CG250" s="691"/>
      <c r="CH250" s="691"/>
      <c r="CI250" s="691"/>
      <c r="CJ250" s="691"/>
      <c r="CK250" s="691"/>
      <c r="CL250" s="691"/>
      <c r="CM250" s="691"/>
      <c r="CN250" s="691"/>
      <c r="CO250" s="691"/>
      <c r="CP250" s="691"/>
      <c r="CQ250" s="691"/>
      <c r="CR250" s="691"/>
      <c r="CS250" s="691"/>
      <c r="CT250" s="691"/>
      <c r="CU250" s="691"/>
      <c r="CV250" s="691"/>
      <c r="CW250" s="691"/>
      <c r="CX250" s="691"/>
      <c r="CY250" s="691"/>
      <c r="CZ250" s="691"/>
      <c r="DA250" s="691"/>
      <c r="DB250" s="691"/>
      <c r="DC250" s="691"/>
      <c r="DD250" s="691"/>
      <c r="DE250" s="691"/>
      <c r="DF250" s="691"/>
      <c r="DG250" s="691"/>
      <c r="DH250" s="691"/>
      <c r="DI250" s="691"/>
      <c r="DJ250" s="691"/>
      <c r="DK250" s="691"/>
      <c r="DL250" s="691"/>
      <c r="DM250" s="691"/>
      <c r="DN250" s="691"/>
      <c r="DO250" s="691"/>
      <c r="DP250" s="691"/>
      <c r="DQ250" s="691"/>
      <c r="DR250" s="691"/>
      <c r="DS250" s="691"/>
      <c r="DT250" s="691"/>
      <c r="DU250" s="691"/>
      <c r="DV250" s="691"/>
      <c r="DW250" s="691"/>
      <c r="DX250" s="691"/>
      <c r="DY250" s="691"/>
      <c r="DZ250" s="691"/>
      <c r="EA250" s="691"/>
      <c r="EB250" s="691"/>
      <c r="EC250" s="691"/>
      <c r="ED250" s="691"/>
      <c r="EE250" s="691"/>
      <c r="EF250" s="691"/>
      <c r="EG250" s="691"/>
      <c r="EH250" s="691"/>
      <c r="EI250" s="691"/>
      <c r="EJ250" s="691"/>
      <c r="EK250" s="691"/>
      <c r="EL250" s="691"/>
      <c r="EM250" s="691"/>
      <c r="EN250" s="691"/>
      <c r="EO250" s="691"/>
      <c r="EP250" s="691"/>
      <c r="EQ250" s="691"/>
      <c r="ER250" s="691"/>
      <c r="ES250" s="691"/>
      <c r="ET250" s="691"/>
      <c r="EU250" s="691"/>
      <c r="EV250" s="691"/>
      <c r="EW250" s="691"/>
      <c r="EX250" s="691"/>
      <c r="EY250" s="691"/>
      <c r="EZ250" s="691"/>
      <c r="FA250" s="691"/>
      <c r="FB250" s="691"/>
      <c r="FC250" s="691"/>
      <c r="FD250" s="691"/>
      <c r="FE250" s="691"/>
      <c r="FF250" s="691"/>
      <c r="FG250" s="691"/>
      <c r="FH250" s="691"/>
      <c r="FI250" s="691"/>
      <c r="FJ250" s="691"/>
      <c r="FK250" s="691"/>
      <c r="FL250" s="691"/>
      <c r="FM250" s="691"/>
      <c r="FN250" s="691"/>
      <c r="FO250" s="691"/>
      <c r="FP250" s="691"/>
      <c r="FQ250" s="691"/>
      <c r="FR250" s="691"/>
      <c r="FS250" s="691"/>
      <c r="FT250" s="691"/>
      <c r="FU250" s="691"/>
      <c r="FV250" s="691"/>
      <c r="FW250" s="691"/>
      <c r="FX250" s="691"/>
      <c r="FY250" s="691"/>
      <c r="FZ250" s="691"/>
      <c r="GA250" s="691"/>
      <c r="GB250" s="691"/>
      <c r="GC250" s="691"/>
      <c r="GD250" s="691"/>
      <c r="GE250" s="691"/>
      <c r="GF250" s="691"/>
      <c r="GG250" s="691"/>
      <c r="GH250" s="691"/>
      <c r="GI250" s="691"/>
      <c r="GJ250" s="691"/>
      <c r="GK250" s="691"/>
      <c r="GL250" s="691"/>
      <c r="GM250" s="691"/>
      <c r="GN250" s="691"/>
      <c r="GO250" s="691"/>
      <c r="GP250" s="691"/>
      <c r="GQ250" s="691"/>
      <c r="GR250" s="691"/>
      <c r="GS250" s="691"/>
      <c r="GT250" s="691"/>
      <c r="GU250" s="691"/>
      <c r="GV250" s="691"/>
      <c r="GW250" s="691"/>
      <c r="GX250" s="691"/>
      <c r="GY250" s="691"/>
      <c r="GZ250" s="691"/>
      <c r="HA250" s="691"/>
      <c r="HB250" s="691"/>
      <c r="HC250" s="691"/>
      <c r="HD250" s="691"/>
      <c r="HE250" s="691"/>
      <c r="HF250" s="691"/>
      <c r="HG250" s="691"/>
      <c r="HH250" s="691"/>
    </row>
    <row r="251" spans="1:216" s="787" customFormat="1" x14ac:dyDescent="0.25">
      <c r="A251" s="691"/>
      <c r="B251" s="814"/>
      <c r="C251" s="814"/>
      <c r="D251" s="814"/>
      <c r="E251" s="814"/>
      <c r="F251" s="814"/>
      <c r="G251" s="814"/>
      <c r="I251" s="691"/>
      <c r="J251" s="691"/>
      <c r="K251" s="691"/>
      <c r="L251" s="691"/>
      <c r="M251" s="691"/>
      <c r="N251" s="691"/>
      <c r="O251" s="691"/>
      <c r="P251" s="691"/>
      <c r="Q251" s="691"/>
      <c r="R251" s="691"/>
      <c r="S251" s="691"/>
      <c r="T251" s="691"/>
      <c r="U251" s="691"/>
      <c r="V251" s="691"/>
      <c r="W251" s="691"/>
      <c r="X251" s="691"/>
      <c r="Y251" s="691"/>
      <c r="Z251" s="691"/>
      <c r="AA251" s="691"/>
      <c r="AB251" s="691"/>
      <c r="AC251" s="691"/>
      <c r="AD251" s="691"/>
      <c r="AE251" s="691"/>
      <c r="AF251" s="691"/>
      <c r="AG251" s="691"/>
      <c r="AH251" s="691"/>
      <c r="AI251" s="691"/>
      <c r="AJ251" s="691"/>
      <c r="AK251" s="691"/>
      <c r="AL251" s="691"/>
      <c r="AM251" s="691"/>
      <c r="AN251" s="691"/>
      <c r="AO251" s="691"/>
      <c r="AP251" s="691"/>
      <c r="AQ251" s="691"/>
      <c r="AR251" s="691"/>
      <c r="AS251" s="691"/>
      <c r="AT251" s="691"/>
      <c r="AU251" s="691"/>
      <c r="AV251" s="691"/>
      <c r="AW251" s="691"/>
      <c r="AX251" s="691"/>
      <c r="AY251" s="691"/>
      <c r="AZ251" s="691"/>
      <c r="BA251" s="691"/>
      <c r="BB251" s="691"/>
      <c r="BC251" s="691"/>
      <c r="BD251" s="691"/>
      <c r="BE251" s="691"/>
      <c r="BF251" s="691"/>
      <c r="BG251" s="691"/>
      <c r="BH251" s="691"/>
      <c r="BI251" s="691"/>
      <c r="BJ251" s="691"/>
      <c r="BK251" s="691"/>
      <c r="BL251" s="691"/>
      <c r="BM251" s="691"/>
      <c r="BN251" s="691"/>
      <c r="BO251" s="691"/>
      <c r="BP251" s="691"/>
      <c r="BQ251" s="691"/>
      <c r="BR251" s="691"/>
      <c r="BS251" s="691"/>
      <c r="BT251" s="691"/>
      <c r="BU251" s="691"/>
      <c r="BV251" s="691"/>
      <c r="BW251" s="691"/>
      <c r="BX251" s="691"/>
      <c r="BY251" s="691"/>
      <c r="BZ251" s="691"/>
      <c r="CA251" s="691"/>
      <c r="CB251" s="691"/>
      <c r="CC251" s="691"/>
      <c r="CD251" s="691"/>
      <c r="CE251" s="691"/>
      <c r="CF251" s="691"/>
      <c r="CG251" s="691"/>
      <c r="CH251" s="691"/>
      <c r="CI251" s="691"/>
      <c r="CJ251" s="691"/>
      <c r="CK251" s="691"/>
      <c r="CL251" s="691"/>
      <c r="CM251" s="691"/>
      <c r="CN251" s="691"/>
      <c r="CO251" s="691"/>
      <c r="CP251" s="691"/>
      <c r="CQ251" s="691"/>
      <c r="CR251" s="691"/>
      <c r="CS251" s="691"/>
      <c r="CT251" s="691"/>
      <c r="CU251" s="691"/>
      <c r="CV251" s="691"/>
      <c r="CW251" s="691"/>
      <c r="CX251" s="691"/>
      <c r="CY251" s="691"/>
      <c r="CZ251" s="691"/>
      <c r="DA251" s="691"/>
      <c r="DB251" s="691"/>
      <c r="DC251" s="691"/>
      <c r="DD251" s="691"/>
      <c r="DE251" s="691"/>
      <c r="DF251" s="691"/>
      <c r="DG251" s="691"/>
      <c r="DH251" s="691"/>
      <c r="DI251" s="691"/>
      <c r="DJ251" s="691"/>
      <c r="DK251" s="691"/>
      <c r="DL251" s="691"/>
      <c r="DM251" s="691"/>
      <c r="DN251" s="691"/>
      <c r="DO251" s="691"/>
      <c r="DP251" s="691"/>
      <c r="DQ251" s="691"/>
      <c r="DR251" s="691"/>
      <c r="DS251" s="691"/>
      <c r="DT251" s="691"/>
      <c r="DU251" s="691"/>
      <c r="DV251" s="691"/>
      <c r="DW251" s="691"/>
      <c r="DX251" s="691"/>
      <c r="DY251" s="691"/>
      <c r="DZ251" s="691"/>
      <c r="EA251" s="691"/>
      <c r="EB251" s="691"/>
      <c r="EC251" s="691"/>
      <c r="ED251" s="691"/>
      <c r="EE251" s="691"/>
      <c r="EF251" s="691"/>
      <c r="EG251" s="691"/>
      <c r="EH251" s="691"/>
      <c r="EI251" s="691"/>
      <c r="EJ251" s="691"/>
      <c r="EK251" s="691"/>
      <c r="EL251" s="691"/>
      <c r="EM251" s="691"/>
      <c r="EN251" s="691"/>
      <c r="EO251" s="691"/>
      <c r="EP251" s="691"/>
      <c r="EQ251" s="691"/>
      <c r="ER251" s="691"/>
      <c r="ES251" s="691"/>
      <c r="ET251" s="691"/>
      <c r="EU251" s="691"/>
      <c r="EV251" s="691"/>
      <c r="EW251" s="691"/>
      <c r="EX251" s="691"/>
      <c r="EY251" s="691"/>
      <c r="EZ251" s="691"/>
      <c r="FA251" s="691"/>
      <c r="FB251" s="691"/>
      <c r="FC251" s="691"/>
      <c r="FD251" s="691"/>
      <c r="FE251" s="691"/>
      <c r="FF251" s="691"/>
      <c r="FG251" s="691"/>
      <c r="FH251" s="691"/>
      <c r="FI251" s="691"/>
      <c r="FJ251" s="691"/>
      <c r="FK251" s="691"/>
      <c r="FL251" s="691"/>
      <c r="FM251" s="691"/>
      <c r="FN251" s="691"/>
      <c r="FO251" s="691"/>
      <c r="FP251" s="691"/>
      <c r="FQ251" s="691"/>
      <c r="FR251" s="691"/>
      <c r="FS251" s="691"/>
      <c r="FT251" s="691"/>
      <c r="FU251" s="691"/>
      <c r="FV251" s="691"/>
      <c r="FW251" s="691"/>
      <c r="FX251" s="691"/>
      <c r="FY251" s="691"/>
      <c r="FZ251" s="691"/>
      <c r="GA251" s="691"/>
      <c r="GB251" s="691"/>
      <c r="GC251" s="691"/>
      <c r="GD251" s="691"/>
      <c r="GE251" s="691"/>
      <c r="GF251" s="691"/>
      <c r="GG251" s="691"/>
      <c r="GH251" s="691"/>
      <c r="GI251" s="691"/>
      <c r="GJ251" s="691"/>
      <c r="GK251" s="691"/>
      <c r="GL251" s="691"/>
      <c r="GM251" s="691"/>
      <c r="GN251" s="691"/>
      <c r="GO251" s="691"/>
      <c r="GP251" s="691"/>
      <c r="GQ251" s="691"/>
      <c r="GR251" s="691"/>
      <c r="GS251" s="691"/>
      <c r="GT251" s="691"/>
      <c r="GU251" s="691"/>
      <c r="GV251" s="691"/>
      <c r="GW251" s="691"/>
      <c r="GX251" s="691"/>
      <c r="GY251" s="691"/>
      <c r="GZ251" s="691"/>
      <c r="HA251" s="691"/>
      <c r="HB251" s="691"/>
      <c r="HC251" s="691"/>
      <c r="HD251" s="691"/>
      <c r="HE251" s="691"/>
      <c r="HF251" s="691"/>
      <c r="HG251" s="691"/>
      <c r="HH251" s="691"/>
    </row>
    <row r="252" spans="1:216" s="787" customFormat="1" x14ac:dyDescent="0.25">
      <c r="A252" s="691"/>
      <c r="B252" s="814"/>
      <c r="C252" s="814"/>
      <c r="D252" s="814"/>
      <c r="E252" s="814"/>
      <c r="F252" s="814"/>
      <c r="G252" s="814"/>
      <c r="I252" s="691"/>
      <c r="J252" s="691"/>
      <c r="K252" s="691"/>
      <c r="L252" s="691"/>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1"/>
      <c r="AP252" s="691"/>
      <c r="AQ252" s="691"/>
      <c r="AR252" s="691"/>
      <c r="AS252" s="691"/>
      <c r="AT252" s="691"/>
      <c r="AU252" s="691"/>
      <c r="AV252" s="691"/>
      <c r="AW252" s="691"/>
      <c r="AX252" s="691"/>
      <c r="AY252" s="691"/>
      <c r="AZ252" s="691"/>
      <c r="BA252" s="691"/>
      <c r="BB252" s="691"/>
      <c r="BC252" s="691"/>
      <c r="BD252" s="691"/>
      <c r="BE252" s="691"/>
      <c r="BF252" s="691"/>
      <c r="BG252" s="691"/>
      <c r="BH252" s="691"/>
      <c r="BI252" s="691"/>
      <c r="BJ252" s="691"/>
      <c r="BK252" s="691"/>
      <c r="BL252" s="691"/>
      <c r="BM252" s="691"/>
      <c r="BN252" s="691"/>
      <c r="BO252" s="691"/>
      <c r="BP252" s="691"/>
      <c r="BQ252" s="691"/>
      <c r="BR252" s="691"/>
      <c r="BS252" s="691"/>
      <c r="BT252" s="691"/>
      <c r="BU252" s="691"/>
      <c r="BV252" s="691"/>
      <c r="BW252" s="691"/>
      <c r="BX252" s="691"/>
      <c r="BY252" s="691"/>
      <c r="BZ252" s="691"/>
      <c r="CA252" s="691"/>
      <c r="CB252" s="691"/>
      <c r="CC252" s="691"/>
      <c r="CD252" s="691"/>
      <c r="CE252" s="691"/>
      <c r="CF252" s="691"/>
      <c r="CG252" s="691"/>
      <c r="CH252" s="691"/>
      <c r="CI252" s="691"/>
      <c r="CJ252" s="691"/>
      <c r="CK252" s="691"/>
      <c r="CL252" s="691"/>
      <c r="CM252" s="691"/>
      <c r="CN252" s="691"/>
      <c r="CO252" s="691"/>
      <c r="CP252" s="691"/>
      <c r="CQ252" s="691"/>
      <c r="CR252" s="691"/>
      <c r="CS252" s="691"/>
      <c r="CT252" s="691"/>
      <c r="CU252" s="691"/>
      <c r="CV252" s="691"/>
      <c r="CW252" s="691"/>
      <c r="CX252" s="691"/>
      <c r="CY252" s="691"/>
      <c r="CZ252" s="691"/>
      <c r="DA252" s="691"/>
      <c r="DB252" s="691"/>
      <c r="DC252" s="691"/>
      <c r="DD252" s="691"/>
      <c r="DE252" s="691"/>
      <c r="DF252" s="691"/>
      <c r="DG252" s="691"/>
      <c r="DH252" s="691"/>
      <c r="DI252" s="691"/>
      <c r="DJ252" s="691"/>
      <c r="DK252" s="691"/>
      <c r="DL252" s="691"/>
      <c r="DM252" s="691"/>
      <c r="DN252" s="691"/>
      <c r="DO252" s="691"/>
      <c r="DP252" s="691"/>
      <c r="DQ252" s="691"/>
      <c r="DR252" s="691"/>
      <c r="DS252" s="691"/>
      <c r="DT252" s="691"/>
      <c r="DU252" s="691"/>
      <c r="DV252" s="691"/>
      <c r="DW252" s="691"/>
      <c r="DX252" s="691"/>
      <c r="DY252" s="691"/>
      <c r="DZ252" s="691"/>
      <c r="EA252" s="691"/>
      <c r="EB252" s="691"/>
      <c r="EC252" s="691"/>
      <c r="ED252" s="691"/>
      <c r="EE252" s="691"/>
      <c r="EF252" s="691"/>
      <c r="EG252" s="691"/>
      <c r="EH252" s="691"/>
      <c r="EI252" s="691"/>
      <c r="EJ252" s="691"/>
      <c r="EK252" s="691"/>
      <c r="EL252" s="691"/>
      <c r="EM252" s="691"/>
      <c r="EN252" s="691"/>
      <c r="EO252" s="691"/>
      <c r="EP252" s="691"/>
      <c r="EQ252" s="691"/>
      <c r="ER252" s="691"/>
      <c r="ES252" s="691"/>
      <c r="ET252" s="691"/>
      <c r="EU252" s="691"/>
      <c r="EV252" s="691"/>
      <c r="EW252" s="691"/>
      <c r="EX252" s="691"/>
      <c r="EY252" s="691"/>
      <c r="EZ252" s="691"/>
      <c r="FA252" s="691"/>
      <c r="FB252" s="691"/>
      <c r="FC252" s="691"/>
      <c r="FD252" s="691"/>
      <c r="FE252" s="691"/>
      <c r="FF252" s="691"/>
      <c r="FG252" s="691"/>
      <c r="FH252" s="691"/>
      <c r="FI252" s="691"/>
      <c r="FJ252" s="691"/>
      <c r="FK252" s="691"/>
      <c r="FL252" s="691"/>
      <c r="FM252" s="691"/>
      <c r="FN252" s="691"/>
      <c r="FO252" s="691"/>
      <c r="FP252" s="691"/>
      <c r="FQ252" s="691"/>
      <c r="FR252" s="691"/>
      <c r="FS252" s="691"/>
      <c r="FT252" s="691"/>
      <c r="FU252" s="691"/>
      <c r="FV252" s="691"/>
      <c r="FW252" s="691"/>
      <c r="FX252" s="691"/>
      <c r="FY252" s="691"/>
      <c r="FZ252" s="691"/>
      <c r="GA252" s="691"/>
      <c r="GB252" s="691"/>
      <c r="GC252" s="691"/>
      <c r="GD252" s="691"/>
      <c r="GE252" s="691"/>
      <c r="GF252" s="691"/>
      <c r="GG252" s="691"/>
      <c r="GH252" s="691"/>
      <c r="GI252" s="691"/>
      <c r="GJ252" s="691"/>
      <c r="GK252" s="691"/>
      <c r="GL252" s="691"/>
      <c r="GM252" s="691"/>
      <c r="GN252" s="691"/>
      <c r="GO252" s="691"/>
      <c r="GP252" s="691"/>
      <c r="GQ252" s="691"/>
      <c r="GR252" s="691"/>
      <c r="GS252" s="691"/>
      <c r="GT252" s="691"/>
      <c r="GU252" s="691"/>
      <c r="GV252" s="691"/>
      <c r="GW252" s="691"/>
      <c r="GX252" s="691"/>
      <c r="GY252" s="691"/>
      <c r="GZ252" s="691"/>
      <c r="HA252" s="691"/>
      <c r="HB252" s="691"/>
      <c r="HC252" s="691"/>
      <c r="HD252" s="691"/>
      <c r="HE252" s="691"/>
      <c r="HF252" s="691"/>
      <c r="HG252" s="691"/>
      <c r="HH252" s="691"/>
    </row>
    <row r="253" spans="1:216" s="787" customFormat="1" x14ac:dyDescent="0.25">
      <c r="A253" s="691"/>
      <c r="B253" s="814"/>
      <c r="C253" s="814"/>
      <c r="D253" s="814"/>
      <c r="E253" s="814"/>
      <c r="F253" s="814"/>
      <c r="G253" s="814"/>
      <c r="I253" s="691"/>
      <c r="J253" s="691"/>
      <c r="K253" s="691"/>
      <c r="L253" s="691"/>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691"/>
      <c r="AY253" s="691"/>
      <c r="AZ253" s="691"/>
      <c r="BA253" s="691"/>
      <c r="BB253" s="691"/>
      <c r="BC253" s="691"/>
      <c r="BD253" s="691"/>
      <c r="BE253" s="691"/>
      <c r="BF253" s="691"/>
      <c r="BG253" s="691"/>
      <c r="BH253" s="691"/>
      <c r="BI253" s="691"/>
      <c r="BJ253" s="691"/>
      <c r="BK253" s="691"/>
      <c r="BL253" s="691"/>
      <c r="BM253" s="691"/>
      <c r="BN253" s="691"/>
      <c r="BO253" s="691"/>
      <c r="BP253" s="691"/>
      <c r="BQ253" s="691"/>
      <c r="BR253" s="691"/>
      <c r="BS253" s="691"/>
      <c r="BT253" s="691"/>
      <c r="BU253" s="691"/>
      <c r="BV253" s="691"/>
      <c r="BW253" s="691"/>
      <c r="BX253" s="691"/>
      <c r="BY253" s="691"/>
      <c r="BZ253" s="691"/>
      <c r="CA253" s="691"/>
      <c r="CB253" s="691"/>
      <c r="CC253" s="691"/>
      <c r="CD253" s="691"/>
      <c r="CE253" s="691"/>
      <c r="CF253" s="691"/>
      <c r="CG253" s="691"/>
      <c r="CH253" s="691"/>
      <c r="CI253" s="691"/>
      <c r="CJ253" s="691"/>
      <c r="CK253" s="691"/>
      <c r="CL253" s="691"/>
      <c r="CM253" s="691"/>
      <c r="CN253" s="691"/>
      <c r="CO253" s="691"/>
      <c r="CP253" s="691"/>
      <c r="CQ253" s="691"/>
      <c r="CR253" s="691"/>
      <c r="CS253" s="691"/>
      <c r="CT253" s="691"/>
      <c r="CU253" s="691"/>
      <c r="CV253" s="691"/>
      <c r="CW253" s="691"/>
      <c r="CX253" s="691"/>
      <c r="CY253" s="691"/>
      <c r="CZ253" s="691"/>
      <c r="DA253" s="691"/>
      <c r="DB253" s="691"/>
      <c r="DC253" s="691"/>
      <c r="DD253" s="691"/>
      <c r="DE253" s="691"/>
      <c r="DF253" s="691"/>
      <c r="DG253" s="691"/>
      <c r="DH253" s="691"/>
      <c r="DI253" s="691"/>
      <c r="DJ253" s="691"/>
      <c r="DK253" s="691"/>
      <c r="DL253" s="691"/>
      <c r="DM253" s="691"/>
      <c r="DN253" s="691"/>
      <c r="DO253" s="691"/>
      <c r="DP253" s="691"/>
      <c r="DQ253" s="691"/>
      <c r="DR253" s="691"/>
      <c r="DS253" s="691"/>
      <c r="DT253" s="691"/>
      <c r="DU253" s="691"/>
      <c r="DV253" s="691"/>
      <c r="DW253" s="691"/>
      <c r="DX253" s="691"/>
      <c r="DY253" s="691"/>
      <c r="DZ253" s="691"/>
      <c r="EA253" s="691"/>
      <c r="EB253" s="691"/>
      <c r="EC253" s="691"/>
      <c r="ED253" s="691"/>
      <c r="EE253" s="691"/>
      <c r="EF253" s="691"/>
      <c r="EG253" s="691"/>
      <c r="EH253" s="691"/>
      <c r="EI253" s="691"/>
      <c r="EJ253" s="691"/>
      <c r="EK253" s="691"/>
      <c r="EL253" s="691"/>
      <c r="EM253" s="691"/>
      <c r="EN253" s="691"/>
      <c r="EO253" s="691"/>
      <c r="EP253" s="691"/>
      <c r="EQ253" s="691"/>
      <c r="ER253" s="691"/>
      <c r="ES253" s="691"/>
      <c r="ET253" s="691"/>
      <c r="EU253" s="691"/>
      <c r="EV253" s="691"/>
      <c r="EW253" s="691"/>
      <c r="EX253" s="691"/>
      <c r="EY253" s="691"/>
      <c r="EZ253" s="691"/>
      <c r="FA253" s="691"/>
      <c r="FB253" s="691"/>
      <c r="FC253" s="691"/>
      <c r="FD253" s="691"/>
      <c r="FE253" s="691"/>
      <c r="FF253" s="691"/>
      <c r="FG253" s="691"/>
      <c r="FH253" s="691"/>
      <c r="FI253" s="691"/>
      <c r="FJ253" s="691"/>
      <c r="FK253" s="691"/>
      <c r="FL253" s="691"/>
      <c r="FM253" s="691"/>
      <c r="FN253" s="691"/>
      <c r="FO253" s="691"/>
      <c r="FP253" s="691"/>
      <c r="FQ253" s="691"/>
      <c r="FR253" s="691"/>
      <c r="FS253" s="691"/>
      <c r="FT253" s="691"/>
      <c r="FU253" s="691"/>
      <c r="FV253" s="691"/>
      <c r="FW253" s="691"/>
      <c r="FX253" s="691"/>
      <c r="FY253" s="691"/>
      <c r="FZ253" s="691"/>
      <c r="GA253" s="691"/>
      <c r="GB253" s="691"/>
      <c r="GC253" s="691"/>
      <c r="GD253" s="691"/>
      <c r="GE253" s="691"/>
      <c r="GF253" s="691"/>
      <c r="GG253" s="691"/>
      <c r="GH253" s="691"/>
      <c r="GI253" s="691"/>
      <c r="GJ253" s="691"/>
      <c r="GK253" s="691"/>
      <c r="GL253" s="691"/>
      <c r="GM253" s="691"/>
      <c r="GN253" s="691"/>
      <c r="GO253" s="691"/>
      <c r="GP253" s="691"/>
      <c r="GQ253" s="691"/>
      <c r="GR253" s="691"/>
      <c r="GS253" s="691"/>
      <c r="GT253" s="691"/>
      <c r="GU253" s="691"/>
      <c r="GV253" s="691"/>
      <c r="GW253" s="691"/>
      <c r="GX253" s="691"/>
      <c r="GY253" s="691"/>
      <c r="GZ253" s="691"/>
      <c r="HA253" s="691"/>
      <c r="HB253" s="691"/>
      <c r="HC253" s="691"/>
      <c r="HD253" s="691"/>
      <c r="HE253" s="691"/>
      <c r="HF253" s="691"/>
      <c r="HG253" s="691"/>
      <c r="HH253" s="691"/>
    </row>
    <row r="254" spans="1:216" s="787" customFormat="1" x14ac:dyDescent="0.25">
      <c r="A254" s="691"/>
      <c r="B254" s="814"/>
      <c r="C254" s="814"/>
      <c r="D254" s="814"/>
      <c r="E254" s="814"/>
      <c r="F254" s="814"/>
      <c r="G254" s="814"/>
      <c r="I254" s="691"/>
      <c r="J254" s="691"/>
      <c r="K254" s="691"/>
      <c r="L254" s="691"/>
      <c r="M254" s="691"/>
      <c r="N254" s="691"/>
      <c r="O254" s="691"/>
      <c r="P254" s="691"/>
      <c r="Q254" s="691"/>
      <c r="R254" s="691"/>
      <c r="S254" s="691"/>
      <c r="T254" s="691"/>
      <c r="U254" s="691"/>
      <c r="V254" s="691"/>
      <c r="W254" s="691"/>
      <c r="X254" s="691"/>
      <c r="Y254" s="691"/>
      <c r="Z254" s="691"/>
      <c r="AA254" s="691"/>
      <c r="AB254" s="691"/>
      <c r="AC254" s="691"/>
      <c r="AD254" s="691"/>
      <c r="AE254" s="691"/>
      <c r="AF254" s="691"/>
      <c r="AG254" s="691"/>
      <c r="AH254" s="691"/>
      <c r="AI254" s="691"/>
      <c r="AJ254" s="691"/>
      <c r="AK254" s="691"/>
      <c r="AL254" s="691"/>
      <c r="AM254" s="691"/>
      <c r="AN254" s="691"/>
      <c r="AO254" s="691"/>
      <c r="AP254" s="691"/>
      <c r="AQ254" s="691"/>
      <c r="AR254" s="691"/>
      <c r="AS254" s="691"/>
      <c r="AT254" s="691"/>
      <c r="AU254" s="691"/>
      <c r="AV254" s="691"/>
      <c r="AW254" s="691"/>
      <c r="AX254" s="691"/>
      <c r="AY254" s="691"/>
      <c r="AZ254" s="691"/>
      <c r="BA254" s="691"/>
      <c r="BB254" s="691"/>
      <c r="BC254" s="691"/>
      <c r="BD254" s="691"/>
      <c r="BE254" s="691"/>
      <c r="BF254" s="691"/>
      <c r="BG254" s="691"/>
      <c r="BH254" s="691"/>
      <c r="BI254" s="691"/>
      <c r="BJ254" s="691"/>
      <c r="BK254" s="691"/>
      <c r="BL254" s="691"/>
      <c r="BM254" s="691"/>
      <c r="BN254" s="691"/>
      <c r="BO254" s="691"/>
      <c r="BP254" s="691"/>
      <c r="BQ254" s="691"/>
      <c r="BR254" s="691"/>
      <c r="BS254" s="691"/>
      <c r="BT254" s="691"/>
      <c r="BU254" s="691"/>
      <c r="BV254" s="691"/>
      <c r="BW254" s="691"/>
      <c r="BX254" s="691"/>
      <c r="BY254" s="691"/>
      <c r="BZ254" s="691"/>
      <c r="CA254" s="691"/>
      <c r="CB254" s="691"/>
      <c r="CC254" s="691"/>
      <c r="CD254" s="691"/>
      <c r="CE254" s="691"/>
      <c r="CF254" s="691"/>
      <c r="CG254" s="691"/>
      <c r="CH254" s="691"/>
      <c r="CI254" s="691"/>
      <c r="CJ254" s="691"/>
      <c r="CK254" s="691"/>
      <c r="CL254" s="691"/>
      <c r="CM254" s="691"/>
      <c r="CN254" s="691"/>
      <c r="CO254" s="691"/>
      <c r="CP254" s="691"/>
      <c r="CQ254" s="691"/>
      <c r="CR254" s="691"/>
      <c r="CS254" s="691"/>
      <c r="CT254" s="691"/>
      <c r="CU254" s="691"/>
      <c r="CV254" s="691"/>
      <c r="CW254" s="691"/>
      <c r="CX254" s="691"/>
      <c r="CY254" s="691"/>
      <c r="CZ254" s="691"/>
      <c r="DA254" s="691"/>
      <c r="DB254" s="691"/>
      <c r="DC254" s="691"/>
      <c r="DD254" s="691"/>
      <c r="DE254" s="691"/>
      <c r="DF254" s="691"/>
      <c r="DG254" s="691"/>
      <c r="DH254" s="691"/>
      <c r="DI254" s="691"/>
      <c r="DJ254" s="691"/>
      <c r="DK254" s="691"/>
      <c r="DL254" s="691"/>
      <c r="DM254" s="691"/>
      <c r="DN254" s="691"/>
      <c r="DO254" s="691"/>
      <c r="DP254" s="691"/>
      <c r="DQ254" s="691"/>
      <c r="DR254" s="691"/>
      <c r="DS254" s="691"/>
      <c r="DT254" s="691"/>
      <c r="DU254" s="691"/>
      <c r="DV254" s="691"/>
      <c r="DW254" s="691"/>
      <c r="DX254" s="691"/>
      <c r="DY254" s="691"/>
      <c r="DZ254" s="691"/>
      <c r="EA254" s="691"/>
      <c r="EB254" s="691"/>
      <c r="EC254" s="691"/>
      <c r="ED254" s="691"/>
      <c r="EE254" s="691"/>
      <c r="EF254" s="691"/>
      <c r="EG254" s="691"/>
      <c r="EH254" s="691"/>
      <c r="EI254" s="691"/>
      <c r="EJ254" s="691"/>
      <c r="EK254" s="691"/>
      <c r="EL254" s="691"/>
      <c r="EM254" s="691"/>
      <c r="EN254" s="691"/>
      <c r="EO254" s="691"/>
      <c r="EP254" s="691"/>
      <c r="EQ254" s="691"/>
      <c r="ER254" s="691"/>
      <c r="ES254" s="691"/>
      <c r="ET254" s="691"/>
      <c r="EU254" s="691"/>
      <c r="EV254" s="691"/>
      <c r="EW254" s="691"/>
      <c r="EX254" s="691"/>
      <c r="EY254" s="691"/>
      <c r="EZ254" s="691"/>
      <c r="FA254" s="691"/>
      <c r="FB254" s="691"/>
      <c r="FC254" s="691"/>
      <c r="FD254" s="691"/>
      <c r="FE254" s="691"/>
      <c r="FF254" s="691"/>
      <c r="FG254" s="691"/>
      <c r="FH254" s="691"/>
      <c r="FI254" s="691"/>
      <c r="FJ254" s="691"/>
      <c r="FK254" s="691"/>
      <c r="FL254" s="691"/>
      <c r="FM254" s="691"/>
      <c r="FN254" s="691"/>
      <c r="FO254" s="691"/>
      <c r="FP254" s="691"/>
      <c r="FQ254" s="691"/>
      <c r="FR254" s="691"/>
      <c r="FS254" s="691"/>
      <c r="FT254" s="691"/>
      <c r="FU254" s="691"/>
      <c r="FV254" s="691"/>
      <c r="FW254" s="691"/>
      <c r="FX254" s="691"/>
      <c r="FY254" s="691"/>
      <c r="FZ254" s="691"/>
      <c r="GA254" s="691"/>
      <c r="GB254" s="691"/>
      <c r="GC254" s="691"/>
      <c r="GD254" s="691"/>
      <c r="GE254" s="691"/>
      <c r="GF254" s="691"/>
      <c r="GG254" s="691"/>
      <c r="GH254" s="691"/>
      <c r="GI254" s="691"/>
      <c r="GJ254" s="691"/>
      <c r="GK254" s="691"/>
      <c r="GL254" s="691"/>
      <c r="GM254" s="691"/>
      <c r="GN254" s="691"/>
      <c r="GO254" s="691"/>
      <c r="GP254" s="691"/>
      <c r="GQ254" s="691"/>
      <c r="GR254" s="691"/>
      <c r="GS254" s="691"/>
      <c r="GT254" s="691"/>
      <c r="GU254" s="691"/>
      <c r="GV254" s="691"/>
      <c r="GW254" s="691"/>
      <c r="GX254" s="691"/>
      <c r="GY254" s="691"/>
      <c r="GZ254" s="691"/>
      <c r="HA254" s="691"/>
      <c r="HB254" s="691"/>
      <c r="HC254" s="691"/>
      <c r="HD254" s="691"/>
      <c r="HE254" s="691"/>
      <c r="HF254" s="691"/>
      <c r="HG254" s="691"/>
      <c r="HH254" s="691"/>
    </row>
    <row r="255" spans="1:216" s="787" customFormat="1" x14ac:dyDescent="0.25">
      <c r="A255" s="691"/>
      <c r="B255" s="814"/>
      <c r="C255" s="814"/>
      <c r="D255" s="814"/>
      <c r="E255" s="814"/>
      <c r="F255" s="814"/>
      <c r="G255" s="814"/>
      <c r="I255" s="691"/>
      <c r="J255" s="691"/>
      <c r="K255" s="691"/>
      <c r="L255" s="691"/>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1"/>
      <c r="AP255" s="691"/>
      <c r="AQ255" s="691"/>
      <c r="AR255" s="691"/>
      <c r="AS255" s="691"/>
      <c r="AT255" s="691"/>
      <c r="AU255" s="691"/>
      <c r="AV255" s="691"/>
      <c r="AW255" s="691"/>
      <c r="AX255" s="691"/>
      <c r="AY255" s="691"/>
      <c r="AZ255" s="691"/>
      <c r="BA255" s="691"/>
      <c r="BB255" s="691"/>
      <c r="BC255" s="691"/>
      <c r="BD255" s="691"/>
      <c r="BE255" s="691"/>
      <c r="BF255" s="691"/>
      <c r="BG255" s="691"/>
      <c r="BH255" s="691"/>
      <c r="BI255" s="691"/>
      <c r="BJ255" s="691"/>
      <c r="BK255" s="691"/>
      <c r="BL255" s="691"/>
      <c r="BM255" s="691"/>
      <c r="BN255" s="691"/>
      <c r="BO255" s="691"/>
      <c r="BP255" s="691"/>
      <c r="BQ255" s="691"/>
      <c r="BR255" s="691"/>
      <c r="BS255" s="691"/>
      <c r="BT255" s="691"/>
      <c r="BU255" s="691"/>
      <c r="BV255" s="691"/>
      <c r="BW255" s="691"/>
      <c r="BX255" s="691"/>
      <c r="BY255" s="691"/>
      <c r="BZ255" s="691"/>
      <c r="CA255" s="691"/>
      <c r="CB255" s="691"/>
      <c r="CC255" s="691"/>
      <c r="CD255" s="691"/>
      <c r="CE255" s="691"/>
      <c r="CF255" s="691"/>
      <c r="CG255" s="691"/>
      <c r="CH255" s="691"/>
      <c r="CI255" s="691"/>
      <c r="CJ255" s="691"/>
      <c r="CK255" s="691"/>
      <c r="CL255" s="691"/>
      <c r="CM255" s="691"/>
      <c r="CN255" s="691"/>
      <c r="CO255" s="691"/>
      <c r="CP255" s="691"/>
      <c r="CQ255" s="691"/>
      <c r="CR255" s="691"/>
      <c r="CS255" s="691"/>
      <c r="CT255" s="691"/>
      <c r="CU255" s="691"/>
      <c r="CV255" s="691"/>
      <c r="CW255" s="691"/>
      <c r="CX255" s="691"/>
      <c r="CY255" s="691"/>
      <c r="CZ255" s="691"/>
      <c r="DA255" s="691"/>
      <c r="DB255" s="691"/>
      <c r="DC255" s="691"/>
      <c r="DD255" s="691"/>
      <c r="DE255" s="691"/>
      <c r="DF255" s="691"/>
      <c r="DG255" s="691"/>
      <c r="DH255" s="691"/>
      <c r="DI255" s="691"/>
      <c r="DJ255" s="691"/>
      <c r="DK255" s="691"/>
      <c r="DL255" s="691"/>
      <c r="DM255" s="691"/>
      <c r="DN255" s="691"/>
      <c r="DO255" s="691"/>
      <c r="DP255" s="691"/>
      <c r="DQ255" s="691"/>
      <c r="DR255" s="691"/>
      <c r="DS255" s="691"/>
      <c r="DT255" s="691"/>
      <c r="DU255" s="691"/>
      <c r="DV255" s="691"/>
      <c r="DW255" s="691"/>
      <c r="DX255" s="691"/>
      <c r="DY255" s="691"/>
      <c r="DZ255" s="691"/>
      <c r="EA255" s="691"/>
      <c r="EB255" s="691"/>
      <c r="EC255" s="691"/>
      <c r="ED255" s="691"/>
      <c r="EE255" s="691"/>
      <c r="EF255" s="691"/>
      <c r="EG255" s="691"/>
      <c r="EH255" s="691"/>
      <c r="EI255" s="691"/>
      <c r="EJ255" s="691"/>
      <c r="EK255" s="691"/>
      <c r="EL255" s="691"/>
      <c r="EM255" s="691"/>
      <c r="EN255" s="691"/>
      <c r="EO255" s="691"/>
      <c r="EP255" s="691"/>
      <c r="EQ255" s="691"/>
      <c r="ER255" s="691"/>
      <c r="ES255" s="691"/>
      <c r="ET255" s="691"/>
      <c r="EU255" s="691"/>
      <c r="EV255" s="691"/>
      <c r="EW255" s="691"/>
      <c r="EX255" s="691"/>
      <c r="EY255" s="691"/>
      <c r="EZ255" s="691"/>
      <c r="FA255" s="691"/>
      <c r="FB255" s="691"/>
      <c r="FC255" s="691"/>
      <c r="FD255" s="691"/>
      <c r="FE255" s="691"/>
      <c r="FF255" s="691"/>
      <c r="FG255" s="691"/>
      <c r="FH255" s="691"/>
      <c r="FI255" s="691"/>
      <c r="FJ255" s="691"/>
      <c r="FK255" s="691"/>
      <c r="FL255" s="691"/>
      <c r="FM255" s="691"/>
      <c r="FN255" s="691"/>
      <c r="FO255" s="691"/>
      <c r="FP255" s="691"/>
      <c r="FQ255" s="691"/>
      <c r="FR255" s="691"/>
      <c r="FS255" s="691"/>
      <c r="FT255" s="691"/>
      <c r="FU255" s="691"/>
      <c r="FV255" s="691"/>
      <c r="FW255" s="691"/>
      <c r="FX255" s="691"/>
      <c r="FY255" s="691"/>
      <c r="FZ255" s="691"/>
      <c r="GA255" s="691"/>
      <c r="GB255" s="691"/>
      <c r="GC255" s="691"/>
      <c r="GD255" s="691"/>
      <c r="GE255" s="691"/>
      <c r="GF255" s="691"/>
      <c r="GG255" s="691"/>
      <c r="GH255" s="691"/>
      <c r="GI255" s="691"/>
      <c r="GJ255" s="691"/>
      <c r="GK255" s="691"/>
      <c r="GL255" s="691"/>
      <c r="GM255" s="691"/>
      <c r="GN255" s="691"/>
      <c r="GO255" s="691"/>
      <c r="GP255" s="691"/>
      <c r="GQ255" s="691"/>
      <c r="GR255" s="691"/>
      <c r="GS255" s="691"/>
      <c r="GT255" s="691"/>
      <c r="GU255" s="691"/>
      <c r="GV255" s="691"/>
      <c r="GW255" s="691"/>
      <c r="GX255" s="691"/>
      <c r="GY255" s="691"/>
      <c r="GZ255" s="691"/>
      <c r="HA255" s="691"/>
      <c r="HB255" s="691"/>
      <c r="HC255" s="691"/>
      <c r="HD255" s="691"/>
      <c r="HE255" s="691"/>
      <c r="HF255" s="691"/>
      <c r="HG255" s="691"/>
      <c r="HH255" s="691"/>
    </row>
    <row r="256" spans="1:216" s="787" customFormat="1" x14ac:dyDescent="0.25">
      <c r="A256" s="691"/>
      <c r="B256" s="814"/>
      <c r="C256" s="814"/>
      <c r="D256" s="814"/>
      <c r="E256" s="814"/>
      <c r="F256" s="814"/>
      <c r="G256" s="814"/>
      <c r="I256" s="691"/>
      <c r="J256" s="691"/>
      <c r="K256" s="691"/>
      <c r="L256" s="691"/>
      <c r="M256" s="691"/>
      <c r="N256" s="691"/>
      <c r="O256" s="691"/>
      <c r="P256" s="691"/>
      <c r="Q256" s="691"/>
      <c r="R256" s="691"/>
      <c r="S256" s="691"/>
      <c r="T256" s="691"/>
      <c r="U256" s="691"/>
      <c r="V256" s="691"/>
      <c r="W256" s="691"/>
      <c r="X256" s="691"/>
      <c r="Y256" s="691"/>
      <c r="Z256" s="691"/>
      <c r="AA256" s="691"/>
      <c r="AB256" s="691"/>
      <c r="AC256" s="691"/>
      <c r="AD256" s="691"/>
      <c r="AE256" s="691"/>
      <c r="AF256" s="691"/>
      <c r="AG256" s="691"/>
      <c r="AH256" s="691"/>
      <c r="AI256" s="691"/>
      <c r="AJ256" s="691"/>
      <c r="AK256" s="691"/>
      <c r="AL256" s="691"/>
      <c r="AM256" s="691"/>
      <c r="AN256" s="691"/>
      <c r="AO256" s="691"/>
      <c r="AP256" s="691"/>
      <c r="AQ256" s="691"/>
      <c r="AR256" s="691"/>
      <c r="AS256" s="691"/>
      <c r="AT256" s="691"/>
      <c r="AU256" s="691"/>
      <c r="AV256" s="691"/>
      <c r="AW256" s="691"/>
      <c r="AX256" s="691"/>
      <c r="AY256" s="691"/>
      <c r="AZ256" s="691"/>
      <c r="BA256" s="691"/>
      <c r="BB256" s="691"/>
      <c r="BC256" s="691"/>
      <c r="BD256" s="691"/>
      <c r="BE256" s="691"/>
      <c r="BF256" s="691"/>
      <c r="BG256" s="691"/>
      <c r="BH256" s="691"/>
      <c r="BI256" s="691"/>
      <c r="BJ256" s="691"/>
      <c r="BK256" s="691"/>
      <c r="BL256" s="691"/>
      <c r="BM256" s="691"/>
      <c r="BN256" s="691"/>
      <c r="BO256" s="691"/>
      <c r="BP256" s="691"/>
      <c r="BQ256" s="691"/>
      <c r="BR256" s="691"/>
      <c r="BS256" s="691"/>
      <c r="BT256" s="691"/>
      <c r="BU256" s="691"/>
      <c r="BV256" s="691"/>
      <c r="BW256" s="691"/>
      <c r="BX256" s="691"/>
      <c r="BY256" s="691"/>
      <c r="BZ256" s="691"/>
      <c r="CA256" s="691"/>
      <c r="CB256" s="691"/>
      <c r="CC256" s="691"/>
      <c r="CD256" s="691"/>
      <c r="CE256" s="691"/>
      <c r="CF256" s="691"/>
      <c r="CG256" s="691"/>
      <c r="CH256" s="691"/>
      <c r="CI256" s="691"/>
      <c r="CJ256" s="691"/>
      <c r="CK256" s="691"/>
      <c r="CL256" s="691"/>
      <c r="CM256" s="691"/>
      <c r="CN256" s="691"/>
      <c r="CO256" s="691"/>
      <c r="CP256" s="691"/>
      <c r="CQ256" s="691"/>
      <c r="CR256" s="691"/>
      <c r="CS256" s="691"/>
      <c r="CT256" s="691"/>
      <c r="CU256" s="691"/>
      <c r="CV256" s="691"/>
      <c r="CW256" s="691"/>
      <c r="CX256" s="691"/>
      <c r="CY256" s="691"/>
      <c r="CZ256" s="691"/>
      <c r="DA256" s="691"/>
      <c r="DB256" s="691"/>
      <c r="DC256" s="691"/>
      <c r="DD256" s="691"/>
      <c r="DE256" s="691"/>
      <c r="DF256" s="691"/>
      <c r="DG256" s="691"/>
      <c r="DH256" s="691"/>
      <c r="DI256" s="691"/>
      <c r="DJ256" s="691"/>
      <c r="DK256" s="691"/>
      <c r="DL256" s="691"/>
      <c r="DM256" s="691"/>
      <c r="DN256" s="691"/>
      <c r="DO256" s="691"/>
      <c r="DP256" s="691"/>
      <c r="DQ256" s="691"/>
      <c r="DR256" s="691"/>
      <c r="DS256" s="691"/>
      <c r="DT256" s="691"/>
      <c r="DU256" s="691"/>
      <c r="DV256" s="691"/>
      <c r="DW256" s="691"/>
      <c r="DX256" s="691"/>
      <c r="DY256" s="691"/>
      <c r="DZ256" s="691"/>
      <c r="EA256" s="691"/>
      <c r="EB256" s="691"/>
      <c r="EC256" s="691"/>
      <c r="ED256" s="691"/>
      <c r="EE256" s="691"/>
      <c r="EF256" s="691"/>
      <c r="EG256" s="691"/>
      <c r="EH256" s="691"/>
      <c r="EI256" s="691"/>
      <c r="EJ256" s="691"/>
      <c r="EK256" s="691"/>
      <c r="EL256" s="691"/>
      <c r="EM256" s="691"/>
      <c r="EN256" s="691"/>
      <c r="EO256" s="691"/>
      <c r="EP256" s="691"/>
      <c r="EQ256" s="691"/>
      <c r="ER256" s="691"/>
      <c r="ES256" s="691"/>
      <c r="ET256" s="691"/>
      <c r="EU256" s="691"/>
      <c r="EV256" s="691"/>
      <c r="EW256" s="691"/>
      <c r="EX256" s="691"/>
      <c r="EY256" s="691"/>
      <c r="EZ256" s="691"/>
      <c r="FA256" s="691"/>
      <c r="FB256" s="691"/>
      <c r="FC256" s="691"/>
      <c r="FD256" s="691"/>
      <c r="FE256" s="691"/>
      <c r="FF256" s="691"/>
      <c r="FG256" s="691"/>
      <c r="FH256" s="691"/>
      <c r="FI256" s="691"/>
      <c r="FJ256" s="691"/>
      <c r="FK256" s="691"/>
      <c r="FL256" s="691"/>
      <c r="FM256" s="691"/>
      <c r="FN256" s="691"/>
      <c r="FO256" s="691"/>
      <c r="FP256" s="691"/>
      <c r="FQ256" s="691"/>
      <c r="FR256" s="691"/>
      <c r="FS256" s="691"/>
      <c r="FT256" s="691"/>
      <c r="FU256" s="691"/>
      <c r="FV256" s="691"/>
      <c r="FW256" s="691"/>
      <c r="FX256" s="691"/>
      <c r="FY256" s="691"/>
      <c r="FZ256" s="691"/>
      <c r="GA256" s="691"/>
      <c r="GB256" s="691"/>
      <c r="GC256" s="691"/>
      <c r="GD256" s="691"/>
      <c r="GE256" s="691"/>
      <c r="GF256" s="691"/>
      <c r="GG256" s="691"/>
      <c r="GH256" s="691"/>
      <c r="GI256" s="691"/>
      <c r="GJ256" s="691"/>
      <c r="GK256" s="691"/>
      <c r="GL256" s="691"/>
      <c r="GM256" s="691"/>
      <c r="GN256" s="691"/>
      <c r="GO256" s="691"/>
      <c r="GP256" s="691"/>
      <c r="GQ256" s="691"/>
      <c r="GR256" s="691"/>
      <c r="GS256" s="691"/>
      <c r="GT256" s="691"/>
      <c r="GU256" s="691"/>
      <c r="GV256" s="691"/>
      <c r="GW256" s="691"/>
      <c r="GX256" s="691"/>
      <c r="GY256" s="691"/>
      <c r="GZ256" s="691"/>
      <c r="HA256" s="691"/>
      <c r="HB256" s="691"/>
      <c r="HC256" s="691"/>
      <c r="HD256" s="691"/>
      <c r="HE256" s="691"/>
      <c r="HF256" s="691"/>
      <c r="HG256" s="691"/>
      <c r="HH256" s="691"/>
    </row>
    <row r="257" spans="1:216" s="787" customFormat="1" x14ac:dyDescent="0.25">
      <c r="A257" s="691"/>
      <c r="B257" s="814"/>
      <c r="C257" s="814"/>
      <c r="D257" s="814"/>
      <c r="E257" s="814"/>
      <c r="F257" s="814"/>
      <c r="G257" s="814"/>
      <c r="I257" s="691"/>
      <c r="J257" s="691"/>
      <c r="K257" s="691"/>
      <c r="L257" s="691"/>
      <c r="M257" s="691"/>
      <c r="N257" s="691"/>
      <c r="O257" s="691"/>
      <c r="P257" s="691"/>
      <c r="Q257" s="691"/>
      <c r="R257" s="691"/>
      <c r="S257" s="691"/>
      <c r="T257" s="691"/>
      <c r="U257" s="691"/>
      <c r="V257" s="691"/>
      <c r="W257" s="691"/>
      <c r="X257" s="691"/>
      <c r="Y257" s="691"/>
      <c r="Z257" s="691"/>
      <c r="AA257" s="691"/>
      <c r="AB257" s="691"/>
      <c r="AC257" s="691"/>
      <c r="AD257" s="691"/>
      <c r="AE257" s="691"/>
      <c r="AF257" s="691"/>
      <c r="AG257" s="691"/>
      <c r="AH257" s="691"/>
      <c r="AI257" s="691"/>
      <c r="AJ257" s="691"/>
      <c r="AK257" s="691"/>
      <c r="AL257" s="691"/>
      <c r="AM257" s="691"/>
      <c r="AN257" s="691"/>
      <c r="AO257" s="691"/>
      <c r="AP257" s="691"/>
      <c r="AQ257" s="691"/>
      <c r="AR257" s="691"/>
      <c r="AS257" s="691"/>
      <c r="AT257" s="691"/>
      <c r="AU257" s="691"/>
      <c r="AV257" s="691"/>
      <c r="AW257" s="691"/>
      <c r="AX257" s="691"/>
      <c r="AY257" s="691"/>
      <c r="AZ257" s="691"/>
      <c r="BA257" s="691"/>
      <c r="BB257" s="691"/>
      <c r="BC257" s="691"/>
      <c r="BD257" s="691"/>
      <c r="BE257" s="691"/>
      <c r="BF257" s="691"/>
      <c r="BG257" s="691"/>
      <c r="BH257" s="691"/>
      <c r="BI257" s="691"/>
      <c r="BJ257" s="691"/>
      <c r="BK257" s="691"/>
      <c r="BL257" s="691"/>
      <c r="BM257" s="691"/>
      <c r="BN257" s="691"/>
      <c r="BO257" s="691"/>
      <c r="BP257" s="691"/>
      <c r="BQ257" s="691"/>
      <c r="BR257" s="691"/>
      <c r="BS257" s="691"/>
      <c r="BT257" s="691"/>
      <c r="BU257" s="691"/>
      <c r="BV257" s="691"/>
      <c r="BW257" s="691"/>
      <c r="BX257" s="691"/>
      <c r="BY257" s="691"/>
      <c r="BZ257" s="691"/>
      <c r="CA257" s="691"/>
      <c r="CB257" s="691"/>
      <c r="CC257" s="691"/>
      <c r="CD257" s="691"/>
      <c r="CE257" s="691"/>
      <c r="CF257" s="691"/>
      <c r="CG257" s="691"/>
      <c r="CH257" s="691"/>
      <c r="CI257" s="691"/>
      <c r="CJ257" s="691"/>
      <c r="CK257" s="691"/>
      <c r="CL257" s="691"/>
      <c r="CM257" s="691"/>
      <c r="CN257" s="691"/>
      <c r="CO257" s="691"/>
      <c r="CP257" s="691"/>
      <c r="CQ257" s="691"/>
      <c r="CR257" s="691"/>
      <c r="CS257" s="691"/>
      <c r="CT257" s="691"/>
      <c r="CU257" s="691"/>
      <c r="CV257" s="691"/>
      <c r="CW257" s="691"/>
      <c r="CX257" s="691"/>
      <c r="CY257" s="691"/>
      <c r="CZ257" s="691"/>
      <c r="DA257" s="691"/>
      <c r="DB257" s="691"/>
      <c r="DC257" s="691"/>
      <c r="DD257" s="691"/>
      <c r="DE257" s="691"/>
      <c r="DF257" s="691"/>
      <c r="DG257" s="691"/>
      <c r="DH257" s="691"/>
      <c r="DI257" s="691"/>
      <c r="DJ257" s="691"/>
      <c r="DK257" s="691"/>
      <c r="DL257" s="691"/>
      <c r="DM257" s="691"/>
      <c r="DN257" s="691"/>
      <c r="DO257" s="691"/>
      <c r="DP257" s="691"/>
      <c r="DQ257" s="691"/>
      <c r="DR257" s="691"/>
      <c r="DS257" s="691"/>
      <c r="DT257" s="691"/>
      <c r="DU257" s="691"/>
      <c r="DV257" s="691"/>
      <c r="DW257" s="691"/>
      <c r="DX257" s="691"/>
      <c r="DY257" s="691"/>
      <c r="DZ257" s="691"/>
      <c r="EA257" s="691"/>
      <c r="EB257" s="691"/>
      <c r="EC257" s="691"/>
      <c r="ED257" s="691"/>
      <c r="EE257" s="691"/>
      <c r="EF257" s="691"/>
      <c r="EG257" s="691"/>
      <c r="EH257" s="691"/>
      <c r="EI257" s="691"/>
      <c r="EJ257" s="691"/>
      <c r="EK257" s="691"/>
      <c r="EL257" s="691"/>
      <c r="EM257" s="691"/>
      <c r="EN257" s="691"/>
      <c r="EO257" s="691"/>
      <c r="EP257" s="691"/>
      <c r="EQ257" s="691"/>
      <c r="ER257" s="691"/>
      <c r="ES257" s="691"/>
      <c r="ET257" s="691"/>
      <c r="EU257" s="691"/>
      <c r="EV257" s="691"/>
      <c r="EW257" s="691"/>
      <c r="EX257" s="691"/>
      <c r="EY257" s="691"/>
      <c r="EZ257" s="691"/>
      <c r="FA257" s="691"/>
      <c r="FB257" s="691"/>
      <c r="FC257" s="691"/>
      <c r="FD257" s="691"/>
      <c r="FE257" s="691"/>
      <c r="FF257" s="691"/>
      <c r="FG257" s="691"/>
      <c r="FH257" s="691"/>
      <c r="FI257" s="691"/>
      <c r="FJ257" s="691"/>
      <c r="FK257" s="691"/>
      <c r="FL257" s="691"/>
      <c r="FM257" s="691"/>
      <c r="FN257" s="691"/>
      <c r="FO257" s="691"/>
      <c r="FP257" s="691"/>
      <c r="FQ257" s="691"/>
      <c r="FR257" s="691"/>
      <c r="FS257" s="691"/>
      <c r="FT257" s="691"/>
      <c r="FU257" s="691"/>
      <c r="FV257" s="691"/>
      <c r="FW257" s="691"/>
      <c r="FX257" s="691"/>
      <c r="FY257" s="691"/>
      <c r="FZ257" s="691"/>
      <c r="GA257" s="691"/>
      <c r="GB257" s="691"/>
      <c r="GC257" s="691"/>
      <c r="GD257" s="691"/>
      <c r="GE257" s="691"/>
      <c r="GF257" s="691"/>
      <c r="GG257" s="691"/>
      <c r="GH257" s="691"/>
      <c r="GI257" s="691"/>
      <c r="GJ257" s="691"/>
      <c r="GK257" s="691"/>
      <c r="GL257" s="691"/>
      <c r="GM257" s="691"/>
      <c r="GN257" s="691"/>
      <c r="GO257" s="691"/>
      <c r="GP257" s="691"/>
      <c r="GQ257" s="691"/>
      <c r="GR257" s="691"/>
      <c r="GS257" s="691"/>
      <c r="GT257" s="691"/>
      <c r="GU257" s="691"/>
      <c r="GV257" s="691"/>
      <c r="GW257" s="691"/>
      <c r="GX257" s="691"/>
      <c r="GY257" s="691"/>
      <c r="GZ257" s="691"/>
      <c r="HA257" s="691"/>
      <c r="HB257" s="691"/>
      <c r="HC257" s="691"/>
      <c r="HD257" s="691"/>
      <c r="HE257" s="691"/>
      <c r="HF257" s="691"/>
      <c r="HG257" s="691"/>
      <c r="HH257" s="691"/>
    </row>
    <row r="258" spans="1:216" s="787" customFormat="1" x14ac:dyDescent="0.25">
      <c r="A258" s="691"/>
      <c r="B258" s="814"/>
      <c r="C258" s="814"/>
      <c r="D258" s="814"/>
      <c r="E258" s="814"/>
      <c r="F258" s="814"/>
      <c r="G258" s="814"/>
      <c r="I258" s="691"/>
      <c r="J258" s="691"/>
      <c r="K258" s="691"/>
      <c r="L258" s="691"/>
      <c r="M258" s="691"/>
      <c r="N258" s="691"/>
      <c r="O258" s="691"/>
      <c r="P258" s="691"/>
      <c r="Q258" s="691"/>
      <c r="R258" s="691"/>
      <c r="S258" s="691"/>
      <c r="T258" s="691"/>
      <c r="U258" s="691"/>
      <c r="V258" s="691"/>
      <c r="W258" s="691"/>
      <c r="X258" s="691"/>
      <c r="Y258" s="691"/>
      <c r="Z258" s="691"/>
      <c r="AA258" s="691"/>
      <c r="AB258" s="691"/>
      <c r="AC258" s="691"/>
      <c r="AD258" s="691"/>
      <c r="AE258" s="691"/>
      <c r="AF258" s="691"/>
      <c r="AG258" s="691"/>
      <c r="AH258" s="691"/>
      <c r="AI258" s="691"/>
      <c r="AJ258" s="691"/>
      <c r="AK258" s="691"/>
      <c r="AL258" s="691"/>
      <c r="AM258" s="691"/>
      <c r="AN258" s="691"/>
      <c r="AO258" s="691"/>
      <c r="AP258" s="691"/>
      <c r="AQ258" s="691"/>
      <c r="AR258" s="691"/>
      <c r="AS258" s="691"/>
      <c r="AT258" s="691"/>
      <c r="AU258" s="691"/>
      <c r="AV258" s="691"/>
      <c r="AW258" s="691"/>
      <c r="AX258" s="691"/>
      <c r="AY258" s="691"/>
      <c r="AZ258" s="691"/>
      <c r="BA258" s="691"/>
      <c r="BB258" s="691"/>
      <c r="BC258" s="691"/>
      <c r="BD258" s="691"/>
      <c r="BE258" s="691"/>
      <c r="BF258" s="691"/>
      <c r="BG258" s="691"/>
      <c r="BH258" s="691"/>
      <c r="BI258" s="691"/>
      <c r="BJ258" s="691"/>
      <c r="BK258" s="691"/>
      <c r="BL258" s="691"/>
      <c r="BM258" s="691"/>
      <c r="BN258" s="691"/>
      <c r="BO258" s="691"/>
      <c r="BP258" s="691"/>
      <c r="BQ258" s="691"/>
      <c r="BR258" s="691"/>
      <c r="BS258" s="691"/>
      <c r="BT258" s="691"/>
      <c r="BU258" s="691"/>
      <c r="BV258" s="691"/>
      <c r="BW258" s="691"/>
      <c r="BX258" s="691"/>
      <c r="BY258" s="691"/>
      <c r="BZ258" s="691"/>
      <c r="CA258" s="691"/>
      <c r="CB258" s="691"/>
      <c r="CC258" s="691"/>
      <c r="CD258" s="691"/>
      <c r="CE258" s="691"/>
      <c r="CF258" s="691"/>
      <c r="CG258" s="691"/>
      <c r="CH258" s="691"/>
      <c r="CI258" s="691"/>
      <c r="CJ258" s="691"/>
      <c r="CK258" s="691"/>
      <c r="CL258" s="691"/>
      <c r="CM258" s="691"/>
      <c r="CN258" s="691"/>
      <c r="CO258" s="691"/>
      <c r="CP258" s="691"/>
      <c r="CQ258" s="691"/>
      <c r="CR258" s="691"/>
      <c r="CS258" s="691"/>
      <c r="CT258" s="691"/>
      <c r="CU258" s="691"/>
      <c r="CV258" s="691"/>
      <c r="CW258" s="691"/>
      <c r="CX258" s="691"/>
      <c r="CY258" s="691"/>
      <c r="CZ258" s="691"/>
      <c r="DA258" s="691"/>
      <c r="DB258" s="691"/>
      <c r="DC258" s="691"/>
      <c r="DD258" s="691"/>
      <c r="DE258" s="691"/>
      <c r="DF258" s="691"/>
      <c r="DG258" s="691"/>
      <c r="DH258" s="691"/>
      <c r="DI258" s="691"/>
      <c r="DJ258" s="691"/>
      <c r="DK258" s="691"/>
      <c r="DL258" s="691"/>
      <c r="DM258" s="691"/>
      <c r="DN258" s="691"/>
      <c r="DO258" s="691"/>
      <c r="DP258" s="691"/>
      <c r="DQ258" s="691"/>
      <c r="DR258" s="691"/>
      <c r="DS258" s="691"/>
      <c r="DT258" s="691"/>
      <c r="DU258" s="691"/>
      <c r="DV258" s="691"/>
      <c r="DW258" s="691"/>
      <c r="DX258" s="691"/>
      <c r="DY258" s="691"/>
      <c r="DZ258" s="691"/>
      <c r="EA258" s="691"/>
      <c r="EB258" s="691"/>
      <c r="EC258" s="691"/>
      <c r="ED258" s="691"/>
      <c r="EE258" s="691"/>
      <c r="EF258" s="691"/>
      <c r="EG258" s="691"/>
      <c r="EH258" s="691"/>
      <c r="EI258" s="691"/>
      <c r="EJ258" s="691"/>
      <c r="EK258" s="691"/>
      <c r="EL258" s="691"/>
      <c r="EM258" s="691"/>
      <c r="EN258" s="691"/>
      <c r="EO258" s="691"/>
      <c r="EP258" s="691"/>
      <c r="EQ258" s="691"/>
      <c r="ER258" s="691"/>
      <c r="ES258" s="691"/>
      <c r="ET258" s="691"/>
      <c r="EU258" s="691"/>
      <c r="EV258" s="691"/>
      <c r="EW258" s="691"/>
      <c r="EX258" s="691"/>
      <c r="EY258" s="691"/>
      <c r="EZ258" s="691"/>
      <c r="FA258" s="691"/>
      <c r="FB258" s="691"/>
      <c r="FC258" s="691"/>
      <c r="FD258" s="691"/>
      <c r="FE258" s="691"/>
      <c r="FF258" s="691"/>
      <c r="FG258" s="691"/>
      <c r="FH258" s="691"/>
      <c r="FI258" s="691"/>
      <c r="FJ258" s="691"/>
      <c r="FK258" s="691"/>
      <c r="FL258" s="691"/>
      <c r="FM258" s="691"/>
      <c r="FN258" s="691"/>
      <c r="FO258" s="691"/>
      <c r="FP258" s="691"/>
      <c r="FQ258" s="691"/>
      <c r="FR258" s="691"/>
      <c r="FS258" s="691"/>
      <c r="FT258" s="691"/>
      <c r="FU258" s="691"/>
      <c r="FV258" s="691"/>
      <c r="FW258" s="691"/>
      <c r="FX258" s="691"/>
      <c r="FY258" s="691"/>
      <c r="FZ258" s="691"/>
      <c r="GA258" s="691"/>
      <c r="GB258" s="691"/>
      <c r="GC258" s="691"/>
      <c r="GD258" s="691"/>
      <c r="GE258" s="691"/>
      <c r="GF258" s="691"/>
      <c r="GG258" s="691"/>
      <c r="GH258" s="691"/>
      <c r="GI258" s="691"/>
      <c r="GJ258" s="691"/>
      <c r="GK258" s="691"/>
      <c r="GL258" s="691"/>
      <c r="GM258" s="691"/>
      <c r="GN258" s="691"/>
      <c r="GO258" s="691"/>
      <c r="GP258" s="691"/>
      <c r="GQ258" s="691"/>
      <c r="GR258" s="691"/>
      <c r="GS258" s="691"/>
      <c r="GT258" s="691"/>
      <c r="GU258" s="691"/>
      <c r="GV258" s="691"/>
      <c r="GW258" s="691"/>
      <c r="GX258" s="691"/>
      <c r="GY258" s="691"/>
      <c r="GZ258" s="691"/>
      <c r="HA258" s="691"/>
      <c r="HB258" s="691"/>
      <c r="HC258" s="691"/>
      <c r="HD258" s="691"/>
      <c r="HE258" s="691"/>
      <c r="HF258" s="691"/>
      <c r="HG258" s="691"/>
      <c r="HH258" s="691"/>
    </row>
    <row r="259" spans="1:216" s="787" customFormat="1" x14ac:dyDescent="0.25">
      <c r="A259" s="691"/>
      <c r="B259" s="814"/>
      <c r="C259" s="814"/>
      <c r="D259" s="814"/>
      <c r="E259" s="814"/>
      <c r="F259" s="814"/>
      <c r="G259" s="814"/>
      <c r="I259" s="691"/>
      <c r="J259" s="691"/>
      <c r="K259" s="691"/>
      <c r="L259" s="691"/>
      <c r="M259" s="691"/>
      <c r="N259" s="691"/>
      <c r="O259" s="691"/>
      <c r="P259" s="691"/>
      <c r="Q259" s="691"/>
      <c r="R259" s="691"/>
      <c r="S259" s="691"/>
      <c r="T259" s="691"/>
      <c r="U259" s="691"/>
      <c r="V259" s="691"/>
      <c r="W259" s="691"/>
      <c r="X259" s="691"/>
      <c r="Y259" s="691"/>
      <c r="Z259" s="691"/>
      <c r="AA259" s="691"/>
      <c r="AB259" s="691"/>
      <c r="AC259" s="691"/>
      <c r="AD259" s="691"/>
      <c r="AE259" s="691"/>
      <c r="AF259" s="691"/>
      <c r="AG259" s="691"/>
      <c r="AH259" s="691"/>
      <c r="AI259" s="691"/>
      <c r="AJ259" s="691"/>
      <c r="AK259" s="691"/>
      <c r="AL259" s="691"/>
      <c r="AM259" s="691"/>
      <c r="AN259" s="691"/>
      <c r="AO259" s="691"/>
      <c r="AP259" s="691"/>
      <c r="AQ259" s="691"/>
      <c r="AR259" s="691"/>
      <c r="AS259" s="691"/>
      <c r="AT259" s="691"/>
      <c r="AU259" s="691"/>
      <c r="AV259" s="691"/>
      <c r="AW259" s="691"/>
      <c r="AX259" s="691"/>
      <c r="AY259" s="691"/>
      <c r="AZ259" s="691"/>
      <c r="BA259" s="691"/>
      <c r="BB259" s="691"/>
      <c r="BC259" s="691"/>
      <c r="BD259" s="691"/>
      <c r="BE259" s="691"/>
      <c r="BF259" s="691"/>
      <c r="BG259" s="691"/>
      <c r="BH259" s="691"/>
      <c r="BI259" s="691"/>
      <c r="BJ259" s="691"/>
      <c r="BK259" s="691"/>
      <c r="BL259" s="691"/>
      <c r="BM259" s="691"/>
      <c r="BN259" s="691"/>
      <c r="BO259" s="691"/>
      <c r="BP259" s="691"/>
      <c r="BQ259" s="691"/>
      <c r="BR259" s="691"/>
      <c r="BS259" s="691"/>
      <c r="BT259" s="691"/>
      <c r="BU259" s="691"/>
      <c r="BV259" s="691"/>
      <c r="BW259" s="691"/>
      <c r="BX259" s="691"/>
      <c r="BY259" s="691"/>
      <c r="BZ259" s="691"/>
      <c r="CA259" s="691"/>
      <c r="CB259" s="691"/>
      <c r="CC259" s="691"/>
      <c r="CD259" s="691"/>
      <c r="CE259" s="691"/>
      <c r="CF259" s="691"/>
      <c r="CG259" s="691"/>
      <c r="CH259" s="691"/>
      <c r="CI259" s="691"/>
      <c r="CJ259" s="691"/>
      <c r="CK259" s="691"/>
      <c r="CL259" s="691"/>
      <c r="CM259" s="691"/>
      <c r="CN259" s="691"/>
      <c r="CO259" s="691"/>
      <c r="CP259" s="691"/>
      <c r="CQ259" s="691"/>
      <c r="CR259" s="691"/>
      <c r="CS259" s="691"/>
      <c r="CT259" s="691"/>
      <c r="CU259" s="691"/>
      <c r="CV259" s="691"/>
      <c r="CW259" s="691"/>
      <c r="CX259" s="691"/>
      <c r="CY259" s="691"/>
      <c r="CZ259" s="691"/>
      <c r="DA259" s="691"/>
      <c r="DB259" s="691"/>
      <c r="DC259" s="691"/>
      <c r="DD259" s="691"/>
      <c r="DE259" s="691"/>
      <c r="DF259" s="691"/>
      <c r="DG259" s="691"/>
      <c r="DH259" s="691"/>
      <c r="DI259" s="691"/>
      <c r="DJ259" s="691"/>
      <c r="DK259" s="691"/>
      <c r="DL259" s="691"/>
      <c r="DM259" s="691"/>
      <c r="DN259" s="691"/>
      <c r="DO259" s="691"/>
      <c r="DP259" s="691"/>
      <c r="DQ259" s="691"/>
      <c r="DR259" s="691"/>
      <c r="DS259" s="691"/>
      <c r="DT259" s="691"/>
      <c r="DU259" s="691"/>
      <c r="DV259" s="691"/>
      <c r="DW259" s="691"/>
      <c r="DX259" s="691"/>
      <c r="DY259" s="691"/>
      <c r="DZ259" s="691"/>
      <c r="EA259" s="691"/>
      <c r="EB259" s="691"/>
      <c r="EC259" s="691"/>
      <c r="ED259" s="691"/>
      <c r="EE259" s="691"/>
      <c r="EF259" s="691"/>
      <c r="EG259" s="691"/>
      <c r="EH259" s="691"/>
      <c r="EI259" s="691"/>
      <c r="EJ259" s="691"/>
      <c r="EK259" s="691"/>
      <c r="EL259" s="691"/>
      <c r="EM259" s="691"/>
      <c r="EN259" s="691"/>
      <c r="EO259" s="691"/>
      <c r="EP259" s="691"/>
      <c r="EQ259" s="691"/>
      <c r="ER259" s="691"/>
      <c r="ES259" s="691"/>
      <c r="ET259" s="691"/>
      <c r="EU259" s="691"/>
      <c r="EV259" s="691"/>
      <c r="EW259" s="691"/>
      <c r="EX259" s="691"/>
      <c r="EY259" s="691"/>
      <c r="EZ259" s="691"/>
      <c r="FA259" s="691"/>
      <c r="FB259" s="691"/>
      <c r="FC259" s="691"/>
      <c r="FD259" s="691"/>
      <c r="FE259" s="691"/>
      <c r="FF259" s="691"/>
      <c r="FG259" s="691"/>
      <c r="FH259" s="691"/>
      <c r="FI259" s="691"/>
      <c r="FJ259" s="691"/>
      <c r="FK259" s="691"/>
      <c r="FL259" s="691"/>
      <c r="FM259" s="691"/>
      <c r="FN259" s="691"/>
      <c r="FO259" s="691"/>
      <c r="FP259" s="691"/>
      <c r="FQ259" s="691"/>
      <c r="FR259" s="691"/>
      <c r="FS259" s="691"/>
      <c r="FT259" s="691"/>
      <c r="FU259" s="691"/>
      <c r="FV259" s="691"/>
      <c r="FW259" s="691"/>
      <c r="FX259" s="691"/>
      <c r="FY259" s="691"/>
      <c r="FZ259" s="691"/>
      <c r="GA259" s="691"/>
      <c r="GB259" s="691"/>
      <c r="GC259" s="691"/>
      <c r="GD259" s="691"/>
      <c r="GE259" s="691"/>
      <c r="GF259" s="691"/>
      <c r="GG259" s="691"/>
      <c r="GH259" s="691"/>
      <c r="GI259" s="691"/>
      <c r="GJ259" s="691"/>
      <c r="GK259" s="691"/>
      <c r="GL259" s="691"/>
      <c r="GM259" s="691"/>
      <c r="GN259" s="691"/>
      <c r="GO259" s="691"/>
      <c r="GP259" s="691"/>
      <c r="GQ259" s="691"/>
      <c r="GR259" s="691"/>
      <c r="GS259" s="691"/>
      <c r="GT259" s="691"/>
      <c r="GU259" s="691"/>
      <c r="GV259" s="691"/>
      <c r="GW259" s="691"/>
      <c r="GX259" s="691"/>
      <c r="GY259" s="691"/>
      <c r="GZ259" s="691"/>
      <c r="HA259" s="691"/>
      <c r="HB259" s="691"/>
      <c r="HC259" s="691"/>
      <c r="HD259" s="691"/>
      <c r="HE259" s="691"/>
      <c r="HF259" s="691"/>
      <c r="HG259" s="691"/>
      <c r="HH259" s="691"/>
    </row>
    <row r="260" spans="1:216" s="787" customFormat="1" x14ac:dyDescent="0.25">
      <c r="A260" s="691"/>
      <c r="B260" s="814"/>
      <c r="C260" s="814"/>
      <c r="D260" s="814"/>
      <c r="E260" s="814"/>
      <c r="F260" s="814"/>
      <c r="G260" s="814"/>
      <c r="I260" s="691"/>
      <c r="J260" s="691"/>
      <c r="K260" s="691"/>
      <c r="L260" s="691"/>
      <c r="M260" s="691"/>
      <c r="N260" s="691"/>
      <c r="O260" s="691"/>
      <c r="P260" s="691"/>
      <c r="Q260" s="691"/>
      <c r="R260" s="691"/>
      <c r="S260" s="691"/>
      <c r="T260" s="691"/>
      <c r="U260" s="691"/>
      <c r="V260" s="691"/>
      <c r="W260" s="691"/>
      <c r="X260" s="691"/>
      <c r="Y260" s="691"/>
      <c r="Z260" s="691"/>
      <c r="AA260" s="691"/>
      <c r="AB260" s="691"/>
      <c r="AC260" s="691"/>
      <c r="AD260" s="691"/>
      <c r="AE260" s="691"/>
      <c r="AF260" s="691"/>
      <c r="AG260" s="691"/>
      <c r="AH260" s="691"/>
      <c r="AI260" s="691"/>
      <c r="AJ260" s="691"/>
      <c r="AK260" s="691"/>
      <c r="AL260" s="691"/>
      <c r="AM260" s="691"/>
      <c r="AN260" s="691"/>
      <c r="AO260" s="691"/>
      <c r="AP260" s="691"/>
      <c r="AQ260" s="691"/>
      <c r="AR260" s="691"/>
      <c r="AS260" s="691"/>
      <c r="AT260" s="691"/>
      <c r="AU260" s="691"/>
      <c r="AV260" s="691"/>
      <c r="AW260" s="691"/>
      <c r="AX260" s="691"/>
      <c r="AY260" s="691"/>
      <c r="AZ260" s="691"/>
      <c r="BA260" s="691"/>
      <c r="BB260" s="691"/>
      <c r="BC260" s="691"/>
      <c r="BD260" s="691"/>
      <c r="BE260" s="691"/>
      <c r="BF260" s="691"/>
      <c r="BG260" s="691"/>
      <c r="BH260" s="691"/>
      <c r="BI260" s="691"/>
      <c r="BJ260" s="691"/>
      <c r="BK260" s="691"/>
      <c r="BL260" s="691"/>
      <c r="BM260" s="691"/>
      <c r="BN260" s="691"/>
      <c r="BO260" s="691"/>
      <c r="BP260" s="691"/>
      <c r="BQ260" s="691"/>
      <c r="BR260" s="691"/>
      <c r="BS260" s="691"/>
      <c r="BT260" s="691"/>
      <c r="BU260" s="691"/>
      <c r="BV260" s="691"/>
      <c r="BW260" s="691"/>
      <c r="BX260" s="691"/>
      <c r="BY260" s="691"/>
      <c r="BZ260" s="691"/>
      <c r="CA260" s="691"/>
      <c r="CB260" s="691"/>
      <c r="CC260" s="691"/>
      <c r="CD260" s="691"/>
      <c r="CE260" s="691"/>
      <c r="CF260" s="691"/>
      <c r="CG260" s="691"/>
      <c r="CH260" s="691"/>
      <c r="CI260" s="691"/>
      <c r="CJ260" s="691"/>
      <c r="CK260" s="691"/>
      <c r="CL260" s="691"/>
      <c r="CM260" s="691"/>
      <c r="CN260" s="691"/>
      <c r="CO260" s="691"/>
      <c r="CP260" s="691"/>
      <c r="CQ260" s="691"/>
      <c r="CR260" s="691"/>
      <c r="CS260" s="691"/>
      <c r="CT260" s="691"/>
      <c r="CU260" s="691"/>
      <c r="CV260" s="691"/>
      <c r="CW260" s="691"/>
      <c r="CX260" s="691"/>
      <c r="CY260" s="691"/>
      <c r="CZ260" s="691"/>
      <c r="DA260" s="691"/>
      <c r="DB260" s="691"/>
      <c r="DC260" s="691"/>
      <c r="DD260" s="691"/>
      <c r="DE260" s="691"/>
      <c r="DF260" s="691"/>
      <c r="DG260" s="691"/>
      <c r="DH260" s="691"/>
      <c r="DI260" s="691"/>
      <c r="DJ260" s="691"/>
      <c r="DK260" s="691"/>
      <c r="DL260" s="691"/>
      <c r="DM260" s="691"/>
      <c r="DN260" s="691"/>
      <c r="DO260" s="691"/>
      <c r="DP260" s="691"/>
      <c r="DQ260" s="691"/>
      <c r="DR260" s="691"/>
      <c r="DS260" s="691"/>
      <c r="DT260" s="691"/>
      <c r="DU260" s="691"/>
      <c r="DV260" s="691"/>
      <c r="DW260" s="691"/>
      <c r="DX260" s="691"/>
      <c r="DY260" s="691"/>
      <c r="DZ260" s="691"/>
      <c r="EA260" s="691"/>
      <c r="EB260" s="691"/>
      <c r="EC260" s="691"/>
      <c r="ED260" s="691"/>
      <c r="EE260" s="691"/>
      <c r="EF260" s="691"/>
      <c r="EG260" s="691"/>
      <c r="EH260" s="691"/>
      <c r="EI260" s="691"/>
      <c r="EJ260" s="691"/>
      <c r="EK260" s="691"/>
      <c r="EL260" s="691"/>
      <c r="EM260" s="691"/>
      <c r="EN260" s="691"/>
      <c r="EO260" s="691"/>
      <c r="EP260" s="691"/>
      <c r="EQ260" s="691"/>
      <c r="ER260" s="691"/>
      <c r="ES260" s="691"/>
      <c r="ET260" s="691"/>
      <c r="EU260" s="691"/>
      <c r="EV260" s="691"/>
      <c r="EW260" s="691"/>
      <c r="EX260" s="691"/>
      <c r="EY260" s="691"/>
      <c r="EZ260" s="691"/>
      <c r="FA260" s="691"/>
      <c r="FB260" s="691"/>
      <c r="FC260" s="691"/>
      <c r="FD260" s="691"/>
      <c r="FE260" s="691"/>
      <c r="FF260" s="691"/>
      <c r="FG260" s="691"/>
      <c r="FH260" s="691"/>
      <c r="FI260" s="691"/>
      <c r="FJ260" s="691"/>
      <c r="FK260" s="691"/>
      <c r="FL260" s="691"/>
      <c r="FM260" s="691"/>
      <c r="FN260" s="691"/>
      <c r="FO260" s="691"/>
      <c r="FP260" s="691"/>
      <c r="FQ260" s="691"/>
      <c r="FR260" s="691"/>
      <c r="FS260" s="691"/>
      <c r="FT260" s="691"/>
      <c r="FU260" s="691"/>
      <c r="FV260" s="691"/>
      <c r="FW260" s="691"/>
      <c r="FX260" s="691"/>
      <c r="FY260" s="691"/>
      <c r="FZ260" s="691"/>
      <c r="GA260" s="691"/>
      <c r="GB260" s="691"/>
      <c r="GC260" s="691"/>
      <c r="GD260" s="691"/>
      <c r="GE260" s="691"/>
      <c r="GF260" s="691"/>
      <c r="GG260" s="691"/>
      <c r="GH260" s="691"/>
      <c r="GI260" s="691"/>
      <c r="GJ260" s="691"/>
      <c r="GK260" s="691"/>
      <c r="GL260" s="691"/>
      <c r="GM260" s="691"/>
      <c r="GN260" s="691"/>
      <c r="GO260" s="691"/>
      <c r="GP260" s="691"/>
      <c r="GQ260" s="691"/>
      <c r="GR260" s="691"/>
      <c r="GS260" s="691"/>
      <c r="GT260" s="691"/>
      <c r="GU260" s="691"/>
      <c r="GV260" s="691"/>
      <c r="GW260" s="691"/>
      <c r="GX260" s="691"/>
      <c r="GY260" s="691"/>
      <c r="GZ260" s="691"/>
      <c r="HA260" s="691"/>
      <c r="HB260" s="691"/>
      <c r="HC260" s="691"/>
      <c r="HD260" s="691"/>
      <c r="HE260" s="691"/>
      <c r="HF260" s="691"/>
      <c r="HG260" s="691"/>
      <c r="HH260" s="691"/>
    </row>
    <row r="261" spans="1:216" s="787" customFormat="1" x14ac:dyDescent="0.25">
      <c r="A261" s="691"/>
      <c r="B261" s="814"/>
      <c r="C261" s="814"/>
      <c r="D261" s="814"/>
      <c r="E261" s="814"/>
      <c r="F261" s="814"/>
      <c r="G261" s="814"/>
      <c r="I261" s="691"/>
      <c r="J261" s="691"/>
      <c r="K261" s="691"/>
      <c r="L261" s="691"/>
      <c r="M261" s="691"/>
      <c r="N261" s="691"/>
      <c r="O261" s="691"/>
      <c r="P261" s="691"/>
      <c r="Q261" s="691"/>
      <c r="R261" s="691"/>
      <c r="S261" s="691"/>
      <c r="T261" s="691"/>
      <c r="U261" s="691"/>
      <c r="V261" s="691"/>
      <c r="W261" s="691"/>
      <c r="X261" s="691"/>
      <c r="Y261" s="691"/>
      <c r="Z261" s="691"/>
      <c r="AA261" s="691"/>
      <c r="AB261" s="691"/>
      <c r="AC261" s="691"/>
      <c r="AD261" s="691"/>
      <c r="AE261" s="691"/>
      <c r="AF261" s="691"/>
      <c r="AG261" s="691"/>
      <c r="AH261" s="691"/>
      <c r="AI261" s="691"/>
      <c r="AJ261" s="691"/>
      <c r="AK261" s="691"/>
      <c r="AL261" s="691"/>
      <c r="AM261" s="691"/>
      <c r="AN261" s="691"/>
      <c r="AO261" s="691"/>
      <c r="AP261" s="691"/>
      <c r="AQ261" s="691"/>
      <c r="AR261" s="691"/>
      <c r="AS261" s="691"/>
      <c r="AT261" s="691"/>
      <c r="AU261" s="691"/>
      <c r="AV261" s="691"/>
      <c r="AW261" s="691"/>
      <c r="AX261" s="691"/>
      <c r="AY261" s="691"/>
      <c r="AZ261" s="691"/>
      <c r="BA261" s="691"/>
      <c r="BB261" s="691"/>
      <c r="BC261" s="691"/>
      <c r="BD261" s="691"/>
      <c r="BE261" s="691"/>
      <c r="BF261" s="691"/>
      <c r="BG261" s="691"/>
      <c r="BH261" s="691"/>
      <c r="BI261" s="691"/>
      <c r="BJ261" s="691"/>
      <c r="BK261" s="691"/>
      <c r="BL261" s="691"/>
      <c r="BM261" s="691"/>
      <c r="BN261" s="691"/>
      <c r="BO261" s="691"/>
      <c r="BP261" s="691"/>
      <c r="BQ261" s="691"/>
      <c r="BR261" s="691"/>
      <c r="BS261" s="691"/>
      <c r="BT261" s="691"/>
      <c r="BU261" s="691"/>
      <c r="BV261" s="691"/>
      <c r="BW261" s="691"/>
      <c r="BX261" s="691"/>
      <c r="BY261" s="691"/>
      <c r="BZ261" s="691"/>
      <c r="CA261" s="691"/>
      <c r="CB261" s="691"/>
      <c r="CC261" s="691"/>
      <c r="CD261" s="691"/>
      <c r="CE261" s="691"/>
      <c r="CF261" s="691"/>
      <c r="CG261" s="691"/>
      <c r="CH261" s="691"/>
      <c r="CI261" s="691"/>
      <c r="CJ261" s="691"/>
      <c r="CK261" s="691"/>
      <c r="CL261" s="691"/>
      <c r="CM261" s="691"/>
      <c r="CN261" s="691"/>
      <c r="CO261" s="691"/>
      <c r="CP261" s="691"/>
      <c r="CQ261" s="691"/>
      <c r="CR261" s="691"/>
      <c r="CS261" s="691"/>
      <c r="CT261" s="691"/>
      <c r="CU261" s="691"/>
      <c r="CV261" s="691"/>
      <c r="CW261" s="691"/>
      <c r="CX261" s="691"/>
      <c r="CY261" s="691"/>
      <c r="CZ261" s="691"/>
      <c r="DA261" s="691"/>
      <c r="DB261" s="691"/>
      <c r="DC261" s="691"/>
      <c r="DD261" s="691"/>
      <c r="DE261" s="691"/>
      <c r="DF261" s="691"/>
      <c r="DG261" s="691"/>
      <c r="DH261" s="691"/>
      <c r="DI261" s="691"/>
      <c r="DJ261" s="691"/>
      <c r="DK261" s="691"/>
      <c r="DL261" s="691"/>
      <c r="DM261" s="691"/>
      <c r="DN261" s="691"/>
      <c r="DO261" s="691"/>
      <c r="DP261" s="691"/>
      <c r="DQ261" s="691"/>
      <c r="DR261" s="691"/>
      <c r="DS261" s="691"/>
      <c r="DT261" s="691"/>
      <c r="DU261" s="691"/>
      <c r="DV261" s="691"/>
      <c r="DW261" s="691"/>
      <c r="DX261" s="691"/>
      <c r="DY261" s="691"/>
      <c r="DZ261" s="691"/>
      <c r="EA261" s="691"/>
      <c r="EB261" s="691"/>
      <c r="EC261" s="691"/>
      <c r="ED261" s="691"/>
      <c r="EE261" s="691"/>
      <c r="EF261" s="691"/>
      <c r="EG261" s="691"/>
      <c r="EH261" s="691"/>
      <c r="EI261" s="691"/>
      <c r="EJ261" s="691"/>
      <c r="EK261" s="691"/>
      <c r="EL261" s="691"/>
      <c r="EM261" s="691"/>
      <c r="EN261" s="691"/>
      <c r="EO261" s="691"/>
      <c r="EP261" s="691"/>
      <c r="EQ261" s="691"/>
      <c r="ER261" s="691"/>
      <c r="ES261" s="691"/>
      <c r="ET261" s="691"/>
      <c r="EU261" s="691"/>
      <c r="EV261" s="691"/>
      <c r="EW261" s="691"/>
      <c r="EX261" s="691"/>
      <c r="EY261" s="691"/>
      <c r="EZ261" s="691"/>
      <c r="FA261" s="691"/>
      <c r="FB261" s="691"/>
      <c r="FC261" s="691"/>
      <c r="FD261" s="691"/>
      <c r="FE261" s="691"/>
      <c r="FF261" s="691"/>
      <c r="FG261" s="691"/>
      <c r="FH261" s="691"/>
      <c r="FI261" s="691"/>
      <c r="FJ261" s="691"/>
      <c r="FK261" s="691"/>
      <c r="FL261" s="691"/>
      <c r="FM261" s="691"/>
      <c r="FN261" s="691"/>
      <c r="FO261" s="691"/>
      <c r="FP261" s="691"/>
      <c r="FQ261" s="691"/>
      <c r="FR261" s="691"/>
      <c r="FS261" s="691"/>
      <c r="FT261" s="691"/>
      <c r="FU261" s="691"/>
      <c r="FV261" s="691"/>
      <c r="FW261" s="691"/>
      <c r="FX261" s="691"/>
      <c r="FY261" s="691"/>
      <c r="FZ261" s="691"/>
      <c r="GA261" s="691"/>
      <c r="GB261" s="691"/>
      <c r="GC261" s="691"/>
      <c r="GD261" s="691"/>
      <c r="GE261" s="691"/>
      <c r="GF261" s="691"/>
      <c r="GG261" s="691"/>
      <c r="GH261" s="691"/>
      <c r="GI261" s="691"/>
      <c r="GJ261" s="691"/>
      <c r="GK261" s="691"/>
      <c r="GL261" s="691"/>
      <c r="GM261" s="691"/>
      <c r="GN261" s="691"/>
      <c r="GO261" s="691"/>
      <c r="GP261" s="691"/>
      <c r="GQ261" s="691"/>
      <c r="GR261" s="691"/>
      <c r="GS261" s="691"/>
      <c r="GT261" s="691"/>
      <c r="GU261" s="691"/>
      <c r="GV261" s="691"/>
      <c r="GW261" s="691"/>
      <c r="GX261" s="691"/>
      <c r="GY261" s="691"/>
      <c r="GZ261" s="691"/>
      <c r="HA261" s="691"/>
      <c r="HB261" s="691"/>
      <c r="HC261" s="691"/>
      <c r="HD261" s="691"/>
      <c r="HE261" s="691"/>
      <c r="HF261" s="691"/>
      <c r="HG261" s="691"/>
      <c r="HH261" s="691"/>
    </row>
  </sheetData>
  <mergeCells count="16">
    <mergeCell ref="A70:G70"/>
    <mergeCell ref="A71:G71"/>
    <mergeCell ref="A72:G72"/>
    <mergeCell ref="A73:G73"/>
    <mergeCell ref="A64:G64"/>
    <mergeCell ref="A65:G65"/>
    <mergeCell ref="A66:G66"/>
    <mergeCell ref="A67:G67"/>
    <mergeCell ref="A68:G68"/>
    <mergeCell ref="A69:G69"/>
    <mergeCell ref="A63:G63"/>
    <mergeCell ref="B1:G1"/>
    <mergeCell ref="A59:G59"/>
    <mergeCell ref="A60:G60"/>
    <mergeCell ref="A61:G61"/>
    <mergeCell ref="A62:G6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HG264"/>
  <sheetViews>
    <sheetView topLeftCell="A13" zoomScale="70" zoomScaleNormal="70" zoomScaleSheetLayoutView="100" workbookViewId="0">
      <selection activeCell="S55" sqref="S55"/>
    </sheetView>
  </sheetViews>
  <sheetFormatPr defaultColWidth="8.7109375" defaultRowHeight="12.75" x14ac:dyDescent="0.2"/>
  <cols>
    <col min="1" max="1" width="8.7109375" style="471"/>
    <col min="2" max="2" width="61.42578125" style="590" customWidth="1"/>
    <col min="3" max="3" width="13.42578125" style="590" customWidth="1"/>
    <col min="4" max="4" width="11.85546875" style="684" customWidth="1"/>
    <col min="5" max="5" width="11.85546875" style="472" customWidth="1"/>
    <col min="6" max="6" width="11.85546875" style="471" customWidth="1"/>
    <col min="7" max="7" width="13.7109375" style="685" customWidth="1"/>
    <col min="8" max="10" width="8.7109375" style="471"/>
    <col min="11" max="11" width="11.28515625" style="615" bestFit="1" customWidth="1"/>
    <col min="12" max="16384" width="8.7109375" style="471"/>
  </cols>
  <sheetData>
    <row r="1" spans="1:215" ht="13.5" thickBot="1" x14ac:dyDescent="0.25">
      <c r="B1" s="950" t="s">
        <v>358</v>
      </c>
      <c r="C1" s="950"/>
      <c r="D1" s="950"/>
      <c r="E1" s="950"/>
      <c r="F1" s="950"/>
      <c r="G1" s="950"/>
    </row>
    <row r="2" spans="1:215" ht="24" customHeight="1" thickBot="1" x14ac:dyDescent="0.25">
      <c r="B2" s="616" t="s">
        <v>0</v>
      </c>
      <c r="C2" s="951">
        <v>2021</v>
      </c>
      <c r="D2" s="952"/>
      <c r="E2" s="952"/>
      <c r="F2" s="952"/>
      <c r="G2" s="952"/>
      <c r="H2" s="475"/>
      <c r="I2" s="475"/>
      <c r="J2" s="475"/>
      <c r="K2" s="617"/>
    </row>
    <row r="3" spans="1:215" s="524" customFormat="1" ht="48" customHeight="1" thickBot="1" x14ac:dyDescent="0.25">
      <c r="A3" s="618"/>
      <c r="B3" s="619" t="s">
        <v>2</v>
      </c>
      <c r="C3" s="619" t="s">
        <v>3</v>
      </c>
      <c r="D3" s="620" t="s">
        <v>4</v>
      </c>
      <c r="E3" s="621" t="s">
        <v>5</v>
      </c>
      <c r="F3" s="619" t="s">
        <v>181</v>
      </c>
      <c r="G3" s="622" t="s">
        <v>77</v>
      </c>
      <c r="H3" s="475"/>
      <c r="I3" s="475"/>
      <c r="J3" s="475"/>
      <c r="K3" s="617"/>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row>
    <row r="4" spans="1:215" ht="15" customHeight="1" thickBot="1" x14ac:dyDescent="0.25">
      <c r="B4" s="623" t="s">
        <v>9</v>
      </c>
      <c r="C4" s="624"/>
      <c r="D4" s="625"/>
      <c r="E4" s="626"/>
      <c r="F4" s="627"/>
      <c r="G4" s="628"/>
      <c r="H4" s="475"/>
      <c r="I4" s="475"/>
      <c r="J4" s="475"/>
      <c r="K4" s="617"/>
    </row>
    <row r="5" spans="1:215" ht="27.75" thickBot="1" x14ac:dyDescent="0.25">
      <c r="B5" s="629" t="s">
        <v>211</v>
      </c>
      <c r="C5" s="630"/>
      <c r="D5" s="631"/>
      <c r="E5" s="632"/>
      <c r="F5" s="633"/>
      <c r="G5" s="634"/>
      <c r="H5" s="475"/>
      <c r="I5" s="475"/>
      <c r="J5" s="475"/>
      <c r="K5" s="617"/>
    </row>
    <row r="6" spans="1:215" ht="13.5" thickBot="1" x14ac:dyDescent="0.25">
      <c r="B6" s="629" t="s">
        <v>359</v>
      </c>
      <c r="C6" s="635" t="s">
        <v>12</v>
      </c>
      <c r="D6" s="631">
        <v>12</v>
      </c>
      <c r="E6" s="632">
        <v>3400</v>
      </c>
      <c r="F6" s="636">
        <f>E6</f>
        <v>3400</v>
      </c>
      <c r="G6" s="637">
        <f>D6*E6</f>
        <v>40800</v>
      </c>
      <c r="H6" s="475"/>
      <c r="I6" s="475"/>
      <c r="J6" s="475"/>
      <c r="K6" s="617"/>
    </row>
    <row r="7" spans="1:215" ht="13.5" thickBot="1" x14ac:dyDescent="0.25">
      <c r="B7" s="629" t="s">
        <v>210</v>
      </c>
      <c r="C7" s="635" t="s">
        <v>12</v>
      </c>
      <c r="D7" s="631">
        <v>12</v>
      </c>
      <c r="E7" s="632">
        <v>1300</v>
      </c>
      <c r="F7" s="636">
        <f>E7</f>
        <v>1300</v>
      </c>
      <c r="G7" s="637">
        <f>D7*E7</f>
        <v>15600</v>
      </c>
      <c r="H7" s="475"/>
      <c r="I7" s="475"/>
      <c r="J7" s="475"/>
      <c r="K7" s="617"/>
    </row>
    <row r="8" spans="1:215" ht="15" customHeight="1" thickBot="1" x14ac:dyDescent="0.25">
      <c r="B8" s="638" t="s">
        <v>17</v>
      </c>
      <c r="C8" s="639"/>
      <c r="D8" s="640"/>
      <c r="E8" s="641"/>
      <c r="F8" s="641"/>
      <c r="G8" s="642">
        <f>SUM(G6:G7)</f>
        <v>56400</v>
      </c>
      <c r="H8" s="475"/>
      <c r="I8" s="475"/>
      <c r="J8" s="475"/>
      <c r="K8" s="617"/>
    </row>
    <row r="9" spans="1:215" ht="15" customHeight="1" thickBot="1" x14ac:dyDescent="0.25">
      <c r="B9" s="643" t="s">
        <v>18</v>
      </c>
      <c r="C9" s="624"/>
      <c r="D9" s="625"/>
      <c r="E9" s="644"/>
      <c r="F9" s="626"/>
      <c r="G9" s="628"/>
      <c r="H9" s="475"/>
      <c r="I9" s="475"/>
      <c r="J9" s="475"/>
      <c r="K9" s="617"/>
    </row>
    <row r="10" spans="1:215" ht="15" customHeight="1" thickBot="1" x14ac:dyDescent="0.25">
      <c r="B10" s="645" t="s">
        <v>209</v>
      </c>
      <c r="C10" s="646" t="s">
        <v>207</v>
      </c>
      <c r="D10" s="647">
        <v>10</v>
      </c>
      <c r="E10" s="644">
        <v>500</v>
      </c>
      <c r="F10" s="632">
        <f>E10</f>
        <v>500</v>
      </c>
      <c r="G10" s="637">
        <v>5000</v>
      </c>
      <c r="H10" s="475"/>
      <c r="I10" s="475"/>
      <c r="J10" s="475"/>
      <c r="K10" s="617"/>
    </row>
    <row r="11" spans="1:215" ht="15" customHeight="1" thickBot="1" x14ac:dyDescent="0.25">
      <c r="B11" s="638" t="s">
        <v>19</v>
      </c>
      <c r="C11" s="639"/>
      <c r="D11" s="640"/>
      <c r="E11" s="648"/>
      <c r="F11" s="649"/>
      <c r="G11" s="642">
        <f>SUM(G10:G10)</f>
        <v>5000</v>
      </c>
      <c r="H11" s="475"/>
      <c r="I11" s="475"/>
      <c r="J11" s="475"/>
      <c r="K11" s="617"/>
    </row>
    <row r="12" spans="1:215" ht="15" customHeight="1" thickBot="1" x14ac:dyDescent="0.25">
      <c r="B12" s="643" t="s">
        <v>20</v>
      </c>
      <c r="C12" s="624"/>
      <c r="D12" s="625"/>
      <c r="E12" s="644"/>
      <c r="F12" s="626"/>
      <c r="G12" s="628"/>
      <c r="H12" s="475"/>
      <c r="I12" s="475"/>
      <c r="J12" s="475"/>
      <c r="K12" s="617"/>
    </row>
    <row r="13" spans="1:215" ht="15" customHeight="1" thickBot="1" x14ac:dyDescent="0.25">
      <c r="B13" s="645" t="s">
        <v>206</v>
      </c>
      <c r="C13" s="646" t="s">
        <v>30</v>
      </c>
      <c r="D13" s="647">
        <v>2</v>
      </c>
      <c r="E13" s="644">
        <v>2000</v>
      </c>
      <c r="F13" s="632">
        <f>E13</f>
        <v>2000</v>
      </c>
      <c r="G13" s="637">
        <f>E13*D13</f>
        <v>4000</v>
      </c>
      <c r="H13" s="475"/>
      <c r="I13" s="475"/>
      <c r="J13" s="475"/>
      <c r="K13" s="617"/>
    </row>
    <row r="14" spans="1:215" ht="15" customHeight="1" thickBot="1" x14ac:dyDescent="0.25">
      <c r="B14" s="645" t="s">
        <v>205</v>
      </c>
      <c r="C14" s="646" t="s">
        <v>204</v>
      </c>
      <c r="D14" s="647">
        <v>2</v>
      </c>
      <c r="E14" s="644">
        <v>500</v>
      </c>
      <c r="F14" s="632">
        <v>500</v>
      </c>
      <c r="G14" s="637">
        <f>E14*D14</f>
        <v>1000</v>
      </c>
      <c r="H14" s="475"/>
      <c r="I14" s="475"/>
      <c r="J14" s="475"/>
      <c r="K14" s="617"/>
    </row>
    <row r="15" spans="1:215" ht="15" customHeight="1" thickBot="1" x14ac:dyDescent="0.25">
      <c r="B15" s="638" t="s">
        <v>23</v>
      </c>
      <c r="C15" s="639"/>
      <c r="D15" s="640"/>
      <c r="E15" s="649"/>
      <c r="F15" s="649"/>
      <c r="G15" s="642">
        <f>SUM(G13:G14)</f>
        <v>5000</v>
      </c>
      <c r="H15" s="475"/>
      <c r="I15" s="475"/>
      <c r="J15" s="475"/>
      <c r="K15" s="617"/>
    </row>
    <row r="16" spans="1:215" ht="15" customHeight="1" thickBot="1" x14ac:dyDescent="0.25">
      <c r="B16" s="623" t="s">
        <v>203</v>
      </c>
      <c r="C16" s="635"/>
      <c r="D16" s="631"/>
      <c r="E16" s="632"/>
      <c r="F16" s="632"/>
      <c r="G16" s="637"/>
      <c r="H16" s="475"/>
      <c r="I16" s="475"/>
      <c r="J16" s="475"/>
      <c r="K16" s="617"/>
    </row>
    <row r="17" spans="2:11" ht="15" customHeight="1" thickBot="1" x14ac:dyDescent="0.25">
      <c r="B17" s="650" t="s">
        <v>360</v>
      </c>
      <c r="C17" s="646" t="s">
        <v>169</v>
      </c>
      <c r="D17" s="631">
        <v>12</v>
      </c>
      <c r="E17" s="632">
        <v>250</v>
      </c>
      <c r="F17" s="632">
        <v>250</v>
      </c>
      <c r="G17" s="637">
        <v>3000</v>
      </c>
      <c r="H17" s="475"/>
      <c r="I17" s="475"/>
      <c r="J17" s="475"/>
      <c r="K17" s="617"/>
    </row>
    <row r="18" spans="2:11" ht="15" customHeight="1" thickBot="1" x14ac:dyDescent="0.25">
      <c r="B18" s="650" t="s">
        <v>361</v>
      </c>
      <c r="C18" s="646" t="s">
        <v>169</v>
      </c>
      <c r="D18" s="631">
        <v>12</v>
      </c>
      <c r="E18" s="632">
        <v>166</v>
      </c>
      <c r="F18" s="632">
        <v>166</v>
      </c>
      <c r="G18" s="637">
        <v>2000</v>
      </c>
      <c r="H18" s="475"/>
      <c r="I18" s="475"/>
      <c r="J18" s="475"/>
      <c r="K18" s="617"/>
    </row>
    <row r="19" spans="2:11" ht="15" customHeight="1" thickBot="1" x14ac:dyDescent="0.25">
      <c r="B19" s="650" t="s">
        <v>362</v>
      </c>
      <c r="C19" s="646" t="s">
        <v>169</v>
      </c>
      <c r="D19" s="631">
        <v>12</v>
      </c>
      <c r="E19" s="632">
        <v>473</v>
      </c>
      <c r="F19" s="632">
        <v>473</v>
      </c>
      <c r="G19" s="637">
        <v>5683</v>
      </c>
      <c r="H19" s="475"/>
      <c r="I19" s="475"/>
      <c r="J19" s="475"/>
      <c r="K19" s="617"/>
    </row>
    <row r="20" spans="2:11" ht="15" customHeight="1" thickBot="1" x14ac:dyDescent="0.25">
      <c r="B20" s="650" t="s">
        <v>363</v>
      </c>
      <c r="C20" s="635"/>
      <c r="D20" s="631"/>
      <c r="E20" s="632"/>
      <c r="F20" s="632"/>
      <c r="G20" s="637">
        <v>3000</v>
      </c>
      <c r="H20" s="475"/>
      <c r="I20" s="475"/>
      <c r="J20" s="475"/>
      <c r="K20" s="617"/>
    </row>
    <row r="21" spans="2:11" ht="15" customHeight="1" thickBot="1" x14ac:dyDescent="0.25">
      <c r="B21" s="638" t="s">
        <v>25</v>
      </c>
      <c r="C21" s="651"/>
      <c r="D21" s="652"/>
      <c r="E21" s="648"/>
      <c r="F21" s="648"/>
      <c r="G21" s="642">
        <f>SUM(G17:G20)</f>
        <v>13683</v>
      </c>
      <c r="H21" s="475"/>
      <c r="I21" s="475"/>
      <c r="J21" s="475"/>
      <c r="K21" s="617"/>
    </row>
    <row r="22" spans="2:11" ht="15" customHeight="1" thickBot="1" x14ac:dyDescent="0.25">
      <c r="B22" s="643" t="s">
        <v>202</v>
      </c>
      <c r="C22" s="624"/>
      <c r="D22" s="625"/>
      <c r="E22" s="626"/>
      <c r="F22" s="626"/>
      <c r="G22" s="628"/>
      <c r="H22" s="475"/>
      <c r="I22" s="475"/>
      <c r="J22" s="475"/>
      <c r="K22" s="617"/>
    </row>
    <row r="23" spans="2:11" ht="15" customHeight="1" thickBot="1" x14ac:dyDescent="0.25">
      <c r="B23" s="653" t="s">
        <v>404</v>
      </c>
      <c r="C23" s="624"/>
      <c r="D23" s="625"/>
      <c r="E23" s="626"/>
      <c r="F23" s="626"/>
      <c r="G23" s="637">
        <v>8500</v>
      </c>
      <c r="H23" s="475"/>
      <c r="I23" s="475"/>
      <c r="J23" s="475"/>
      <c r="K23" s="617"/>
    </row>
    <row r="24" spans="2:11" ht="43.5" customHeight="1" thickBot="1" x14ac:dyDescent="0.25">
      <c r="B24" s="658" t="s">
        <v>201</v>
      </c>
      <c r="C24" s="659"/>
      <c r="D24" s="660"/>
      <c r="E24" s="661"/>
      <c r="F24" s="662"/>
      <c r="G24" s="642">
        <f>+G33+G25</f>
        <v>48200</v>
      </c>
      <c r="H24" s="475"/>
      <c r="I24" s="475"/>
      <c r="J24" s="475"/>
      <c r="K24" s="617"/>
    </row>
    <row r="25" spans="2:11" s="475" customFormat="1" ht="33" customHeight="1" thickBot="1" x14ac:dyDescent="0.25">
      <c r="B25" s="663" t="s">
        <v>405</v>
      </c>
      <c r="C25" s="664"/>
      <c r="D25" s="665"/>
      <c r="E25" s="666"/>
      <c r="F25" s="666"/>
      <c r="G25" s="667">
        <f>SUM(G30:G32)</f>
        <v>28500</v>
      </c>
      <c r="K25" s="617"/>
    </row>
    <row r="26" spans="2:11" s="475" customFormat="1" ht="38.450000000000003" hidden="1" customHeight="1" x14ac:dyDescent="0.2">
      <c r="B26" s="668" t="s">
        <v>200</v>
      </c>
      <c r="C26" s="646"/>
      <c r="D26" s="647"/>
      <c r="E26" s="644"/>
      <c r="F26" s="632"/>
      <c r="G26" s="637">
        <v>8000</v>
      </c>
      <c r="K26" s="617"/>
    </row>
    <row r="27" spans="2:11" s="475" customFormat="1" ht="63" hidden="1" customHeight="1" x14ac:dyDescent="0.2">
      <c r="B27" s="668" t="s">
        <v>199</v>
      </c>
      <c r="C27" s="646"/>
      <c r="D27" s="647"/>
      <c r="E27" s="644"/>
      <c r="F27" s="632"/>
      <c r="G27" s="637">
        <v>8200</v>
      </c>
      <c r="K27" s="617"/>
    </row>
    <row r="28" spans="2:11" s="475" customFormat="1" ht="72.75" hidden="1" customHeight="1" x14ac:dyDescent="0.2">
      <c r="B28" s="668" t="s">
        <v>198</v>
      </c>
      <c r="C28" s="646"/>
      <c r="D28" s="647"/>
      <c r="E28" s="644"/>
      <c r="F28" s="632"/>
      <c r="G28" s="637">
        <v>7000</v>
      </c>
      <c r="K28" s="617"/>
    </row>
    <row r="29" spans="2:11" s="475" customFormat="1" ht="65.25" hidden="1" customHeight="1" x14ac:dyDescent="0.2">
      <c r="B29" s="668" t="s">
        <v>197</v>
      </c>
      <c r="C29" s="646"/>
      <c r="D29" s="647"/>
      <c r="E29" s="644"/>
      <c r="F29" s="632"/>
      <c r="G29" s="637">
        <v>7000</v>
      </c>
      <c r="K29" s="617"/>
    </row>
    <row r="30" spans="2:11" s="475" customFormat="1" ht="15" customHeight="1" thickBot="1" x14ac:dyDescent="0.25">
      <c r="B30" s="668" t="s">
        <v>365</v>
      </c>
      <c r="C30" s="646" t="s">
        <v>164</v>
      </c>
      <c r="D30" s="647">
        <v>30</v>
      </c>
      <c r="E30" s="644">
        <v>500</v>
      </c>
      <c r="F30" s="632">
        <v>500</v>
      </c>
      <c r="G30" s="637">
        <v>15000</v>
      </c>
      <c r="K30" s="617"/>
    </row>
    <row r="31" spans="2:11" s="475" customFormat="1" ht="15" customHeight="1" thickBot="1" x14ac:dyDescent="0.25">
      <c r="B31" s="668" t="s">
        <v>366</v>
      </c>
      <c r="C31" s="646" t="s">
        <v>164</v>
      </c>
      <c r="D31" s="647">
        <v>40</v>
      </c>
      <c r="E31" s="644">
        <v>200</v>
      </c>
      <c r="F31" s="632">
        <v>200</v>
      </c>
      <c r="G31" s="637">
        <v>8000</v>
      </c>
      <c r="K31" s="617"/>
    </row>
    <row r="32" spans="2:11" s="475" customFormat="1" ht="15" customHeight="1" thickBot="1" x14ac:dyDescent="0.25">
      <c r="B32" s="668" t="s">
        <v>367</v>
      </c>
      <c r="C32" s="646" t="s">
        <v>368</v>
      </c>
      <c r="D32" s="647"/>
      <c r="E32" s="644"/>
      <c r="F32" s="632"/>
      <c r="G32" s="637">
        <v>5500</v>
      </c>
      <c r="K32" s="617"/>
    </row>
    <row r="33" spans="2:11" s="475" customFormat="1" ht="32.25" customHeight="1" thickBot="1" x14ac:dyDescent="0.25">
      <c r="B33" s="663" t="s">
        <v>406</v>
      </c>
      <c r="C33" s="664"/>
      <c r="D33" s="665"/>
      <c r="E33" s="666"/>
      <c r="F33" s="666"/>
      <c r="G33" s="667">
        <f>SUM(G35:G37)</f>
        <v>19700</v>
      </c>
      <c r="K33" s="617"/>
    </row>
    <row r="34" spans="2:11" ht="57" hidden="1" customHeight="1" x14ac:dyDescent="0.2">
      <c r="B34" s="653" t="s">
        <v>196</v>
      </c>
      <c r="C34" s="646"/>
      <c r="D34" s="647"/>
      <c r="E34" s="644"/>
      <c r="F34" s="632"/>
      <c r="G34" s="637">
        <v>18000</v>
      </c>
      <c r="H34" s="475"/>
      <c r="I34" s="475"/>
      <c r="J34" s="475"/>
      <c r="K34" s="617"/>
    </row>
    <row r="35" spans="2:11" ht="15" customHeight="1" thickBot="1" x14ac:dyDescent="0.25">
      <c r="B35" s="668" t="s">
        <v>365</v>
      </c>
      <c r="C35" s="646" t="s">
        <v>164</v>
      </c>
      <c r="D35" s="647">
        <v>15</v>
      </c>
      <c r="E35" s="644">
        <v>500</v>
      </c>
      <c r="F35" s="632">
        <v>500</v>
      </c>
      <c r="G35" s="637">
        <v>10000</v>
      </c>
      <c r="H35" s="475"/>
      <c r="I35" s="475"/>
      <c r="J35" s="475"/>
      <c r="K35" s="617"/>
    </row>
    <row r="36" spans="2:11" ht="15" customHeight="1" thickBot="1" x14ac:dyDescent="0.25">
      <c r="B36" s="668" t="s">
        <v>366</v>
      </c>
      <c r="C36" s="646" t="s">
        <v>164</v>
      </c>
      <c r="D36" s="647">
        <v>21</v>
      </c>
      <c r="E36" s="644">
        <v>200</v>
      </c>
      <c r="F36" s="632">
        <v>200</v>
      </c>
      <c r="G36" s="637">
        <v>4200</v>
      </c>
      <c r="H36" s="475"/>
      <c r="I36" s="475"/>
      <c r="J36" s="475"/>
      <c r="K36" s="617"/>
    </row>
    <row r="37" spans="2:11" ht="15" customHeight="1" thickBot="1" x14ac:dyDescent="0.25">
      <c r="B37" s="668" t="s">
        <v>367</v>
      </c>
      <c r="C37" s="646" t="s">
        <v>368</v>
      </c>
      <c r="D37" s="647"/>
      <c r="E37" s="644"/>
      <c r="F37" s="632"/>
      <c r="G37" s="637">
        <v>5500</v>
      </c>
      <c r="H37" s="475"/>
      <c r="I37" s="475"/>
      <c r="J37" s="475"/>
      <c r="K37" s="617"/>
    </row>
    <row r="38" spans="2:11" ht="56.25" customHeight="1" thickBot="1" x14ac:dyDescent="0.25">
      <c r="B38" s="658" t="s">
        <v>195</v>
      </c>
      <c r="C38" s="659"/>
      <c r="D38" s="660"/>
      <c r="E38" s="661"/>
      <c r="F38" s="662"/>
      <c r="G38" s="642">
        <f>+G45+G39</f>
        <v>46100</v>
      </c>
      <c r="H38" s="475"/>
      <c r="I38" s="475"/>
      <c r="J38" s="475"/>
      <c r="K38" s="617"/>
    </row>
    <row r="39" spans="2:11" s="670" customFormat="1" ht="30" customHeight="1" thickBot="1" x14ac:dyDescent="0.25">
      <c r="B39" s="663" t="s">
        <v>407</v>
      </c>
      <c r="C39" s="669"/>
      <c r="D39" s="665"/>
      <c r="E39" s="666"/>
      <c r="F39" s="666"/>
      <c r="G39" s="667">
        <f>SUM(G42:G44)</f>
        <v>14800</v>
      </c>
      <c r="K39" s="671"/>
    </row>
    <row r="40" spans="2:11" s="475" customFormat="1" ht="52.5" hidden="1" customHeight="1" x14ac:dyDescent="0.2">
      <c r="B40" s="653" t="s">
        <v>194</v>
      </c>
      <c r="C40" s="672"/>
      <c r="D40" s="647"/>
      <c r="E40" s="644"/>
      <c r="F40" s="632"/>
      <c r="G40" s="637">
        <v>16000</v>
      </c>
      <c r="K40" s="617"/>
    </row>
    <row r="41" spans="2:11" s="475" customFormat="1" ht="38.450000000000003" hidden="1" customHeight="1" x14ac:dyDescent="0.2">
      <c r="B41" s="653" t="s">
        <v>193</v>
      </c>
      <c r="C41" s="672"/>
      <c r="D41" s="647"/>
      <c r="E41" s="644"/>
      <c r="F41" s="632"/>
      <c r="G41" s="637">
        <v>8000</v>
      </c>
      <c r="K41" s="617"/>
    </row>
    <row r="42" spans="2:11" s="475" customFormat="1" ht="18.95" customHeight="1" thickBot="1" x14ac:dyDescent="0.25">
      <c r="B42" s="668" t="s">
        <v>366</v>
      </c>
      <c r="C42" s="646" t="s">
        <v>164</v>
      </c>
      <c r="D42" s="647">
        <v>30</v>
      </c>
      <c r="E42" s="644">
        <v>160</v>
      </c>
      <c r="F42" s="632">
        <v>160</v>
      </c>
      <c r="G42" s="637">
        <v>4800</v>
      </c>
      <c r="K42" s="617"/>
    </row>
    <row r="43" spans="2:11" s="475" customFormat="1" ht="18.95" customHeight="1" thickBot="1" x14ac:dyDescent="0.25">
      <c r="B43" s="668" t="s">
        <v>367</v>
      </c>
      <c r="C43" s="646" t="s">
        <v>368</v>
      </c>
      <c r="D43" s="647"/>
      <c r="E43" s="644"/>
      <c r="F43" s="632"/>
      <c r="G43" s="637">
        <v>5000</v>
      </c>
      <c r="K43" s="617"/>
    </row>
    <row r="44" spans="2:11" s="475" customFormat="1" ht="20.45" customHeight="1" thickBot="1" x14ac:dyDescent="0.25">
      <c r="B44" s="668" t="s">
        <v>369</v>
      </c>
      <c r="C44" s="647" t="s">
        <v>370</v>
      </c>
      <c r="D44" s="647"/>
      <c r="E44" s="644"/>
      <c r="F44" s="632"/>
      <c r="G44" s="637">
        <v>5000</v>
      </c>
      <c r="K44" s="617"/>
    </row>
    <row r="45" spans="2:11" s="670" customFormat="1" ht="38.450000000000003" customHeight="1" thickBot="1" x14ac:dyDescent="0.25">
      <c r="B45" s="663" t="s">
        <v>408</v>
      </c>
      <c r="C45" s="673"/>
      <c r="D45" s="665"/>
      <c r="E45" s="666"/>
      <c r="F45" s="666"/>
      <c r="G45" s="667">
        <f>SUM(G48:G51)</f>
        <v>31300</v>
      </c>
      <c r="K45" s="671"/>
    </row>
    <row r="46" spans="2:11" ht="38.450000000000003" hidden="1" customHeight="1" x14ac:dyDescent="0.2">
      <c r="B46" s="653" t="s">
        <v>192</v>
      </c>
      <c r="C46" s="672"/>
      <c r="D46" s="647"/>
      <c r="E46" s="644"/>
      <c r="F46" s="632"/>
      <c r="G46" s="637">
        <v>12000</v>
      </c>
      <c r="H46" s="475"/>
      <c r="I46" s="475"/>
      <c r="J46" s="475"/>
      <c r="K46" s="617"/>
    </row>
    <row r="47" spans="2:11" ht="38.450000000000003" hidden="1" customHeight="1" x14ac:dyDescent="0.2">
      <c r="B47" s="629" t="s">
        <v>191</v>
      </c>
      <c r="C47" s="674"/>
      <c r="D47" s="647"/>
      <c r="E47" s="644"/>
      <c r="F47" s="632"/>
      <c r="G47" s="637">
        <v>10000</v>
      </c>
      <c r="H47" s="475"/>
      <c r="I47" s="475"/>
      <c r="J47" s="475"/>
      <c r="K47" s="617"/>
    </row>
    <row r="48" spans="2:11" ht="21.6" customHeight="1" thickBot="1" x14ac:dyDescent="0.25">
      <c r="B48" s="675" t="s">
        <v>371</v>
      </c>
      <c r="C48" s="646" t="s">
        <v>164</v>
      </c>
      <c r="D48" s="647">
        <v>10</v>
      </c>
      <c r="E48" s="644">
        <v>500</v>
      </c>
      <c r="F48" s="632">
        <v>500</v>
      </c>
      <c r="G48" s="637">
        <v>15000</v>
      </c>
      <c r="H48" s="475"/>
      <c r="I48" s="475"/>
      <c r="J48" s="475"/>
      <c r="K48" s="617"/>
    </row>
    <row r="49" spans="2:11" ht="21.6" customHeight="1" thickBot="1" x14ac:dyDescent="0.25">
      <c r="B49" s="675" t="s">
        <v>366</v>
      </c>
      <c r="C49" s="646" t="s">
        <v>164</v>
      </c>
      <c r="D49" s="647">
        <v>20</v>
      </c>
      <c r="E49" s="644">
        <v>200</v>
      </c>
      <c r="F49" s="632">
        <v>200</v>
      </c>
      <c r="G49" s="637">
        <v>4000</v>
      </c>
      <c r="H49" s="475"/>
      <c r="I49" s="475"/>
      <c r="J49" s="475"/>
      <c r="K49" s="617"/>
    </row>
    <row r="50" spans="2:11" ht="18.95" customHeight="1" thickBot="1" x14ac:dyDescent="0.25">
      <c r="B50" s="675" t="s">
        <v>367</v>
      </c>
      <c r="C50" s="646" t="s">
        <v>368</v>
      </c>
      <c r="D50" s="647"/>
      <c r="E50" s="644"/>
      <c r="F50" s="632"/>
      <c r="G50" s="637">
        <v>5000</v>
      </c>
      <c r="H50" s="475"/>
      <c r="I50" s="475"/>
      <c r="J50" s="475"/>
      <c r="K50" s="617"/>
    </row>
    <row r="51" spans="2:11" ht="18.95" customHeight="1" thickBot="1" x14ac:dyDescent="0.25">
      <c r="B51" s="675" t="s">
        <v>369</v>
      </c>
      <c r="C51" s="647" t="s">
        <v>370</v>
      </c>
      <c r="D51" s="647"/>
      <c r="E51" s="644"/>
      <c r="F51" s="632"/>
      <c r="G51" s="637">
        <v>7300</v>
      </c>
      <c r="H51" s="475"/>
      <c r="I51" s="475"/>
      <c r="J51" s="475"/>
      <c r="K51" s="617"/>
    </row>
    <row r="52" spans="2:11" ht="15" customHeight="1" thickBot="1" x14ac:dyDescent="0.25">
      <c r="B52" s="658" t="s">
        <v>401</v>
      </c>
      <c r="C52" s="655"/>
      <c r="D52" s="656"/>
      <c r="E52" s="641"/>
      <c r="F52" s="641"/>
      <c r="G52" s="642"/>
      <c r="H52" s="475"/>
      <c r="I52" s="475"/>
      <c r="J52" s="475"/>
      <c r="K52" s="617"/>
    </row>
    <row r="53" spans="2:11" ht="15" customHeight="1" thickBot="1" x14ac:dyDescent="0.25">
      <c r="B53" s="653" t="s">
        <v>364</v>
      </c>
      <c r="C53" s="624"/>
      <c r="D53" s="625"/>
      <c r="E53" s="626"/>
      <c r="F53" s="626"/>
      <c r="G53" s="637">
        <v>4000</v>
      </c>
      <c r="H53" s="475"/>
      <c r="I53" s="475"/>
      <c r="J53" s="475"/>
      <c r="K53" s="617"/>
    </row>
    <row r="54" spans="2:11" ht="15" customHeight="1" thickBot="1" x14ac:dyDescent="0.25">
      <c r="B54" s="654" t="s">
        <v>402</v>
      </c>
      <c r="C54" s="655"/>
      <c r="D54" s="656"/>
      <c r="E54" s="641"/>
      <c r="F54" s="641"/>
      <c r="G54" s="657">
        <f>SUM(G53)</f>
        <v>4000</v>
      </c>
      <c r="H54" s="475"/>
      <c r="I54" s="475"/>
      <c r="J54" s="475"/>
      <c r="K54" s="617"/>
    </row>
    <row r="55" spans="2:11" ht="16.5" customHeight="1" thickBot="1" x14ac:dyDescent="0.25">
      <c r="B55" s="658" t="s">
        <v>403</v>
      </c>
      <c r="C55" s="659"/>
      <c r="D55" s="660"/>
      <c r="E55" s="661"/>
      <c r="F55" s="661"/>
      <c r="G55" s="642">
        <f>G8+G11+G15+G21+G54+G24+G38</f>
        <v>178383</v>
      </c>
      <c r="H55" s="475"/>
      <c r="I55" s="475"/>
      <c r="J55" s="475"/>
      <c r="K55" s="617"/>
    </row>
    <row r="56" spans="2:11" ht="30" customHeight="1" thickBot="1" x14ac:dyDescent="0.25">
      <c r="B56" s="650" t="s">
        <v>55</v>
      </c>
      <c r="C56" s="676">
        <v>7.0000000000000007E-2</v>
      </c>
      <c r="D56" s="647"/>
      <c r="E56" s="644"/>
      <c r="F56" s="644"/>
      <c r="G56" s="634">
        <f>G55*7%</f>
        <v>12486.810000000001</v>
      </c>
      <c r="H56" s="475"/>
      <c r="I56" s="475"/>
      <c r="J56" s="475"/>
      <c r="K56" s="617"/>
    </row>
    <row r="57" spans="2:11" ht="25.5" customHeight="1" thickBot="1" x14ac:dyDescent="0.25">
      <c r="B57" s="643" t="s">
        <v>56</v>
      </c>
      <c r="C57" s="677"/>
      <c r="D57" s="678"/>
      <c r="E57" s="679"/>
      <c r="F57" s="679"/>
      <c r="G57" s="628">
        <f>G55+G56</f>
        <v>190869.81</v>
      </c>
      <c r="H57" s="475"/>
      <c r="I57" s="475"/>
      <c r="J57" s="475"/>
      <c r="K57" s="617"/>
    </row>
    <row r="58" spans="2:11" ht="16.5" customHeight="1" thickBot="1" x14ac:dyDescent="0.25">
      <c r="B58" s="658" t="s">
        <v>372</v>
      </c>
      <c r="C58" s="638"/>
      <c r="D58" s="640"/>
      <c r="E58" s="649"/>
      <c r="F58" s="649"/>
      <c r="G58" s="642">
        <f>G57</f>
        <v>190869.81</v>
      </c>
      <c r="H58" s="475"/>
      <c r="I58" s="475"/>
      <c r="J58" s="475"/>
      <c r="K58" s="617"/>
    </row>
    <row r="59" spans="2:11" ht="13.5" thickBot="1" x14ac:dyDescent="0.25">
      <c r="B59" s="653"/>
      <c r="C59" s="646"/>
      <c r="D59" s="647"/>
      <c r="E59" s="644"/>
      <c r="F59" s="672"/>
      <c r="G59" s="634"/>
      <c r="H59" s="475"/>
      <c r="I59" s="475"/>
      <c r="J59" s="475"/>
      <c r="K59" s="617"/>
    </row>
    <row r="60" spans="2:11" ht="16.5" customHeight="1" thickBot="1" x14ac:dyDescent="0.25">
      <c r="B60" s="643"/>
      <c r="C60" s="680"/>
      <c r="D60" s="678"/>
      <c r="E60" s="679"/>
      <c r="F60" s="681"/>
      <c r="G60" s="628"/>
      <c r="H60" s="475"/>
      <c r="I60" s="475"/>
      <c r="J60" s="475"/>
      <c r="K60" s="617"/>
    </row>
    <row r="61" spans="2:11" x14ac:dyDescent="0.2">
      <c r="B61" s="483"/>
      <c r="C61" s="483"/>
      <c r="D61" s="682"/>
      <c r="E61" s="481"/>
      <c r="F61" s="475"/>
      <c r="G61" s="683"/>
      <c r="H61" s="475"/>
      <c r="I61" s="475"/>
      <c r="J61" s="475"/>
      <c r="K61" s="617"/>
    </row>
    <row r="62" spans="2:11" ht="66.75" customHeight="1" x14ac:dyDescent="0.2">
      <c r="B62" s="923" t="s">
        <v>60</v>
      </c>
      <c r="C62" s="923"/>
      <c r="D62" s="923"/>
      <c r="E62" s="923"/>
      <c r="F62" s="923"/>
      <c r="G62" s="923"/>
      <c r="H62" s="475"/>
      <c r="I62" s="475"/>
      <c r="J62" s="475"/>
      <c r="K62" s="617"/>
    </row>
    <row r="63" spans="2:11" ht="18" customHeight="1" x14ac:dyDescent="0.2">
      <c r="B63" s="911" t="s">
        <v>61</v>
      </c>
      <c r="C63" s="911"/>
      <c r="D63" s="911"/>
      <c r="E63" s="911"/>
      <c r="F63" s="911"/>
      <c r="G63" s="911"/>
      <c r="H63" s="475"/>
      <c r="I63" s="475"/>
      <c r="J63" s="475"/>
      <c r="K63" s="617"/>
    </row>
    <row r="64" spans="2:11" ht="33.75" customHeight="1" x14ac:dyDescent="0.2">
      <c r="B64" s="911" t="s">
        <v>62</v>
      </c>
      <c r="C64" s="911"/>
      <c r="D64" s="911"/>
      <c r="E64" s="911"/>
      <c r="F64" s="911"/>
      <c r="G64" s="911"/>
      <c r="H64" s="475"/>
      <c r="I64" s="475"/>
      <c r="J64" s="475"/>
      <c r="K64" s="617"/>
    </row>
    <row r="65" spans="2:11" ht="23.25" customHeight="1" x14ac:dyDescent="0.2">
      <c r="B65" s="911" t="s">
        <v>63</v>
      </c>
      <c r="C65" s="911"/>
      <c r="D65" s="911"/>
      <c r="E65" s="911"/>
      <c r="F65" s="911"/>
      <c r="G65" s="911"/>
      <c r="H65" s="475"/>
      <c r="I65" s="475"/>
      <c r="J65" s="475"/>
      <c r="K65" s="617"/>
    </row>
    <row r="66" spans="2:11" ht="90" customHeight="1" x14ac:dyDescent="0.2">
      <c r="B66" s="907" t="s">
        <v>64</v>
      </c>
      <c r="C66" s="907"/>
      <c r="D66" s="907"/>
      <c r="E66" s="907"/>
      <c r="F66" s="907"/>
      <c r="G66" s="907"/>
      <c r="H66" s="475"/>
      <c r="I66" s="475"/>
      <c r="J66" s="475"/>
      <c r="K66" s="617"/>
    </row>
    <row r="67" spans="2:11" ht="36.75" customHeight="1" x14ac:dyDescent="0.2">
      <c r="B67" s="911" t="s">
        <v>65</v>
      </c>
      <c r="C67" s="911"/>
      <c r="D67" s="911"/>
      <c r="E67" s="911"/>
      <c r="F67" s="911"/>
      <c r="G67" s="911"/>
      <c r="H67" s="475"/>
      <c r="I67" s="475"/>
      <c r="J67" s="475"/>
      <c r="K67" s="617"/>
    </row>
    <row r="68" spans="2:11" x14ac:dyDescent="0.2">
      <c r="B68" s="911" t="s">
        <v>66</v>
      </c>
      <c r="C68" s="911"/>
      <c r="D68" s="911"/>
      <c r="E68" s="911"/>
      <c r="F68" s="911"/>
      <c r="G68" s="911"/>
      <c r="H68" s="475"/>
      <c r="I68" s="475"/>
      <c r="J68" s="475"/>
      <c r="K68" s="617"/>
    </row>
    <row r="69" spans="2:11" ht="18" customHeight="1" x14ac:dyDescent="0.2">
      <c r="B69" s="911" t="s">
        <v>67</v>
      </c>
      <c r="C69" s="911"/>
      <c r="D69" s="911"/>
      <c r="E69" s="911"/>
      <c r="F69" s="911"/>
      <c r="G69" s="911"/>
      <c r="H69" s="475"/>
      <c r="I69" s="475"/>
      <c r="J69" s="475"/>
      <c r="K69" s="617"/>
    </row>
    <row r="70" spans="2:11" x14ac:dyDescent="0.2">
      <c r="B70" s="912" t="s">
        <v>68</v>
      </c>
      <c r="C70" s="912"/>
      <c r="D70" s="912"/>
      <c r="E70" s="912"/>
      <c r="F70" s="912"/>
      <c r="G70" s="912"/>
      <c r="H70" s="475"/>
      <c r="I70" s="475"/>
      <c r="J70" s="475"/>
      <c r="K70" s="617"/>
    </row>
    <row r="71" spans="2:11" ht="20.25" customHeight="1" x14ac:dyDescent="0.2">
      <c r="B71" s="912" t="s">
        <v>69</v>
      </c>
      <c r="C71" s="912"/>
      <c r="D71" s="912"/>
      <c r="E71" s="912"/>
      <c r="F71" s="912"/>
      <c r="G71" s="912"/>
      <c r="H71" s="475"/>
      <c r="I71" s="475"/>
      <c r="J71" s="475"/>
      <c r="K71" s="617"/>
    </row>
    <row r="72" spans="2:11" ht="57" customHeight="1" x14ac:dyDescent="0.2">
      <c r="B72" s="907" t="s">
        <v>70</v>
      </c>
      <c r="C72" s="907"/>
      <c r="D72" s="907"/>
      <c r="E72" s="907"/>
      <c r="F72" s="907"/>
      <c r="G72" s="907"/>
      <c r="H72" s="475"/>
      <c r="I72" s="475"/>
      <c r="J72" s="475"/>
      <c r="K72" s="617"/>
    </row>
    <row r="73" spans="2:11" ht="57" customHeight="1" x14ac:dyDescent="0.2">
      <c r="B73" s="907" t="s">
        <v>71</v>
      </c>
      <c r="C73" s="907"/>
      <c r="D73" s="907"/>
      <c r="E73" s="907"/>
      <c r="F73" s="907"/>
      <c r="G73" s="907"/>
      <c r="H73" s="475"/>
      <c r="I73" s="475"/>
      <c r="J73" s="475"/>
      <c r="K73" s="617"/>
    </row>
    <row r="74" spans="2:11" ht="69" customHeight="1" x14ac:dyDescent="0.2">
      <c r="B74" s="907" t="s">
        <v>72</v>
      </c>
      <c r="C74" s="907"/>
      <c r="D74" s="907"/>
      <c r="E74" s="907"/>
      <c r="F74" s="907"/>
      <c r="G74" s="907"/>
      <c r="H74" s="475"/>
      <c r="I74" s="475"/>
      <c r="J74" s="475"/>
      <c r="K74" s="617"/>
    </row>
    <row r="75" spans="2:11" ht="81" customHeight="1" x14ac:dyDescent="0.2">
      <c r="B75" s="907" t="s">
        <v>73</v>
      </c>
      <c r="C75" s="907"/>
      <c r="D75" s="907"/>
      <c r="E75" s="907"/>
      <c r="F75" s="907"/>
      <c r="G75" s="907"/>
      <c r="H75" s="475"/>
      <c r="I75" s="475"/>
      <c r="J75" s="475"/>
      <c r="K75" s="617"/>
    </row>
    <row r="76" spans="2:11" ht="25.5" customHeight="1" x14ac:dyDescent="0.2">
      <c r="B76" s="913" t="s">
        <v>74</v>
      </c>
      <c r="C76" s="913"/>
      <c r="D76" s="913"/>
      <c r="E76" s="913"/>
      <c r="F76" s="913"/>
      <c r="G76" s="913"/>
      <c r="H76" s="475"/>
      <c r="I76" s="475"/>
      <c r="J76" s="475"/>
      <c r="K76" s="617"/>
    </row>
    <row r="77" spans="2:11" x14ac:dyDescent="0.2">
      <c r="H77" s="475"/>
      <c r="I77" s="475"/>
      <c r="J77" s="475"/>
      <c r="K77" s="617"/>
    </row>
    <row r="78" spans="2:11" x14ac:dyDescent="0.2">
      <c r="H78" s="475"/>
      <c r="I78" s="475"/>
      <c r="J78" s="475"/>
      <c r="K78" s="617"/>
    </row>
    <row r="79" spans="2:11" x14ac:dyDescent="0.2">
      <c r="H79" s="475"/>
      <c r="I79" s="475"/>
      <c r="J79" s="475"/>
      <c r="K79" s="617"/>
    </row>
    <row r="80" spans="2:11" x14ac:dyDescent="0.2">
      <c r="H80" s="475"/>
      <c r="I80" s="475"/>
      <c r="J80" s="475"/>
      <c r="K80" s="617"/>
    </row>
    <row r="81" spans="4:11" x14ac:dyDescent="0.2">
      <c r="H81" s="475"/>
      <c r="I81" s="475"/>
      <c r="J81" s="475"/>
      <c r="K81" s="617"/>
    </row>
    <row r="82" spans="4:11" x14ac:dyDescent="0.2">
      <c r="H82" s="475"/>
      <c r="I82" s="475"/>
      <c r="J82" s="475"/>
      <c r="K82" s="617"/>
    </row>
    <row r="83" spans="4:11" x14ac:dyDescent="0.2">
      <c r="H83" s="475"/>
      <c r="I83" s="475"/>
      <c r="J83" s="475"/>
      <c r="K83" s="617"/>
    </row>
    <row r="84" spans="4:11" x14ac:dyDescent="0.2">
      <c r="H84" s="475"/>
      <c r="I84" s="475"/>
      <c r="J84" s="475"/>
      <c r="K84" s="617"/>
    </row>
    <row r="85" spans="4:11" x14ac:dyDescent="0.2">
      <c r="H85" s="475"/>
      <c r="I85" s="475"/>
      <c r="J85" s="475"/>
      <c r="K85" s="617"/>
    </row>
    <row r="86" spans="4:11" x14ac:dyDescent="0.2">
      <c r="D86" s="686"/>
      <c r="E86" s="474"/>
      <c r="F86" s="590"/>
      <c r="G86" s="687"/>
      <c r="H86" s="475"/>
      <c r="I86" s="475"/>
      <c r="J86" s="475"/>
      <c r="K86" s="617"/>
    </row>
    <row r="87" spans="4:11" x14ac:dyDescent="0.2">
      <c r="D87" s="686"/>
      <c r="E87" s="474"/>
      <c r="F87" s="590"/>
      <c r="G87" s="687"/>
      <c r="H87" s="475"/>
      <c r="I87" s="475"/>
      <c r="J87" s="475"/>
      <c r="K87" s="617"/>
    </row>
    <row r="88" spans="4:11" x14ac:dyDescent="0.2">
      <c r="D88" s="686"/>
      <c r="E88" s="474"/>
      <c r="F88" s="590"/>
      <c r="G88" s="687"/>
      <c r="H88" s="475"/>
      <c r="I88" s="475"/>
      <c r="J88" s="475"/>
      <c r="K88" s="617"/>
    </row>
    <row r="89" spans="4:11" x14ac:dyDescent="0.2">
      <c r="D89" s="686"/>
      <c r="E89" s="474"/>
      <c r="F89" s="590"/>
      <c r="G89" s="687"/>
      <c r="H89" s="475"/>
      <c r="I89" s="475"/>
      <c r="J89" s="475"/>
      <c r="K89" s="617"/>
    </row>
    <row r="90" spans="4:11" x14ac:dyDescent="0.2">
      <c r="D90" s="686"/>
      <c r="E90" s="474"/>
      <c r="F90" s="590"/>
      <c r="G90" s="687"/>
      <c r="H90" s="475"/>
      <c r="I90" s="475"/>
      <c r="J90" s="475"/>
      <c r="K90" s="617"/>
    </row>
    <row r="91" spans="4:11" x14ac:dyDescent="0.2">
      <c r="D91" s="686"/>
      <c r="E91" s="474"/>
      <c r="F91" s="590"/>
      <c r="G91" s="687"/>
      <c r="H91" s="475"/>
      <c r="I91" s="475"/>
      <c r="J91" s="475"/>
      <c r="K91" s="617"/>
    </row>
    <row r="92" spans="4:11" x14ac:dyDescent="0.2">
      <c r="D92" s="686"/>
      <c r="E92" s="474"/>
      <c r="F92" s="590"/>
      <c r="G92" s="687"/>
      <c r="H92" s="475"/>
      <c r="I92" s="475"/>
      <c r="J92" s="475"/>
      <c r="K92" s="617"/>
    </row>
    <row r="93" spans="4:11" x14ac:dyDescent="0.2">
      <c r="D93" s="686"/>
      <c r="E93" s="474"/>
      <c r="F93" s="590"/>
      <c r="G93" s="687"/>
      <c r="H93" s="475"/>
      <c r="I93" s="475"/>
      <c r="J93" s="475"/>
      <c r="K93" s="617"/>
    </row>
    <row r="94" spans="4:11" x14ac:dyDescent="0.2">
      <c r="D94" s="686"/>
      <c r="E94" s="474"/>
      <c r="F94" s="590"/>
      <c r="G94" s="687"/>
      <c r="H94" s="475"/>
      <c r="I94" s="475"/>
      <c r="J94" s="475"/>
      <c r="K94" s="617"/>
    </row>
    <row r="95" spans="4:11" x14ac:dyDescent="0.2">
      <c r="D95" s="686"/>
      <c r="E95" s="474"/>
      <c r="F95" s="590"/>
      <c r="G95" s="687"/>
      <c r="H95" s="475"/>
      <c r="I95" s="475"/>
      <c r="J95" s="475"/>
      <c r="K95" s="617"/>
    </row>
    <row r="96" spans="4:11" x14ac:dyDescent="0.2">
      <c r="D96" s="686"/>
      <c r="E96" s="474"/>
      <c r="F96" s="590"/>
      <c r="G96" s="687"/>
      <c r="H96" s="475"/>
      <c r="I96" s="475"/>
      <c r="J96" s="475"/>
      <c r="K96" s="617"/>
    </row>
    <row r="97" spans="4:11" x14ac:dyDescent="0.2">
      <c r="D97" s="686"/>
      <c r="E97" s="474"/>
      <c r="F97" s="590"/>
      <c r="G97" s="687"/>
      <c r="H97" s="475"/>
      <c r="I97" s="475"/>
      <c r="J97" s="475"/>
      <c r="K97" s="617"/>
    </row>
    <row r="98" spans="4:11" x14ac:dyDescent="0.2">
      <c r="D98" s="686"/>
      <c r="E98" s="474"/>
      <c r="F98" s="590"/>
      <c r="G98" s="687"/>
      <c r="H98" s="475"/>
      <c r="I98" s="475"/>
      <c r="J98" s="475"/>
      <c r="K98" s="617"/>
    </row>
    <row r="99" spans="4:11" x14ac:dyDescent="0.2">
      <c r="D99" s="686"/>
      <c r="E99" s="474"/>
      <c r="F99" s="590"/>
      <c r="G99" s="687"/>
      <c r="H99" s="475"/>
      <c r="I99" s="475"/>
      <c r="J99" s="475"/>
      <c r="K99" s="617"/>
    </row>
    <row r="100" spans="4:11" x14ac:dyDescent="0.2">
      <c r="D100" s="686"/>
      <c r="E100" s="474"/>
      <c r="F100" s="590"/>
      <c r="G100" s="687"/>
      <c r="H100" s="475"/>
      <c r="I100" s="475"/>
      <c r="J100" s="475"/>
      <c r="K100" s="617"/>
    </row>
    <row r="101" spans="4:11" x14ac:dyDescent="0.2">
      <c r="D101" s="686"/>
      <c r="E101" s="474"/>
      <c r="F101" s="590"/>
      <c r="G101" s="687"/>
      <c r="H101" s="475"/>
      <c r="I101" s="475"/>
      <c r="J101" s="475"/>
      <c r="K101" s="617"/>
    </row>
    <row r="102" spans="4:11" x14ac:dyDescent="0.2">
      <c r="D102" s="686"/>
      <c r="E102" s="474"/>
      <c r="F102" s="590"/>
      <c r="G102" s="687"/>
      <c r="H102" s="475"/>
      <c r="I102" s="475"/>
      <c r="J102" s="475"/>
      <c r="K102" s="617"/>
    </row>
    <row r="103" spans="4:11" x14ac:dyDescent="0.2">
      <c r="D103" s="686"/>
      <c r="E103" s="474"/>
      <c r="F103" s="590"/>
      <c r="G103" s="687"/>
      <c r="H103" s="475"/>
      <c r="I103" s="475"/>
      <c r="J103" s="475"/>
      <c r="K103" s="617"/>
    </row>
    <row r="104" spans="4:11" x14ac:dyDescent="0.2">
      <c r="D104" s="686"/>
      <c r="E104" s="474"/>
      <c r="F104" s="590"/>
      <c r="G104" s="687"/>
      <c r="H104" s="475"/>
      <c r="I104" s="475"/>
      <c r="J104" s="475"/>
      <c r="K104" s="617"/>
    </row>
    <row r="105" spans="4:11" x14ac:dyDescent="0.2">
      <c r="D105" s="686"/>
      <c r="E105" s="474"/>
      <c r="F105" s="590"/>
      <c r="G105" s="687"/>
      <c r="H105" s="475"/>
      <c r="I105" s="475"/>
      <c r="J105" s="475"/>
      <c r="K105" s="617"/>
    </row>
    <row r="106" spans="4:11" x14ac:dyDescent="0.2">
      <c r="D106" s="686"/>
      <c r="E106" s="474"/>
      <c r="F106" s="590"/>
      <c r="G106" s="687"/>
      <c r="H106" s="475"/>
      <c r="I106" s="475"/>
      <c r="J106" s="475"/>
      <c r="K106" s="617"/>
    </row>
    <row r="107" spans="4:11" x14ac:dyDescent="0.2">
      <c r="D107" s="686"/>
      <c r="E107" s="474"/>
      <c r="F107" s="590"/>
      <c r="G107" s="687"/>
      <c r="H107" s="475"/>
      <c r="I107" s="475"/>
      <c r="J107" s="475"/>
      <c r="K107" s="617"/>
    </row>
    <row r="108" spans="4:11" x14ac:dyDescent="0.2">
      <c r="D108" s="686"/>
      <c r="E108" s="474"/>
      <c r="F108" s="590"/>
      <c r="G108" s="687"/>
      <c r="H108" s="475"/>
      <c r="I108" s="475"/>
      <c r="J108" s="475"/>
      <c r="K108" s="617"/>
    </row>
    <row r="109" spans="4:11" x14ac:dyDescent="0.2">
      <c r="D109" s="686"/>
      <c r="E109" s="474"/>
      <c r="F109" s="590"/>
      <c r="G109" s="687"/>
      <c r="H109" s="475"/>
      <c r="I109" s="475"/>
      <c r="J109" s="475"/>
      <c r="K109" s="617"/>
    </row>
    <row r="110" spans="4:11" x14ac:dyDescent="0.2">
      <c r="D110" s="686"/>
      <c r="E110" s="474"/>
      <c r="F110" s="590"/>
      <c r="G110" s="687"/>
      <c r="H110" s="475"/>
      <c r="I110" s="475"/>
      <c r="J110" s="475"/>
      <c r="K110" s="617"/>
    </row>
    <row r="111" spans="4:11" x14ac:dyDescent="0.2">
      <c r="D111" s="686"/>
      <c r="E111" s="474"/>
      <c r="F111" s="590"/>
      <c r="G111" s="687"/>
      <c r="H111" s="475"/>
      <c r="I111" s="475"/>
      <c r="J111" s="475"/>
      <c r="K111" s="617"/>
    </row>
    <row r="112" spans="4:11" x14ac:dyDescent="0.2">
      <c r="D112" s="686"/>
      <c r="E112" s="474"/>
      <c r="F112" s="590"/>
      <c r="G112" s="687"/>
      <c r="H112" s="475"/>
      <c r="I112" s="475"/>
      <c r="J112" s="475"/>
      <c r="K112" s="617"/>
    </row>
    <row r="113" spans="4:11" x14ac:dyDescent="0.2">
      <c r="D113" s="686"/>
      <c r="E113" s="474"/>
      <c r="F113" s="590"/>
      <c r="G113" s="687"/>
      <c r="H113" s="475"/>
      <c r="I113" s="475"/>
      <c r="J113" s="475"/>
      <c r="K113" s="617"/>
    </row>
    <row r="114" spans="4:11" x14ac:dyDescent="0.2">
      <c r="D114" s="686"/>
      <c r="E114" s="474"/>
      <c r="F114" s="590"/>
      <c r="G114" s="687"/>
      <c r="H114" s="475"/>
      <c r="I114" s="475"/>
      <c r="J114" s="475"/>
      <c r="K114" s="617"/>
    </row>
    <row r="115" spans="4:11" x14ac:dyDescent="0.2">
      <c r="D115" s="686"/>
      <c r="E115" s="474"/>
      <c r="F115" s="590"/>
      <c r="G115" s="687"/>
      <c r="H115" s="475"/>
      <c r="I115" s="475"/>
      <c r="J115" s="475"/>
      <c r="K115" s="617"/>
    </row>
    <row r="116" spans="4:11" x14ac:dyDescent="0.2">
      <c r="D116" s="686"/>
      <c r="E116" s="474"/>
      <c r="F116" s="590"/>
      <c r="G116" s="687"/>
      <c r="H116" s="475"/>
      <c r="I116" s="475"/>
      <c r="J116" s="475"/>
      <c r="K116" s="617"/>
    </row>
    <row r="117" spans="4:11" x14ac:dyDescent="0.2">
      <c r="D117" s="686"/>
      <c r="E117" s="474"/>
      <c r="F117" s="590"/>
      <c r="G117" s="687"/>
      <c r="H117" s="475"/>
      <c r="I117" s="475"/>
      <c r="J117" s="475"/>
      <c r="K117" s="617"/>
    </row>
    <row r="118" spans="4:11" x14ac:dyDescent="0.2">
      <c r="D118" s="686"/>
      <c r="E118" s="474"/>
      <c r="F118" s="590"/>
      <c r="G118" s="687"/>
      <c r="H118" s="475"/>
      <c r="I118" s="475"/>
      <c r="J118" s="475"/>
      <c r="K118" s="617"/>
    </row>
    <row r="119" spans="4:11" x14ac:dyDescent="0.2">
      <c r="D119" s="686"/>
      <c r="E119" s="474"/>
      <c r="F119" s="590"/>
      <c r="G119" s="687"/>
      <c r="H119" s="475"/>
      <c r="I119" s="475"/>
      <c r="J119" s="475"/>
      <c r="K119" s="617"/>
    </row>
    <row r="120" spans="4:11" x14ac:dyDescent="0.2">
      <c r="D120" s="686"/>
      <c r="E120" s="474"/>
      <c r="F120" s="590"/>
      <c r="G120" s="687"/>
      <c r="H120" s="475"/>
      <c r="I120" s="475"/>
      <c r="J120" s="475"/>
      <c r="K120" s="617"/>
    </row>
    <row r="121" spans="4:11" x14ac:dyDescent="0.2">
      <c r="D121" s="686"/>
      <c r="E121" s="474"/>
      <c r="F121" s="590"/>
      <c r="G121" s="687"/>
      <c r="H121" s="475"/>
      <c r="I121" s="475"/>
      <c r="J121" s="475"/>
      <c r="K121" s="617"/>
    </row>
    <row r="122" spans="4:11" x14ac:dyDescent="0.2">
      <c r="D122" s="686"/>
      <c r="E122" s="474"/>
      <c r="F122" s="590"/>
      <c r="G122" s="687"/>
      <c r="H122" s="475"/>
      <c r="I122" s="475"/>
      <c r="J122" s="475"/>
      <c r="K122" s="617"/>
    </row>
    <row r="123" spans="4:11" x14ac:dyDescent="0.2">
      <c r="D123" s="686"/>
      <c r="E123" s="474"/>
      <c r="F123" s="590"/>
      <c r="G123" s="687"/>
      <c r="H123" s="475"/>
      <c r="I123" s="475"/>
      <c r="J123" s="475"/>
      <c r="K123" s="617"/>
    </row>
    <row r="124" spans="4:11" x14ac:dyDescent="0.2">
      <c r="D124" s="686"/>
      <c r="E124" s="474"/>
      <c r="F124" s="590"/>
      <c r="G124" s="687"/>
      <c r="H124" s="475"/>
      <c r="I124" s="475"/>
      <c r="J124" s="475"/>
      <c r="K124" s="617"/>
    </row>
    <row r="125" spans="4:11" x14ac:dyDescent="0.2">
      <c r="D125" s="686"/>
      <c r="E125" s="474"/>
      <c r="F125" s="590"/>
      <c r="G125" s="687"/>
      <c r="H125" s="475"/>
      <c r="I125" s="475"/>
      <c r="J125" s="475"/>
      <c r="K125" s="617"/>
    </row>
    <row r="126" spans="4:11" x14ac:dyDescent="0.2">
      <c r="D126" s="686"/>
      <c r="E126" s="474"/>
      <c r="F126" s="590"/>
      <c r="G126" s="687"/>
      <c r="H126" s="475"/>
      <c r="I126" s="475"/>
      <c r="J126" s="475"/>
      <c r="K126" s="617"/>
    </row>
    <row r="127" spans="4:11" x14ac:dyDescent="0.2">
      <c r="D127" s="686"/>
      <c r="E127" s="474"/>
      <c r="F127" s="590"/>
      <c r="G127" s="687"/>
      <c r="H127" s="475"/>
      <c r="I127" s="475"/>
      <c r="J127" s="475"/>
      <c r="K127" s="617"/>
    </row>
    <row r="128" spans="4:11" x14ac:dyDescent="0.2">
      <c r="D128" s="686"/>
      <c r="E128" s="474"/>
      <c r="F128" s="590"/>
      <c r="G128" s="687"/>
      <c r="H128" s="475"/>
      <c r="I128" s="475"/>
      <c r="J128" s="475"/>
      <c r="K128" s="617"/>
    </row>
    <row r="129" spans="4:11" x14ac:dyDescent="0.2">
      <c r="D129" s="686"/>
      <c r="E129" s="474"/>
      <c r="F129" s="590"/>
      <c r="G129" s="687"/>
      <c r="H129" s="475"/>
      <c r="I129" s="475"/>
      <c r="J129" s="475"/>
      <c r="K129" s="617"/>
    </row>
    <row r="130" spans="4:11" x14ac:dyDescent="0.2">
      <c r="D130" s="686"/>
      <c r="E130" s="474"/>
      <c r="F130" s="590"/>
      <c r="G130" s="687"/>
      <c r="H130" s="475"/>
      <c r="I130" s="475"/>
      <c r="J130" s="475"/>
      <c r="K130" s="617"/>
    </row>
    <row r="131" spans="4:11" x14ac:dyDescent="0.2">
      <c r="D131" s="686"/>
      <c r="E131" s="474"/>
      <c r="F131" s="590"/>
      <c r="G131" s="687"/>
      <c r="H131" s="475"/>
      <c r="I131" s="475"/>
      <c r="J131" s="475"/>
      <c r="K131" s="617"/>
    </row>
    <row r="132" spans="4:11" x14ac:dyDescent="0.2">
      <c r="D132" s="686"/>
      <c r="E132" s="474"/>
      <c r="F132" s="590"/>
      <c r="G132" s="687"/>
      <c r="H132" s="475"/>
      <c r="I132" s="475"/>
      <c r="J132" s="475"/>
      <c r="K132" s="617"/>
    </row>
    <row r="133" spans="4:11" x14ac:dyDescent="0.2">
      <c r="D133" s="686"/>
      <c r="E133" s="474"/>
      <c r="F133" s="590"/>
      <c r="G133" s="687"/>
      <c r="H133" s="475"/>
      <c r="I133" s="475"/>
      <c r="J133" s="475"/>
      <c r="K133" s="617"/>
    </row>
    <row r="134" spans="4:11" x14ac:dyDescent="0.2">
      <c r="D134" s="686"/>
      <c r="E134" s="474"/>
      <c r="F134" s="590"/>
      <c r="G134" s="687"/>
      <c r="H134" s="475"/>
      <c r="I134" s="475"/>
      <c r="J134" s="475"/>
      <c r="K134" s="617"/>
    </row>
    <row r="135" spans="4:11" x14ac:dyDescent="0.2">
      <c r="D135" s="686"/>
      <c r="E135" s="474"/>
      <c r="F135" s="590"/>
      <c r="G135" s="687"/>
      <c r="H135" s="475"/>
      <c r="I135" s="475"/>
      <c r="J135" s="475"/>
      <c r="K135" s="617"/>
    </row>
    <row r="136" spans="4:11" x14ac:dyDescent="0.2">
      <c r="D136" s="686"/>
      <c r="E136" s="474"/>
      <c r="F136" s="590"/>
      <c r="G136" s="687"/>
      <c r="H136" s="475"/>
      <c r="I136" s="475"/>
      <c r="J136" s="475"/>
      <c r="K136" s="617"/>
    </row>
    <row r="137" spans="4:11" x14ac:dyDescent="0.2">
      <c r="D137" s="686"/>
      <c r="E137" s="474"/>
      <c r="F137" s="590"/>
      <c r="G137" s="687"/>
      <c r="H137" s="475"/>
      <c r="I137" s="475"/>
      <c r="J137" s="475"/>
      <c r="K137" s="617"/>
    </row>
    <row r="138" spans="4:11" x14ac:dyDescent="0.2">
      <c r="D138" s="686"/>
      <c r="E138" s="474"/>
      <c r="F138" s="590"/>
      <c r="G138" s="687"/>
      <c r="H138" s="475"/>
      <c r="I138" s="475"/>
      <c r="J138" s="475"/>
      <c r="K138" s="617"/>
    </row>
    <row r="139" spans="4:11" x14ac:dyDescent="0.2">
      <c r="D139" s="686"/>
      <c r="E139" s="474"/>
      <c r="F139" s="590"/>
      <c r="G139" s="687"/>
      <c r="H139" s="475"/>
      <c r="I139" s="475"/>
      <c r="J139" s="475"/>
      <c r="K139" s="617"/>
    </row>
    <row r="140" spans="4:11" x14ac:dyDescent="0.2">
      <c r="D140" s="686"/>
      <c r="E140" s="474"/>
      <c r="F140" s="590"/>
      <c r="G140" s="687"/>
      <c r="H140" s="475"/>
      <c r="I140" s="475"/>
      <c r="J140" s="475"/>
      <c r="K140" s="617"/>
    </row>
    <row r="141" spans="4:11" x14ac:dyDescent="0.2">
      <c r="D141" s="686"/>
      <c r="E141" s="474"/>
      <c r="F141" s="590"/>
      <c r="G141" s="687"/>
      <c r="H141" s="475"/>
      <c r="I141" s="475"/>
      <c r="J141" s="475"/>
      <c r="K141" s="617"/>
    </row>
    <row r="142" spans="4:11" x14ac:dyDescent="0.2">
      <c r="D142" s="686"/>
      <c r="E142" s="474"/>
      <c r="F142" s="590"/>
      <c r="G142" s="687"/>
      <c r="H142" s="475"/>
      <c r="I142" s="475"/>
      <c r="J142" s="475"/>
      <c r="K142" s="617"/>
    </row>
    <row r="143" spans="4:11" x14ac:dyDescent="0.2">
      <c r="D143" s="686"/>
      <c r="E143" s="474"/>
      <c r="F143" s="590"/>
      <c r="G143" s="687"/>
      <c r="H143" s="475"/>
      <c r="I143" s="475"/>
      <c r="J143" s="475"/>
      <c r="K143" s="617"/>
    </row>
    <row r="144" spans="4:11" x14ac:dyDescent="0.2">
      <c r="D144" s="686"/>
      <c r="E144" s="474"/>
      <c r="F144" s="590"/>
      <c r="G144" s="687"/>
      <c r="H144" s="475"/>
      <c r="I144" s="475"/>
      <c r="J144" s="475"/>
      <c r="K144" s="617"/>
    </row>
    <row r="145" spans="4:11" x14ac:dyDescent="0.2">
      <c r="D145" s="686"/>
      <c r="E145" s="474"/>
      <c r="F145" s="590"/>
      <c r="G145" s="687"/>
      <c r="H145" s="475"/>
      <c r="I145" s="475"/>
      <c r="J145" s="475"/>
      <c r="K145" s="617"/>
    </row>
    <row r="146" spans="4:11" x14ac:dyDescent="0.2">
      <c r="D146" s="686"/>
      <c r="E146" s="474"/>
      <c r="F146" s="590"/>
      <c r="G146" s="687"/>
      <c r="H146" s="475"/>
      <c r="I146" s="475"/>
      <c r="J146" s="475"/>
      <c r="K146" s="617"/>
    </row>
    <row r="147" spans="4:11" x14ac:dyDescent="0.2">
      <c r="D147" s="686"/>
      <c r="E147" s="474"/>
      <c r="F147" s="590"/>
      <c r="G147" s="687"/>
      <c r="H147" s="475"/>
      <c r="I147" s="475"/>
      <c r="J147" s="475"/>
      <c r="K147" s="617"/>
    </row>
    <row r="148" spans="4:11" x14ac:dyDescent="0.2">
      <c r="D148" s="686"/>
      <c r="E148" s="474"/>
      <c r="F148" s="590"/>
      <c r="G148" s="687"/>
      <c r="H148" s="475"/>
      <c r="I148" s="475"/>
      <c r="J148" s="475"/>
      <c r="K148" s="617"/>
    </row>
    <row r="149" spans="4:11" x14ac:dyDescent="0.2">
      <c r="D149" s="686"/>
      <c r="E149" s="474"/>
      <c r="F149" s="590"/>
      <c r="G149" s="687"/>
      <c r="H149" s="475"/>
      <c r="I149" s="475"/>
      <c r="J149" s="475"/>
      <c r="K149" s="617"/>
    </row>
    <row r="150" spans="4:11" x14ac:dyDescent="0.2">
      <c r="D150" s="686"/>
      <c r="E150" s="474"/>
      <c r="F150" s="590"/>
      <c r="G150" s="687"/>
      <c r="H150" s="475"/>
      <c r="I150" s="475"/>
      <c r="J150" s="475"/>
      <c r="K150" s="617"/>
    </row>
    <row r="151" spans="4:11" x14ac:dyDescent="0.2">
      <c r="D151" s="686"/>
      <c r="E151" s="474"/>
      <c r="F151" s="590"/>
      <c r="G151" s="687"/>
      <c r="H151" s="475"/>
      <c r="I151" s="475"/>
      <c r="J151" s="475"/>
      <c r="K151" s="617"/>
    </row>
    <row r="152" spans="4:11" x14ac:dyDescent="0.2">
      <c r="D152" s="686"/>
      <c r="E152" s="474"/>
      <c r="F152" s="590"/>
      <c r="G152" s="687"/>
      <c r="H152" s="475"/>
      <c r="I152" s="475"/>
      <c r="J152" s="475"/>
      <c r="K152" s="617"/>
    </row>
    <row r="153" spans="4:11" x14ac:dyDescent="0.2">
      <c r="D153" s="686"/>
      <c r="E153" s="474"/>
      <c r="F153" s="590"/>
      <c r="G153" s="687"/>
      <c r="H153" s="475"/>
      <c r="I153" s="475"/>
      <c r="J153" s="475"/>
      <c r="K153" s="617"/>
    </row>
    <row r="154" spans="4:11" x14ac:dyDescent="0.2">
      <c r="D154" s="686"/>
      <c r="E154" s="474"/>
      <c r="F154" s="590"/>
      <c r="G154" s="687"/>
    </row>
    <row r="155" spans="4:11" x14ac:dyDescent="0.2">
      <c r="D155" s="686"/>
      <c r="E155" s="474"/>
      <c r="F155" s="590"/>
      <c r="G155" s="687"/>
    </row>
    <row r="156" spans="4:11" x14ac:dyDescent="0.2">
      <c r="D156" s="686"/>
      <c r="E156" s="474"/>
      <c r="F156" s="590"/>
      <c r="G156" s="687"/>
    </row>
    <row r="157" spans="4:11" x14ac:dyDescent="0.2">
      <c r="D157" s="686"/>
      <c r="E157" s="474"/>
      <c r="F157" s="590"/>
      <c r="G157" s="687"/>
    </row>
    <row r="158" spans="4:11" x14ac:dyDescent="0.2">
      <c r="D158" s="686"/>
      <c r="E158" s="474"/>
      <c r="F158" s="590"/>
      <c r="G158" s="687"/>
    </row>
    <row r="159" spans="4:11" x14ac:dyDescent="0.2">
      <c r="D159" s="686"/>
      <c r="E159" s="474"/>
      <c r="F159" s="590"/>
      <c r="G159" s="687"/>
    </row>
    <row r="160" spans="4:11" x14ac:dyDescent="0.2">
      <c r="D160" s="686"/>
      <c r="E160" s="474"/>
      <c r="F160" s="590"/>
      <c r="G160" s="687"/>
    </row>
    <row r="161" spans="4:7" x14ac:dyDescent="0.2">
      <c r="D161" s="686"/>
      <c r="E161" s="474"/>
      <c r="F161" s="590"/>
      <c r="G161" s="687"/>
    </row>
    <row r="162" spans="4:7" x14ac:dyDescent="0.2">
      <c r="D162" s="686"/>
      <c r="E162" s="474"/>
      <c r="F162" s="590"/>
      <c r="G162" s="687"/>
    </row>
    <row r="163" spans="4:7" x14ac:dyDescent="0.2">
      <c r="D163" s="686"/>
      <c r="E163" s="474"/>
      <c r="F163" s="590"/>
      <c r="G163" s="687"/>
    </row>
    <row r="164" spans="4:7" x14ac:dyDescent="0.2">
      <c r="D164" s="686"/>
      <c r="E164" s="474"/>
      <c r="F164" s="590"/>
      <c r="G164" s="687"/>
    </row>
    <row r="165" spans="4:7" x14ac:dyDescent="0.2">
      <c r="D165" s="686"/>
      <c r="E165" s="474"/>
      <c r="F165" s="590"/>
      <c r="G165" s="687"/>
    </row>
    <row r="166" spans="4:7" x14ac:dyDescent="0.2">
      <c r="D166" s="686"/>
      <c r="E166" s="474"/>
      <c r="F166" s="590"/>
      <c r="G166" s="687"/>
    </row>
    <row r="167" spans="4:7" x14ac:dyDescent="0.2">
      <c r="D167" s="686"/>
      <c r="E167" s="474"/>
      <c r="F167" s="590"/>
      <c r="G167" s="687"/>
    </row>
    <row r="168" spans="4:7" x14ac:dyDescent="0.2">
      <c r="D168" s="686"/>
      <c r="E168" s="474"/>
      <c r="F168" s="590"/>
      <c r="G168" s="687"/>
    </row>
    <row r="169" spans="4:7" x14ac:dyDescent="0.2">
      <c r="D169" s="686"/>
      <c r="E169" s="474"/>
      <c r="F169" s="590"/>
      <c r="G169" s="687"/>
    </row>
    <row r="170" spans="4:7" x14ac:dyDescent="0.2">
      <c r="D170" s="686"/>
      <c r="E170" s="474"/>
      <c r="F170" s="590"/>
      <c r="G170" s="687"/>
    </row>
    <row r="171" spans="4:7" x14ac:dyDescent="0.2">
      <c r="D171" s="686"/>
      <c r="E171" s="474"/>
      <c r="F171" s="590"/>
      <c r="G171" s="687"/>
    </row>
    <row r="172" spans="4:7" x14ac:dyDescent="0.2">
      <c r="D172" s="686"/>
      <c r="E172" s="474"/>
      <c r="F172" s="590"/>
      <c r="G172" s="687"/>
    </row>
    <row r="173" spans="4:7" x14ac:dyDescent="0.2">
      <c r="D173" s="686"/>
      <c r="E173" s="474"/>
      <c r="F173" s="590"/>
      <c r="G173" s="687"/>
    </row>
    <row r="174" spans="4:7" x14ac:dyDescent="0.2">
      <c r="D174" s="686"/>
      <c r="E174" s="474"/>
      <c r="F174" s="590"/>
      <c r="G174" s="687"/>
    </row>
    <row r="175" spans="4:7" x14ac:dyDescent="0.2">
      <c r="D175" s="686"/>
      <c r="E175" s="474"/>
      <c r="F175" s="590"/>
      <c r="G175" s="687"/>
    </row>
    <row r="176" spans="4:7" x14ac:dyDescent="0.2">
      <c r="D176" s="686"/>
      <c r="E176" s="474"/>
      <c r="F176" s="590"/>
      <c r="G176" s="687"/>
    </row>
    <row r="177" spans="4:7" x14ac:dyDescent="0.2">
      <c r="D177" s="686"/>
      <c r="E177" s="474"/>
      <c r="F177" s="590"/>
      <c r="G177" s="687"/>
    </row>
    <row r="178" spans="4:7" x14ac:dyDescent="0.2">
      <c r="D178" s="686"/>
      <c r="E178" s="474"/>
      <c r="F178" s="590"/>
      <c r="G178" s="687"/>
    </row>
    <row r="179" spans="4:7" x14ac:dyDescent="0.2">
      <c r="D179" s="686"/>
      <c r="E179" s="474"/>
      <c r="F179" s="590"/>
      <c r="G179" s="687"/>
    </row>
    <row r="180" spans="4:7" x14ac:dyDescent="0.2">
      <c r="D180" s="686"/>
      <c r="E180" s="474"/>
      <c r="F180" s="590"/>
      <c r="G180" s="687"/>
    </row>
    <row r="181" spans="4:7" x14ac:dyDescent="0.2">
      <c r="D181" s="686"/>
      <c r="E181" s="474"/>
      <c r="F181" s="590"/>
      <c r="G181" s="687"/>
    </row>
    <row r="182" spans="4:7" x14ac:dyDescent="0.2">
      <c r="D182" s="686"/>
      <c r="E182" s="474"/>
      <c r="F182" s="590"/>
      <c r="G182" s="687"/>
    </row>
    <row r="183" spans="4:7" x14ac:dyDescent="0.2">
      <c r="D183" s="686"/>
      <c r="E183" s="474"/>
      <c r="F183" s="590"/>
      <c r="G183" s="687"/>
    </row>
    <row r="184" spans="4:7" x14ac:dyDescent="0.2">
      <c r="D184" s="686"/>
      <c r="E184" s="474"/>
      <c r="F184" s="590"/>
      <c r="G184" s="687"/>
    </row>
    <row r="185" spans="4:7" x14ac:dyDescent="0.2">
      <c r="D185" s="686"/>
      <c r="E185" s="474"/>
      <c r="F185" s="590"/>
      <c r="G185" s="687"/>
    </row>
    <row r="186" spans="4:7" x14ac:dyDescent="0.2">
      <c r="D186" s="686"/>
      <c r="E186" s="474"/>
      <c r="F186" s="590"/>
      <c r="G186" s="687"/>
    </row>
    <row r="187" spans="4:7" x14ac:dyDescent="0.2">
      <c r="D187" s="686"/>
      <c r="E187" s="474"/>
      <c r="F187" s="590"/>
      <c r="G187" s="687"/>
    </row>
    <row r="188" spans="4:7" x14ac:dyDescent="0.2">
      <c r="D188" s="686"/>
      <c r="E188" s="474"/>
      <c r="F188" s="590"/>
      <c r="G188" s="687"/>
    </row>
    <row r="189" spans="4:7" x14ac:dyDescent="0.2">
      <c r="D189" s="686"/>
      <c r="E189" s="474"/>
      <c r="F189" s="590"/>
      <c r="G189" s="687"/>
    </row>
    <row r="190" spans="4:7" x14ac:dyDescent="0.2">
      <c r="D190" s="686"/>
      <c r="E190" s="474"/>
      <c r="F190" s="590"/>
      <c r="G190" s="687"/>
    </row>
    <row r="191" spans="4:7" x14ac:dyDescent="0.2">
      <c r="D191" s="686"/>
      <c r="E191" s="474"/>
      <c r="F191" s="590"/>
      <c r="G191" s="687"/>
    </row>
    <row r="192" spans="4:7" x14ac:dyDescent="0.2">
      <c r="D192" s="686"/>
      <c r="E192" s="474"/>
      <c r="F192" s="590"/>
      <c r="G192" s="687"/>
    </row>
    <row r="193" spans="4:7" x14ac:dyDescent="0.2">
      <c r="D193" s="686"/>
      <c r="E193" s="474"/>
      <c r="F193" s="590"/>
      <c r="G193" s="687"/>
    </row>
    <row r="194" spans="4:7" x14ac:dyDescent="0.2">
      <c r="D194" s="686"/>
      <c r="E194" s="474"/>
      <c r="F194" s="590"/>
      <c r="G194" s="687"/>
    </row>
    <row r="195" spans="4:7" x14ac:dyDescent="0.2">
      <c r="D195" s="686"/>
      <c r="E195" s="474"/>
      <c r="F195" s="590"/>
      <c r="G195" s="687"/>
    </row>
    <row r="196" spans="4:7" x14ac:dyDescent="0.2">
      <c r="D196" s="686"/>
      <c r="E196" s="474"/>
      <c r="F196" s="590"/>
      <c r="G196" s="687"/>
    </row>
    <row r="197" spans="4:7" x14ac:dyDescent="0.2">
      <c r="D197" s="686"/>
      <c r="E197" s="474"/>
      <c r="F197" s="590"/>
      <c r="G197" s="687"/>
    </row>
    <row r="198" spans="4:7" x14ac:dyDescent="0.2">
      <c r="D198" s="686"/>
      <c r="E198" s="474"/>
      <c r="F198" s="590"/>
      <c r="G198" s="687"/>
    </row>
    <row r="199" spans="4:7" x14ac:dyDescent="0.2">
      <c r="D199" s="686"/>
      <c r="E199" s="474"/>
      <c r="F199" s="590"/>
      <c r="G199" s="687"/>
    </row>
    <row r="200" spans="4:7" x14ac:dyDescent="0.2">
      <c r="D200" s="686"/>
      <c r="E200" s="474"/>
      <c r="F200" s="590"/>
      <c r="G200" s="687"/>
    </row>
    <row r="201" spans="4:7" x14ac:dyDescent="0.2">
      <c r="D201" s="686"/>
      <c r="E201" s="474"/>
      <c r="F201" s="590"/>
      <c r="G201" s="687"/>
    </row>
    <row r="202" spans="4:7" x14ac:dyDescent="0.2">
      <c r="D202" s="686"/>
      <c r="E202" s="474"/>
      <c r="F202" s="590"/>
      <c r="G202" s="687"/>
    </row>
    <row r="203" spans="4:7" x14ac:dyDescent="0.2">
      <c r="D203" s="686"/>
      <c r="E203" s="474"/>
      <c r="F203" s="590"/>
      <c r="G203" s="687"/>
    </row>
    <row r="204" spans="4:7" x14ac:dyDescent="0.2">
      <c r="D204" s="686"/>
      <c r="E204" s="474"/>
      <c r="F204" s="590"/>
      <c r="G204" s="687"/>
    </row>
    <row r="205" spans="4:7" x14ac:dyDescent="0.2">
      <c r="D205" s="686"/>
      <c r="E205" s="474"/>
      <c r="F205" s="590"/>
      <c r="G205" s="687"/>
    </row>
    <row r="206" spans="4:7" x14ac:dyDescent="0.2">
      <c r="D206" s="686"/>
      <c r="E206" s="474"/>
      <c r="F206" s="590"/>
      <c r="G206" s="687"/>
    </row>
    <row r="207" spans="4:7" x14ac:dyDescent="0.2">
      <c r="D207" s="686"/>
      <c r="E207" s="474"/>
      <c r="F207" s="590"/>
      <c r="G207" s="687"/>
    </row>
    <row r="208" spans="4:7" x14ac:dyDescent="0.2">
      <c r="D208" s="686"/>
      <c r="E208" s="474"/>
      <c r="F208" s="590"/>
      <c r="G208" s="687"/>
    </row>
    <row r="209" spans="4:7" x14ac:dyDescent="0.2">
      <c r="D209" s="686"/>
      <c r="E209" s="474"/>
      <c r="F209" s="590"/>
      <c r="G209" s="687"/>
    </row>
    <row r="210" spans="4:7" x14ac:dyDescent="0.2">
      <c r="D210" s="686"/>
      <c r="E210" s="474"/>
      <c r="F210" s="590"/>
      <c r="G210" s="687"/>
    </row>
    <row r="211" spans="4:7" x14ac:dyDescent="0.2">
      <c r="D211" s="686"/>
      <c r="E211" s="474"/>
      <c r="F211" s="590"/>
      <c r="G211" s="687"/>
    </row>
    <row r="212" spans="4:7" x14ac:dyDescent="0.2">
      <c r="D212" s="686"/>
      <c r="E212" s="474"/>
      <c r="F212" s="590"/>
      <c r="G212" s="687"/>
    </row>
    <row r="213" spans="4:7" x14ac:dyDescent="0.2">
      <c r="D213" s="686"/>
      <c r="E213" s="474"/>
      <c r="F213" s="590"/>
      <c r="G213" s="687"/>
    </row>
    <row r="214" spans="4:7" x14ac:dyDescent="0.2">
      <c r="D214" s="686"/>
      <c r="E214" s="474"/>
      <c r="F214" s="590"/>
      <c r="G214" s="687"/>
    </row>
    <row r="215" spans="4:7" x14ac:dyDescent="0.2">
      <c r="D215" s="686"/>
      <c r="E215" s="474"/>
      <c r="F215" s="590"/>
      <c r="G215" s="687"/>
    </row>
    <row r="216" spans="4:7" x14ac:dyDescent="0.2">
      <c r="D216" s="686"/>
      <c r="E216" s="474"/>
      <c r="F216" s="590"/>
      <c r="G216" s="687"/>
    </row>
    <row r="217" spans="4:7" x14ac:dyDescent="0.2">
      <c r="D217" s="686"/>
      <c r="E217" s="474"/>
      <c r="F217" s="590"/>
      <c r="G217" s="687"/>
    </row>
    <row r="218" spans="4:7" x14ac:dyDescent="0.2">
      <c r="D218" s="686"/>
      <c r="E218" s="474"/>
      <c r="F218" s="590"/>
      <c r="G218" s="687"/>
    </row>
    <row r="219" spans="4:7" x14ac:dyDescent="0.2">
      <c r="D219" s="686"/>
      <c r="E219" s="474"/>
      <c r="F219" s="590"/>
      <c r="G219" s="687"/>
    </row>
    <row r="220" spans="4:7" x14ac:dyDescent="0.2">
      <c r="D220" s="686"/>
      <c r="E220" s="474"/>
      <c r="F220" s="590"/>
      <c r="G220" s="687"/>
    </row>
    <row r="221" spans="4:7" x14ac:dyDescent="0.2">
      <c r="D221" s="686"/>
      <c r="E221" s="474"/>
      <c r="F221" s="590"/>
      <c r="G221" s="687"/>
    </row>
    <row r="222" spans="4:7" x14ac:dyDescent="0.2">
      <c r="D222" s="686"/>
      <c r="E222" s="474"/>
      <c r="F222" s="590"/>
      <c r="G222" s="687"/>
    </row>
    <row r="223" spans="4:7" x14ac:dyDescent="0.2">
      <c r="D223" s="686"/>
      <c r="E223" s="474"/>
      <c r="F223" s="590"/>
      <c r="G223" s="687"/>
    </row>
    <row r="224" spans="4:7" x14ac:dyDescent="0.2">
      <c r="D224" s="686"/>
      <c r="E224" s="474"/>
      <c r="F224" s="590"/>
      <c r="G224" s="687"/>
    </row>
    <row r="225" spans="4:7" x14ac:dyDescent="0.2">
      <c r="D225" s="686"/>
      <c r="E225" s="474"/>
      <c r="F225" s="590"/>
      <c r="G225" s="687"/>
    </row>
    <row r="226" spans="4:7" x14ac:dyDescent="0.2">
      <c r="D226" s="686"/>
      <c r="E226" s="474"/>
      <c r="F226" s="590"/>
      <c r="G226" s="687"/>
    </row>
    <row r="227" spans="4:7" x14ac:dyDescent="0.2">
      <c r="D227" s="686"/>
      <c r="E227" s="474"/>
      <c r="F227" s="590"/>
      <c r="G227" s="687"/>
    </row>
    <row r="228" spans="4:7" x14ac:dyDescent="0.2">
      <c r="D228" s="686"/>
      <c r="E228" s="474"/>
      <c r="F228" s="590"/>
      <c r="G228" s="687"/>
    </row>
    <row r="229" spans="4:7" x14ac:dyDescent="0.2">
      <c r="D229" s="686"/>
      <c r="E229" s="474"/>
      <c r="F229" s="590"/>
      <c r="G229" s="687"/>
    </row>
    <row r="230" spans="4:7" x14ac:dyDescent="0.2">
      <c r="D230" s="686"/>
      <c r="E230" s="474"/>
      <c r="F230" s="590"/>
      <c r="G230" s="687"/>
    </row>
    <row r="231" spans="4:7" x14ac:dyDescent="0.2">
      <c r="D231" s="686"/>
      <c r="E231" s="474"/>
      <c r="F231" s="590"/>
      <c r="G231" s="687"/>
    </row>
    <row r="232" spans="4:7" x14ac:dyDescent="0.2">
      <c r="D232" s="686"/>
      <c r="E232" s="474"/>
      <c r="F232" s="590"/>
      <c r="G232" s="687"/>
    </row>
    <row r="233" spans="4:7" x14ac:dyDescent="0.2">
      <c r="D233" s="686"/>
      <c r="E233" s="474"/>
      <c r="F233" s="590"/>
      <c r="G233" s="687"/>
    </row>
    <row r="234" spans="4:7" x14ac:dyDescent="0.2">
      <c r="D234" s="686"/>
      <c r="E234" s="474"/>
      <c r="F234" s="590"/>
      <c r="G234" s="687"/>
    </row>
    <row r="235" spans="4:7" x14ac:dyDescent="0.2">
      <c r="D235" s="686"/>
      <c r="E235" s="474"/>
      <c r="F235" s="590"/>
      <c r="G235" s="687"/>
    </row>
    <row r="236" spans="4:7" x14ac:dyDescent="0.2">
      <c r="D236" s="686"/>
      <c r="E236" s="474"/>
      <c r="F236" s="590"/>
      <c r="G236" s="687"/>
    </row>
    <row r="237" spans="4:7" x14ac:dyDescent="0.2">
      <c r="D237" s="686"/>
      <c r="E237" s="474"/>
      <c r="F237" s="590"/>
      <c r="G237" s="687"/>
    </row>
    <row r="238" spans="4:7" x14ac:dyDescent="0.2">
      <c r="D238" s="686"/>
      <c r="E238" s="474"/>
      <c r="F238" s="590"/>
      <c r="G238" s="687"/>
    </row>
    <row r="239" spans="4:7" x14ac:dyDescent="0.2">
      <c r="D239" s="686"/>
      <c r="E239" s="474"/>
      <c r="F239" s="590"/>
      <c r="G239" s="687"/>
    </row>
    <row r="240" spans="4:7" x14ac:dyDescent="0.2">
      <c r="D240" s="686"/>
      <c r="E240" s="474"/>
      <c r="F240" s="590"/>
      <c r="G240" s="687"/>
    </row>
    <row r="241" spans="4:7" x14ac:dyDescent="0.2">
      <c r="D241" s="686"/>
      <c r="E241" s="474"/>
      <c r="F241" s="590"/>
      <c r="G241" s="687"/>
    </row>
    <row r="242" spans="4:7" x14ac:dyDescent="0.2">
      <c r="D242" s="686"/>
      <c r="E242" s="474"/>
      <c r="F242" s="590"/>
      <c r="G242" s="687"/>
    </row>
    <row r="243" spans="4:7" x14ac:dyDescent="0.2">
      <c r="D243" s="686"/>
      <c r="E243" s="474"/>
      <c r="F243" s="590"/>
      <c r="G243" s="687"/>
    </row>
    <row r="244" spans="4:7" x14ac:dyDescent="0.2">
      <c r="D244" s="686"/>
      <c r="E244" s="474"/>
      <c r="F244" s="590"/>
      <c r="G244" s="687"/>
    </row>
    <row r="245" spans="4:7" x14ac:dyDescent="0.2">
      <c r="D245" s="686"/>
      <c r="E245" s="474"/>
      <c r="F245" s="590"/>
      <c r="G245" s="687"/>
    </row>
    <row r="246" spans="4:7" x14ac:dyDescent="0.2">
      <c r="D246" s="686"/>
      <c r="E246" s="474"/>
      <c r="F246" s="590"/>
      <c r="G246" s="687"/>
    </row>
    <row r="247" spans="4:7" x14ac:dyDescent="0.2">
      <c r="D247" s="686"/>
      <c r="E247" s="474"/>
      <c r="F247" s="590"/>
      <c r="G247" s="687"/>
    </row>
    <row r="248" spans="4:7" x14ac:dyDescent="0.2">
      <c r="D248" s="686"/>
      <c r="E248" s="474"/>
      <c r="F248" s="590"/>
      <c r="G248" s="687"/>
    </row>
    <row r="249" spans="4:7" x14ac:dyDescent="0.2">
      <c r="D249" s="686"/>
      <c r="E249" s="474"/>
      <c r="F249" s="590"/>
      <c r="G249" s="687"/>
    </row>
    <row r="250" spans="4:7" x14ac:dyDescent="0.2">
      <c r="D250" s="686"/>
      <c r="E250" s="474"/>
      <c r="F250" s="590"/>
      <c r="G250" s="687"/>
    </row>
    <row r="251" spans="4:7" x14ac:dyDescent="0.2">
      <c r="D251" s="686"/>
      <c r="E251" s="474"/>
      <c r="F251" s="590"/>
      <c r="G251" s="687"/>
    </row>
    <row r="252" spans="4:7" x14ac:dyDescent="0.2">
      <c r="D252" s="686"/>
      <c r="E252" s="474"/>
      <c r="F252" s="590"/>
      <c r="G252" s="687"/>
    </row>
    <row r="253" spans="4:7" x14ac:dyDescent="0.2">
      <c r="D253" s="686"/>
      <c r="E253" s="474"/>
      <c r="F253" s="590"/>
      <c r="G253" s="687"/>
    </row>
    <row r="254" spans="4:7" x14ac:dyDescent="0.2">
      <c r="D254" s="686"/>
      <c r="E254" s="474"/>
      <c r="F254" s="590"/>
      <c r="G254" s="687"/>
    </row>
    <row r="255" spans="4:7" x14ac:dyDescent="0.2">
      <c r="D255" s="686"/>
      <c r="E255" s="474"/>
      <c r="F255" s="590"/>
      <c r="G255" s="687"/>
    </row>
    <row r="256" spans="4:7" x14ac:dyDescent="0.2">
      <c r="D256" s="686"/>
      <c r="E256" s="474"/>
      <c r="F256" s="590"/>
      <c r="G256" s="687"/>
    </row>
    <row r="257" spans="4:7" x14ac:dyDescent="0.2">
      <c r="D257" s="686"/>
      <c r="E257" s="474"/>
      <c r="F257" s="590"/>
      <c r="G257" s="687"/>
    </row>
    <row r="258" spans="4:7" x14ac:dyDescent="0.2">
      <c r="D258" s="686"/>
      <c r="E258" s="474"/>
      <c r="F258" s="590"/>
      <c r="G258" s="687"/>
    </row>
    <row r="259" spans="4:7" x14ac:dyDescent="0.2">
      <c r="D259" s="686"/>
      <c r="E259" s="474"/>
      <c r="F259" s="590"/>
      <c r="G259" s="687"/>
    </row>
    <row r="260" spans="4:7" x14ac:dyDescent="0.2">
      <c r="D260" s="686"/>
      <c r="E260" s="474"/>
      <c r="F260" s="590"/>
      <c r="G260" s="687"/>
    </row>
    <row r="261" spans="4:7" x14ac:dyDescent="0.2">
      <c r="D261" s="686"/>
      <c r="E261" s="474"/>
      <c r="F261" s="590"/>
      <c r="G261" s="687"/>
    </row>
    <row r="262" spans="4:7" x14ac:dyDescent="0.2">
      <c r="D262" s="686"/>
      <c r="E262" s="474"/>
      <c r="F262" s="590"/>
      <c r="G262" s="687"/>
    </row>
    <row r="263" spans="4:7" x14ac:dyDescent="0.2">
      <c r="D263" s="686"/>
      <c r="E263" s="474"/>
      <c r="F263" s="590"/>
      <c r="G263" s="687"/>
    </row>
    <row r="264" spans="4:7" x14ac:dyDescent="0.2">
      <c r="D264" s="686"/>
      <c r="E264" s="474"/>
      <c r="F264" s="590"/>
      <c r="G264" s="687"/>
    </row>
  </sheetData>
  <mergeCells count="17">
    <mergeCell ref="B72:G72"/>
    <mergeCell ref="B73:G73"/>
    <mergeCell ref="B74:G74"/>
    <mergeCell ref="B75:G75"/>
    <mergeCell ref="B76:G76"/>
    <mergeCell ref="B71:G71"/>
    <mergeCell ref="B1:G1"/>
    <mergeCell ref="C2:G2"/>
    <mergeCell ref="B62:G62"/>
    <mergeCell ref="B63:G63"/>
    <mergeCell ref="B64:G64"/>
    <mergeCell ref="B65:G65"/>
    <mergeCell ref="B66:G66"/>
    <mergeCell ref="B67:G67"/>
    <mergeCell ref="B68:G68"/>
    <mergeCell ref="B69:G69"/>
    <mergeCell ref="B70:G70"/>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DBudgetDocStatus xmlns="9db0404a-7623-4d3d-ab2f-ed8e1244f64e" xsi:nil="true"/>
    <TaxCatchAll xmlns="9db0404a-7623-4d3d-ab2f-ed8e1244f64e">
      <Value>747</Value>
    </TaxCatchAll>
    <PDProjectDCSymbol xmlns="9db0404a-7623-4d3d-ab2f-ed8e1244f64e">GLO/20/50/EUR</PDProjectDCSymbol>
    <PDAppraisalID xmlns="http://schemas.microsoft.com/sharepoint/v3">2321</PDAppraisalID>
    <PDAppraisalDocTypeTaxHTField0 xmlns="48a19867-faf9-4f54-9178-1386f6a9b94c">
      <Terms xmlns="http://schemas.microsoft.com/office/infopath/2007/PartnerControls">
        <TermInfo xmlns="http://schemas.microsoft.com/office/infopath/2007/PartnerControls">
          <TermName xmlns="http://schemas.microsoft.com/office/infopath/2007/PartnerControls">budget</TermName>
          <TermId xmlns="http://schemas.microsoft.com/office/infopath/2007/PartnerControls">45a721de-57f7-4917-b927-991b36e169b1</TermId>
        </TermInfo>
      </Terms>
    </PDAppraisalDocTypeTaxHTField0>
    <_dlc_DocId xmlns="9db0404a-7623-4d3d-ab2f-ed8e1244f64e">DOCID-739986004-19079</_dlc_DocId>
    <_dlc_DocIdUrl xmlns="9db0404a-7623-4d3d-ab2f-ed8e1244f64e">
      <Url>https://intranet.ilo.org/collaborate/pardev/appraisals/_layouts/15/DocIdRedir.aspx?ID=DOCID-739986004-19079</Url>
      <Description>DOCID-739986004-19079</Description>
    </_dlc_DocIdUrl>
    <PDDocumentStatus xmlns="48a19867-faf9-4f54-9178-1386f6a9b94c">Not Final</PDDocumentStatus>
  </documentManagement>
</p:properties>
</file>

<file path=customXml/item2.xml><?xml version="1.0" encoding="utf-8"?>
<ct:contentTypeSchema xmlns:ct="http://schemas.microsoft.com/office/2006/metadata/contentType" xmlns:ma="http://schemas.microsoft.com/office/2006/metadata/properties/metaAttributes" ct:_="" ma:_="" ma:contentTypeName="PD AppraisalRepository" ma:contentTypeID="0x0101007E069B3655E54183B5C18442DAD6132F00667DC8D400BA414398D0669F10ECFF87" ma:contentTypeVersion="10" ma:contentTypeDescription="Repository for Appraisal Docs" ma:contentTypeScope="" ma:versionID="1a07ce690317d5e816e546536356c292">
  <xsd:schema xmlns:xsd="http://www.w3.org/2001/XMLSchema" xmlns:xs="http://www.w3.org/2001/XMLSchema" xmlns:p="http://schemas.microsoft.com/office/2006/metadata/properties" xmlns:ns1="http://schemas.microsoft.com/sharepoint/v3" xmlns:ns2="9db0404a-7623-4d3d-ab2f-ed8e1244f64e" xmlns:ns3="48a19867-faf9-4f54-9178-1386f6a9b94c" xmlns:ns4="51f023cd-ced2-4292-943a-de74e94367e9" targetNamespace="http://schemas.microsoft.com/office/2006/metadata/properties" ma:root="true" ma:fieldsID="4956ffc53388e13c7953d151d4ba1973" ns1:_="" ns2:_="" ns3:_="" ns4:_="">
    <xsd:import namespace="http://schemas.microsoft.com/sharepoint/v3"/>
    <xsd:import namespace="9db0404a-7623-4d3d-ab2f-ed8e1244f64e"/>
    <xsd:import namespace="48a19867-faf9-4f54-9178-1386f6a9b94c"/>
    <xsd:import namespace="51f023cd-ced2-4292-943a-de74e94367e9"/>
    <xsd:element name="properties">
      <xsd:complexType>
        <xsd:sequence>
          <xsd:element name="documentManagement">
            <xsd:complexType>
              <xsd:all>
                <xsd:element ref="ns1:PDAppraisalID" minOccurs="0"/>
                <xsd:element ref="ns2:PDProjectDCSymbol" minOccurs="0"/>
                <xsd:element ref="ns2:PDBudgetDocStatus" minOccurs="0"/>
                <xsd:element ref="ns2:_dlc_DocId" minOccurs="0"/>
                <xsd:element ref="ns2:_dlc_DocIdUrl" minOccurs="0"/>
                <xsd:element ref="ns2:_dlc_DocIdPersistId" minOccurs="0"/>
                <xsd:element ref="ns3:PDAppraisalDocTypeTaxHTField0" minOccurs="0"/>
                <xsd:element ref="ns2:TaxCatchAll" minOccurs="0"/>
                <xsd:element ref="ns2:TaxCatchAllLabel" minOccurs="0"/>
                <xsd:element ref="ns4:SharedWithUsers" minOccurs="0"/>
                <xsd:element ref="ns4:SharedWithDetails" minOccurs="0"/>
                <xsd:element ref="ns3:PD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DAppraisalID" ma:index="8" nillable="true" ma:displayName="Appraisal ID" ma:description="Store Unique ID" ma:indexed="true" ma:internalName="PDAppraisal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db0404a-7623-4d3d-ab2f-ed8e1244f64e" elementFormDefault="qualified">
    <xsd:import namespace="http://schemas.microsoft.com/office/2006/documentManagement/types"/>
    <xsd:import namespace="http://schemas.microsoft.com/office/infopath/2007/PartnerControls"/>
    <xsd:element name="PDProjectDCSymbol" ma:index="9" nillable="true" ma:displayName="Project DC Symbol" ma:description="Project unique ID" ma:indexed="true" ma:internalName="PDProjectDCSymbol">
      <xsd:simpleType>
        <xsd:restriction base="dms:Text"/>
      </xsd:simpleType>
    </xsd:element>
    <xsd:element name="PDBudgetDocStatus" ma:index="10" nillable="true" ma:displayName="Budget Document Status" ma:description="Bugdet Document Status" ma:format="Dropdown" ma:internalName="PDBudgetDocStatus">
      <xsd:simpleType>
        <xsd:restriction base="dms:Choice">
          <xsd:enumeration value="Draft"/>
          <xsd:enumeration value="Approved"/>
        </xsd:restriction>
      </xsd:simpleType>
    </xsd:element>
    <xsd:element name="_dlc_DocId" ma:index="11" nillable="true" ma:displayName="Document ID Value" ma:description="The value of the document ID assigned to this item." ma:indexed="true"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6013ad-b598-49ae-be3d-4f400d7c27cb}" ma:internalName="TaxCatchAll" ma:showField="CatchAllData" ma:web="9db0404a-7623-4d3d-ab2f-ed8e1244f64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bc6013ad-b598-49ae-be3d-4f400d7c27cb}" ma:internalName="TaxCatchAllLabel" ma:readOnly="true" ma:showField="CatchAllDataLabel" ma:web="9db0404a-7623-4d3d-ab2f-ed8e1244f6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a19867-faf9-4f54-9178-1386f6a9b94c" elementFormDefault="qualified">
    <xsd:import namespace="http://schemas.microsoft.com/office/2006/documentManagement/types"/>
    <xsd:import namespace="http://schemas.microsoft.com/office/infopath/2007/PartnerControls"/>
    <xsd:element name="PDAppraisalDocTypeTaxHTField0" ma:index="14" nillable="true" ma:taxonomy="true" ma:internalName="PDAppraisalDocTypeTaxHTField0" ma:taxonomyFieldName="PDAppraisalDocType" ma:displayName="Appraisal Document Type" ma:default="" ma:fieldId="{f913a501-0444-4439-91c4-ac8eb641c641}" ma:sspId="cf5d3917-ff46-4619-8a71-85dd69c1901b" ma:termSetId="a644866d-3ba6-4286-b04b-89e0fa0ed715" ma:anchorId="00000000-0000-0000-0000-000000000000" ma:open="true" ma:isKeyword="false">
      <xsd:complexType>
        <xsd:sequence>
          <xsd:element ref="pc:Terms" minOccurs="0" maxOccurs="1"/>
        </xsd:sequence>
      </xsd:complexType>
    </xsd:element>
    <xsd:element name="PDDocumentStatus" ma:index="20" nillable="true" ma:displayName="Document Status" ma:default="Not Final" ma:format="Dropdown" ma:internalName="PDDocumentStatus">
      <xsd:simpleType>
        <xsd:restriction base="dms:Choice">
          <xsd:enumeration value="Final"/>
          <xsd:enumeration value="Not Final"/>
        </xsd:restriction>
      </xsd:simpleType>
    </xsd:element>
  </xsd:schema>
  <xsd:schema xmlns:xsd="http://www.w3.org/2001/XMLSchema" xmlns:xs="http://www.w3.org/2001/XMLSchema" xmlns:dms="http://schemas.microsoft.com/office/2006/documentManagement/types" xmlns:pc="http://schemas.microsoft.com/office/infopath/2007/PartnerControls" targetNamespace="51f023cd-ced2-4292-943a-de74e94367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7E709A-19D7-4A8D-AC8F-895416629EB5}">
  <ds:schemaRefs>
    <ds:schemaRef ds:uri="http://purl.org/dc/dcmitype/"/>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51f023cd-ced2-4292-943a-de74e94367e9"/>
    <ds:schemaRef ds:uri="48a19867-faf9-4f54-9178-1386f6a9b94c"/>
    <ds:schemaRef ds:uri="9db0404a-7623-4d3d-ab2f-ed8e1244f64e"/>
    <ds:schemaRef ds:uri="http://schemas.microsoft.com/office/2006/metadata/properties"/>
  </ds:schemaRefs>
</ds:datastoreItem>
</file>

<file path=customXml/itemProps2.xml><?xml version="1.0" encoding="utf-8"?>
<ds:datastoreItem xmlns:ds="http://schemas.openxmlformats.org/officeDocument/2006/customXml" ds:itemID="{D878F793-656F-4067-935A-C57BF88C4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b0404a-7623-4d3d-ab2f-ed8e1244f64e"/>
    <ds:schemaRef ds:uri="48a19867-faf9-4f54-9178-1386f6a9b94c"/>
    <ds:schemaRef ds:uri="51f023cd-ced2-4292-943a-de74e9436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249498-CA03-47B0-A20D-B2825D42B240}">
  <ds:schemaRefs>
    <ds:schemaRef ds:uri="http://schemas.microsoft.com/sharepoint/events"/>
  </ds:schemaRefs>
</ds:datastoreItem>
</file>

<file path=customXml/itemProps4.xml><?xml version="1.0" encoding="utf-8"?>
<ds:datastoreItem xmlns:ds="http://schemas.openxmlformats.org/officeDocument/2006/customXml" ds:itemID="{A4E47DE6-2783-472B-ACE4-0D43DD65DD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Togo</vt:lpstr>
      <vt:lpstr>Nigeria</vt:lpstr>
      <vt:lpstr>Malawi</vt:lpstr>
      <vt:lpstr>Ecuador</vt:lpstr>
      <vt:lpstr>Peru</vt:lpstr>
      <vt:lpstr>Cabo Verde</vt:lpstr>
      <vt:lpstr>Myanmar</vt:lpstr>
      <vt:lpstr>Bangladesh</vt:lpstr>
      <vt:lpstr>Cote d'Ivoire</vt:lpstr>
      <vt:lpstr>Sri Lanka</vt:lpstr>
      <vt:lpstr>Bangladesh!Print_Area</vt:lpstr>
      <vt:lpstr>'Cabo Verde'!Print_Area</vt:lpstr>
      <vt:lpstr>Ecuador!Print_Area</vt:lpstr>
      <vt:lpstr>Malawi!Print_Area</vt:lpstr>
      <vt:lpstr>Myanmar!Print_Area</vt:lpstr>
      <vt:lpstr>'Sri Lanka'!Print_Area</vt:lpstr>
      <vt:lpstr>Togo!Print_Area</vt:lpstr>
      <vt:lpstr>Bangladesh!Print_Titles</vt:lpstr>
      <vt:lpstr>'Cabo Verde'!Print_Titles</vt:lpstr>
      <vt:lpstr>Ecuador!Print_Titles</vt:lpstr>
      <vt:lpstr>Malawi!Print_Titles</vt:lpstr>
      <vt:lpstr>Myanmar!Print_Titles</vt:lpstr>
      <vt:lpstr>'Sri Lanka'!Print_Titles</vt:lpstr>
      <vt:lpstr>Togo!Print_Titles</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Vallejo, Fabian</dc:creator>
  <cp:lastModifiedBy>Céline Peyron Bista</cp:lastModifiedBy>
  <dcterms:created xsi:type="dcterms:W3CDTF">2020-08-28T15:57:44Z</dcterms:created>
  <dcterms:modified xsi:type="dcterms:W3CDTF">2022-04-04T12:12:07Z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0x0101007E069B3655E54183B5C18442DAD6132F00667DC8D400BA414398D0669F10ECFF87</vt:lpwstr>
  </property>
  <property fmtid="{D5CDD505-2E9C-101B-9397-08002B2CF9AE}" pid="3" name="PDAppraisalDocType">
    <vt:lpwstr>747;#budget|45a721de-57f7-4917-b927-991b36e169b1</vt:lpwstr>
  </property>
  <property fmtid="{D5CDD505-2E9C-101B-9397-08002B2CF9AE}" pid="4" name="_dlc_DocIdItemGuid">
    <vt:lpwstr>908e99a5-1835-46e0-8e0f-507e755a7f7c</vt:lpwstr>
  </property>
</Properties>
</file>