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9.xml" ContentType="application/vnd.ms-office.activeX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7.xml" ContentType="application/vnd.ms-office.activeX+xml"/>
  <Override PartName="/xl/activeX/activeX8.xml" ContentType="application/vnd.ms-office.activeX+xml"/>
  <Override PartName="/xl/charts/chart4.xml" ContentType="application/vnd.openxmlformats-officedocument.drawingml.chart+xml"/>
  <Override PartName="/xl/charts/chart5.xml" ContentType="application/vnd.openxmlformats-officedocument.drawingml.chart+xml"/>
  <Default Extension="emf" ContentType="image/x-emf"/>
  <Override PartName="/xl/activeX/activeX5.xml" ContentType="application/vnd.ms-office.activeX+xml"/>
  <Override PartName="/xl/activeX/activeX6.xml" ContentType="application/vnd.ms-office.activeX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activeX/activeX2.xml" ContentType="application/vnd.ms-office.activeX+xml"/>
  <Override PartName="/xl/activeX/activeX3.xml" ContentType="application/vnd.ms-office.activeX+xml"/>
  <Override PartName="/xl/drawings/drawing3.xml" ContentType="application/vnd.openxmlformats-officedocument.drawing+xml"/>
  <Override PartName="/xl/activeX/activeX4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5" yWindow="-15" windowWidth="4050" windowHeight="3780"/>
  </bookViews>
  <sheets>
    <sheet name="Graph  Unemployment 3D" sheetId="14" r:id="rId1"/>
    <sheet name="3d RotateC102Rev" sheetId="13" r:id="rId2"/>
    <sheet name="3d Rotatemedian" sheetId="1" r:id="rId3"/>
    <sheet name="Step By Step" sheetId="3" r:id="rId4"/>
    <sheet name="Original value of indicators" sheetId="5" r:id="rId5"/>
  </sheets>
  <definedNames>
    <definedName name="_RMX1" localSheetId="1">'3d RotateC102Rev'!$K$11</definedName>
    <definedName name="_RMX1" localSheetId="3">'Step By Step'!$K$6</definedName>
    <definedName name="_RMX1">'3d Rotatemedian'!$K$11</definedName>
    <definedName name="_RMX2" localSheetId="1">'3d RotateC102Rev'!$K$12</definedName>
    <definedName name="_RMX2" localSheetId="3">'Step By Step'!$K$7</definedName>
    <definedName name="_RMX2">'3d Rotatemedian'!$K$12</definedName>
    <definedName name="_RMX3" localSheetId="1">'3d RotateC102Rev'!$K$13</definedName>
    <definedName name="_RMX3" localSheetId="3">'Step By Step'!$K$8</definedName>
    <definedName name="_RMX3">'3d Rotatemedian'!$K$13</definedName>
    <definedName name="_RMY1" localSheetId="1">'3d RotateC102Rev'!$L$11</definedName>
    <definedName name="_RMY1" localSheetId="3">'Step By Step'!$L$6</definedName>
    <definedName name="_RMY1">'3d Rotatemedian'!$L$11</definedName>
    <definedName name="_RMY2" localSheetId="1">'3d RotateC102Rev'!$L$12</definedName>
    <definedName name="_RMY2" localSheetId="3">'Step By Step'!$L$7</definedName>
    <definedName name="_RMY2">'3d Rotatemedian'!$L$12</definedName>
    <definedName name="_RMY3" localSheetId="1">'3d RotateC102Rev'!$L$13</definedName>
    <definedName name="_RMY3" localSheetId="3">'Step By Step'!$L$8</definedName>
    <definedName name="_RMY3">'3d Rotatemedian'!$L$13</definedName>
    <definedName name="_RMZ1" localSheetId="1">'3d RotateC102Rev'!$M$11</definedName>
    <definedName name="_RMZ1" localSheetId="3">'Step By Step'!$M$6</definedName>
    <definedName name="_RMZ1">'3d Rotatemedian'!$M$11</definedName>
    <definedName name="_RMZ2" localSheetId="1">'3d RotateC102Rev'!$M$12</definedName>
    <definedName name="_RMZ2" localSheetId="3">'Step By Step'!$M$7</definedName>
    <definedName name="_RMZ2">'3d Rotatemedian'!$M$12</definedName>
    <definedName name="_RMZ3" localSheetId="1">'3d RotateC102Rev'!$M$13</definedName>
    <definedName name="_RMZ3" localSheetId="3">'Step By Step'!$M$8</definedName>
    <definedName name="_RMZ3">'3d Rotatemedian'!$M$13</definedName>
    <definedName name="XCOS" localSheetId="1">'3d RotateC102Rev'!$K$8</definedName>
    <definedName name="XCOS" localSheetId="3">'Step By Step'!$K$3</definedName>
    <definedName name="XCOS">'3d Rotatemedian'!$K$8</definedName>
    <definedName name="XROTATE" localSheetId="1">'3d RotateC102Rev'!$L$53</definedName>
    <definedName name="XROTATE" localSheetId="3">'Step By Step'!$L$50</definedName>
    <definedName name="XROTATE">'3d Rotatemedian'!$L$53</definedName>
    <definedName name="XSIN" localSheetId="1">'3d RotateC102Rev'!$K$7</definedName>
    <definedName name="XSIN" localSheetId="3">'Step By Step'!$K$2</definedName>
    <definedName name="XSIN">'3d Rotatemedian'!$K$7</definedName>
    <definedName name="YCOS" localSheetId="1">'3d RotateC102Rev'!$L$8</definedName>
    <definedName name="YCOS" localSheetId="3">'Step By Step'!$L$3</definedName>
    <definedName name="YCOS">'3d Rotatemedian'!$L$8</definedName>
    <definedName name="YROTATE" localSheetId="1">'3d RotateC102Rev'!$L$54</definedName>
    <definedName name="YROTATE" localSheetId="3">'Step By Step'!$L$51</definedName>
    <definedName name="YROTATE">'3d Rotatemedian'!$L$54</definedName>
    <definedName name="YSIN" localSheetId="1">'3d RotateC102Rev'!$L$7</definedName>
    <definedName name="YSIN" localSheetId="3">'Step By Step'!$L$2</definedName>
    <definedName name="YSIN">'3d Rotatemedian'!$L$7</definedName>
    <definedName name="ZCOS" localSheetId="1">'3d RotateC102Rev'!$M$8</definedName>
    <definedName name="ZCOS" localSheetId="3">'Step By Step'!$M$3</definedName>
    <definedName name="ZCOS">'3d Rotatemedian'!$M$8</definedName>
    <definedName name="ZROTATE" localSheetId="1">'3d RotateC102Rev'!$L$55</definedName>
    <definedName name="ZROTATE" localSheetId="3">'Step By Step'!$L$52</definedName>
    <definedName name="ZROTATE">'3d Rotatemedian'!$L$55</definedName>
    <definedName name="ZSIN" localSheetId="1">'3d RotateC102Rev'!$M$7</definedName>
    <definedName name="ZSIN" localSheetId="3">'Step By Step'!$M$2</definedName>
    <definedName name="ZSIN">'3d Rotatemedian'!$M$7</definedName>
  </definedNames>
  <calcPr calcId="124519"/>
</workbook>
</file>

<file path=xl/calcChain.xml><?xml version="1.0" encoding="utf-8"?>
<calcChain xmlns="http://schemas.openxmlformats.org/spreadsheetml/2006/main">
  <c r="X7" i="5"/>
  <c r="Y7"/>
  <c r="C8" i="13" s="1"/>
  <c r="Z7" i="5"/>
  <c r="D8" i="13" s="1"/>
  <c r="X8" i="5"/>
  <c r="Y8"/>
  <c r="Z8"/>
  <c r="D9" i="13" s="1"/>
  <c r="X9" i="5"/>
  <c r="B10" i="13" s="1"/>
  <c r="Y9" i="5"/>
  <c r="Z9"/>
  <c r="X10"/>
  <c r="B11" i="13" s="1"/>
  <c r="Y10" i="5"/>
  <c r="Z10"/>
  <c r="X11"/>
  <c r="Y11"/>
  <c r="C12" i="13" s="1"/>
  <c r="Z11" i="5"/>
  <c r="X12"/>
  <c r="Y12"/>
  <c r="Z12"/>
  <c r="X13"/>
  <c r="Y13"/>
  <c r="Z13"/>
  <c r="X14"/>
  <c r="B15" i="13" s="1"/>
  <c r="Y14" i="5"/>
  <c r="C15" i="13" s="1"/>
  <c r="Z14" i="5"/>
  <c r="X15"/>
  <c r="Y15"/>
  <c r="C16" i="13" s="1"/>
  <c r="Z15" i="5"/>
  <c r="D16" i="13" s="1"/>
  <c r="X16" i="5"/>
  <c r="Y16"/>
  <c r="Z16"/>
  <c r="D17" i="13" s="1"/>
  <c r="X17" i="5"/>
  <c r="B18" i="13" s="1"/>
  <c r="Y17" i="5"/>
  <c r="Z17"/>
  <c r="X18"/>
  <c r="B19" i="13" s="1"/>
  <c r="Y18" i="5"/>
  <c r="C19" i="13" s="1"/>
  <c r="Z18" i="5"/>
  <c r="X19"/>
  <c r="Y19"/>
  <c r="C20" i="13" s="1"/>
  <c r="Z19" i="5"/>
  <c r="D20" i="13" s="1"/>
  <c r="X20" i="5"/>
  <c r="Y20"/>
  <c r="Z20"/>
  <c r="D21" i="13" s="1"/>
  <c r="X21" i="5"/>
  <c r="Y21"/>
  <c r="Z21"/>
  <c r="X22"/>
  <c r="B23" i="13" s="1"/>
  <c r="Y22" i="5"/>
  <c r="C23" i="13" s="1"/>
  <c r="Z22" i="5"/>
  <c r="X23"/>
  <c r="Y23"/>
  <c r="C24" i="13" s="1"/>
  <c r="Z23" i="5"/>
  <c r="D24" i="13" s="1"/>
  <c r="X24" i="5"/>
  <c r="Y24"/>
  <c r="Z24"/>
  <c r="D25" i="13" s="1"/>
  <c r="X25" i="5"/>
  <c r="B26" i="13" s="1"/>
  <c r="Y25" i="5"/>
  <c r="Z25"/>
  <c r="X26"/>
  <c r="B27" i="13" s="1"/>
  <c r="Y26" i="5"/>
  <c r="C27" i="13" s="1"/>
  <c r="Z26" i="5"/>
  <c r="X27"/>
  <c r="Y27"/>
  <c r="C28" i="13" s="1"/>
  <c r="Z27" i="5"/>
  <c r="X28"/>
  <c r="Y28"/>
  <c r="Z28"/>
  <c r="D29" i="13" s="1"/>
  <c r="X29" i="5"/>
  <c r="Y29"/>
  <c r="Z29"/>
  <c r="X30"/>
  <c r="B31" i="13" s="1"/>
  <c r="Y30" i="5"/>
  <c r="Z30"/>
  <c r="X31"/>
  <c r="Y31"/>
  <c r="C32" i="13" s="1"/>
  <c r="Z31" i="5"/>
  <c r="D32" i="13" s="1"/>
  <c r="X32" i="5"/>
  <c r="Y32"/>
  <c r="Z32"/>
  <c r="D33" i="13" s="1"/>
  <c r="X33" i="5"/>
  <c r="Y33"/>
  <c r="Z33"/>
  <c r="X34"/>
  <c r="B35" i="13" s="1"/>
  <c r="Y34" i="5"/>
  <c r="C35" i="13" s="1"/>
  <c r="Z34" i="5"/>
  <c r="X35"/>
  <c r="Y35"/>
  <c r="C36" i="13" s="1"/>
  <c r="Z35" i="5"/>
  <c r="D36" i="13" s="1"/>
  <c r="X36" i="5"/>
  <c r="Y36"/>
  <c r="Z36"/>
  <c r="D37" i="13" s="1"/>
  <c r="X37" i="5"/>
  <c r="Y37"/>
  <c r="Z37"/>
  <c r="X38"/>
  <c r="B39" i="13" s="1"/>
  <c r="Y38" i="5"/>
  <c r="Z38"/>
  <c r="X39"/>
  <c r="Y39"/>
  <c r="C40" i="13" s="1"/>
  <c r="Z39" i="5"/>
  <c r="X40"/>
  <c r="Y40"/>
  <c r="Z40"/>
  <c r="D41" i="13" s="1"/>
  <c r="X41" i="5"/>
  <c r="Y41"/>
  <c r="Z41"/>
  <c r="X42"/>
  <c r="B43" i="13" s="1"/>
  <c r="Y42" i="5"/>
  <c r="C43" i="13" s="1"/>
  <c r="Z42" i="5"/>
  <c r="X43"/>
  <c r="Y43"/>
  <c r="Z43"/>
  <c r="D44" i="13" s="1"/>
  <c r="X44" i="5"/>
  <c r="Y44"/>
  <c r="Z44"/>
  <c r="D45" i="13" s="1"/>
  <c r="X45" i="5"/>
  <c r="B46" i="13" s="1"/>
  <c r="Y45" i="5"/>
  <c r="Z45"/>
  <c r="X46"/>
  <c r="Y46"/>
  <c r="Z46"/>
  <c r="X47"/>
  <c r="Y47"/>
  <c r="C48" i="13" s="1"/>
  <c r="Z47" i="5"/>
  <c r="X48"/>
  <c r="Y48"/>
  <c r="Z48"/>
  <c r="D49" i="13" s="1"/>
  <c r="X49" i="5"/>
  <c r="Y49"/>
  <c r="Z49"/>
  <c r="X50"/>
  <c r="Y50"/>
  <c r="Z50"/>
  <c r="X51"/>
  <c r="Y51"/>
  <c r="C52" i="13" s="1"/>
  <c r="Z51" i="5"/>
  <c r="Y6"/>
  <c r="C7" i="13" s="1"/>
  <c r="Z6" i="5"/>
  <c r="D7" i="13" s="1"/>
  <c r="X6" i="5"/>
  <c r="B8" i="13"/>
  <c r="C9"/>
  <c r="D10"/>
  <c r="B12"/>
  <c r="C13"/>
  <c r="D13"/>
  <c r="D14"/>
  <c r="C17"/>
  <c r="D18"/>
  <c r="B20"/>
  <c r="B24"/>
  <c r="C25"/>
  <c r="D26"/>
  <c r="B28"/>
  <c r="C29"/>
  <c r="D30"/>
  <c r="C33"/>
  <c r="D34"/>
  <c r="B36"/>
  <c r="B40"/>
  <c r="C41"/>
  <c r="D42"/>
  <c r="B44"/>
  <c r="C44"/>
  <c r="C45"/>
  <c r="D46"/>
  <c r="B47"/>
  <c r="C49"/>
  <c r="D50"/>
  <c r="B51"/>
  <c r="B52"/>
  <c r="B16"/>
  <c r="D22"/>
  <c r="B32"/>
  <c r="D38"/>
  <c r="B48"/>
  <c r="A8"/>
  <c r="A9"/>
  <c r="F9" s="1"/>
  <c r="B9"/>
  <c r="A10"/>
  <c r="F10" s="1"/>
  <c r="C10"/>
  <c r="A11"/>
  <c r="F11" s="1"/>
  <c r="C11"/>
  <c r="D11"/>
  <c r="A12"/>
  <c r="F12" s="1"/>
  <c r="D12"/>
  <c r="A13"/>
  <c r="B13"/>
  <c r="A14"/>
  <c r="F14" s="1"/>
  <c r="B14"/>
  <c r="C14"/>
  <c r="A15"/>
  <c r="F15" s="1"/>
  <c r="D15"/>
  <c r="A16"/>
  <c r="F16" s="1"/>
  <c r="A17"/>
  <c r="B17"/>
  <c r="A18"/>
  <c r="F18" s="1"/>
  <c r="C18"/>
  <c r="A19"/>
  <c r="F19" s="1"/>
  <c r="D19"/>
  <c r="A20"/>
  <c r="F20" s="1"/>
  <c r="A21"/>
  <c r="B21"/>
  <c r="C21"/>
  <c r="A22"/>
  <c r="F22" s="1"/>
  <c r="B22"/>
  <c r="C22"/>
  <c r="A23"/>
  <c r="F23" s="1"/>
  <c r="D23"/>
  <c r="A24"/>
  <c r="F24" s="1"/>
  <c r="A25"/>
  <c r="B25"/>
  <c r="A26"/>
  <c r="F26" s="1"/>
  <c r="C26"/>
  <c r="A27"/>
  <c r="F27" s="1"/>
  <c r="D27"/>
  <c r="A28"/>
  <c r="F28" s="1"/>
  <c r="D28"/>
  <c r="A29"/>
  <c r="B29"/>
  <c r="A30"/>
  <c r="F30" s="1"/>
  <c r="B30"/>
  <c r="C30"/>
  <c r="A31"/>
  <c r="F31" s="1"/>
  <c r="C31"/>
  <c r="D31"/>
  <c r="A32"/>
  <c r="F32" s="1"/>
  <c r="A33"/>
  <c r="F33" s="1"/>
  <c r="B33"/>
  <c r="A34"/>
  <c r="F34" s="1"/>
  <c r="B34"/>
  <c r="C34"/>
  <c r="A35"/>
  <c r="F35" s="1"/>
  <c r="D35"/>
  <c r="A36"/>
  <c r="F36" s="1"/>
  <c r="A37"/>
  <c r="B37"/>
  <c r="C37"/>
  <c r="A38"/>
  <c r="F38" s="1"/>
  <c r="B38"/>
  <c r="C38"/>
  <c r="A39"/>
  <c r="F39" s="1"/>
  <c r="C39"/>
  <c r="D39"/>
  <c r="A40"/>
  <c r="F40" s="1"/>
  <c r="D40"/>
  <c r="A41"/>
  <c r="B41"/>
  <c r="A42"/>
  <c r="F42" s="1"/>
  <c r="B42"/>
  <c r="C42"/>
  <c r="A43"/>
  <c r="F43" s="1"/>
  <c r="D43"/>
  <c r="A44"/>
  <c r="F44" s="1"/>
  <c r="A45"/>
  <c r="B45"/>
  <c r="A46"/>
  <c r="F46" s="1"/>
  <c r="C46"/>
  <c r="A47"/>
  <c r="F47" s="1"/>
  <c r="C47"/>
  <c r="D47"/>
  <c r="A48"/>
  <c r="F48" s="1"/>
  <c r="D48"/>
  <c r="A49"/>
  <c r="F49" s="1"/>
  <c r="B49"/>
  <c r="A50"/>
  <c r="F50" s="1"/>
  <c r="B50"/>
  <c r="C50"/>
  <c r="A51"/>
  <c r="F51" s="1"/>
  <c r="C51"/>
  <c r="D51"/>
  <c r="A52"/>
  <c r="F52" s="1"/>
  <c r="D52"/>
  <c r="B7"/>
  <c r="A7"/>
  <c r="F7" s="1"/>
  <c r="W7" i="5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R7"/>
  <c r="S7"/>
  <c r="T7"/>
  <c r="U7"/>
  <c r="R8"/>
  <c r="S8"/>
  <c r="T8"/>
  <c r="U8"/>
  <c r="R9"/>
  <c r="S9"/>
  <c r="T9"/>
  <c r="U9"/>
  <c r="R10"/>
  <c r="S10"/>
  <c r="T10"/>
  <c r="U10"/>
  <c r="R11"/>
  <c r="S11"/>
  <c r="T11"/>
  <c r="U11"/>
  <c r="R12"/>
  <c r="S12"/>
  <c r="T12"/>
  <c r="U12"/>
  <c r="R13"/>
  <c r="S13"/>
  <c r="T13"/>
  <c r="U13"/>
  <c r="R14"/>
  <c r="S14"/>
  <c r="T14"/>
  <c r="U14"/>
  <c r="R15"/>
  <c r="S15"/>
  <c r="T15"/>
  <c r="U15"/>
  <c r="R16"/>
  <c r="S16"/>
  <c r="T16"/>
  <c r="U16"/>
  <c r="R17"/>
  <c r="S17"/>
  <c r="T17"/>
  <c r="U17"/>
  <c r="R18"/>
  <c r="S18"/>
  <c r="T18"/>
  <c r="U18"/>
  <c r="R19"/>
  <c r="S19"/>
  <c r="T19"/>
  <c r="U19"/>
  <c r="R20"/>
  <c r="S20"/>
  <c r="T20"/>
  <c r="U20"/>
  <c r="R21"/>
  <c r="S21"/>
  <c r="T21"/>
  <c r="U21"/>
  <c r="R22"/>
  <c r="S22"/>
  <c r="T22"/>
  <c r="U22"/>
  <c r="R23"/>
  <c r="S23"/>
  <c r="T23"/>
  <c r="U23"/>
  <c r="R24"/>
  <c r="S24"/>
  <c r="T24"/>
  <c r="U24"/>
  <c r="R25"/>
  <c r="S25"/>
  <c r="T25"/>
  <c r="U25"/>
  <c r="R26"/>
  <c r="S26"/>
  <c r="T26"/>
  <c r="U26"/>
  <c r="R27"/>
  <c r="S27"/>
  <c r="T27"/>
  <c r="U27"/>
  <c r="R28"/>
  <c r="S28"/>
  <c r="T28"/>
  <c r="U28"/>
  <c r="R29"/>
  <c r="S29"/>
  <c r="T29"/>
  <c r="U29"/>
  <c r="R30"/>
  <c r="S30"/>
  <c r="T30"/>
  <c r="U30"/>
  <c r="R31"/>
  <c r="S31"/>
  <c r="T31"/>
  <c r="U31"/>
  <c r="R32"/>
  <c r="S32"/>
  <c r="T32"/>
  <c r="U32"/>
  <c r="R33"/>
  <c r="S33"/>
  <c r="T33"/>
  <c r="U33"/>
  <c r="R34"/>
  <c r="S34"/>
  <c r="T34"/>
  <c r="U34"/>
  <c r="R35"/>
  <c r="S35"/>
  <c r="T35"/>
  <c r="U35"/>
  <c r="R36"/>
  <c r="S36"/>
  <c r="T36"/>
  <c r="U36"/>
  <c r="R37"/>
  <c r="S37"/>
  <c r="T37"/>
  <c r="U37"/>
  <c r="R38"/>
  <c r="S38"/>
  <c r="T38"/>
  <c r="U38"/>
  <c r="R39"/>
  <c r="S39"/>
  <c r="T39"/>
  <c r="U39"/>
  <c r="R40"/>
  <c r="S40"/>
  <c r="T40"/>
  <c r="U40"/>
  <c r="R41"/>
  <c r="S41"/>
  <c r="T41"/>
  <c r="U41"/>
  <c r="R42"/>
  <c r="S42"/>
  <c r="T42"/>
  <c r="U42"/>
  <c r="R43"/>
  <c r="S43"/>
  <c r="T43"/>
  <c r="U43"/>
  <c r="R44"/>
  <c r="S44"/>
  <c r="T44"/>
  <c r="U44"/>
  <c r="R45"/>
  <c r="S45"/>
  <c r="T45"/>
  <c r="U45"/>
  <c r="R46"/>
  <c r="S46"/>
  <c r="T46"/>
  <c r="U46"/>
  <c r="R47"/>
  <c r="S47"/>
  <c r="T47"/>
  <c r="U47"/>
  <c r="R48"/>
  <c r="S48"/>
  <c r="T48"/>
  <c r="U48"/>
  <c r="R49"/>
  <c r="S49"/>
  <c r="T49"/>
  <c r="U49"/>
  <c r="R50"/>
  <c r="S50"/>
  <c r="T50"/>
  <c r="U50"/>
  <c r="R51"/>
  <c r="S51"/>
  <c r="T51"/>
  <c r="U51"/>
  <c r="R6"/>
  <c r="W6"/>
  <c r="F45" i="13"/>
  <c r="F41"/>
  <c r="F37"/>
  <c r="F29"/>
  <c r="F25"/>
  <c r="F21"/>
  <c r="F17"/>
  <c r="F13"/>
  <c r="M8"/>
  <c r="L8"/>
  <c r="K8"/>
  <c r="F8"/>
  <c r="M7"/>
  <c r="L7"/>
  <c r="M11" s="1"/>
  <c r="K7"/>
  <c r="G7" i="5"/>
  <c r="G8"/>
  <c r="L8" s="1"/>
  <c r="A9" i="1" s="1"/>
  <c r="G9" i="5"/>
  <c r="G10"/>
  <c r="G11"/>
  <c r="G12"/>
  <c r="L12" s="1"/>
  <c r="A13" i="1" s="1"/>
  <c r="G13" i="5"/>
  <c r="G14"/>
  <c r="G15"/>
  <c r="G16"/>
  <c r="L16" s="1"/>
  <c r="A17" i="1" s="1"/>
  <c r="G17" i="5"/>
  <c r="G18"/>
  <c r="G19"/>
  <c r="G20"/>
  <c r="L20" s="1"/>
  <c r="A21" i="1" s="1"/>
  <c r="G21" i="5"/>
  <c r="G22"/>
  <c r="G23"/>
  <c r="G24"/>
  <c r="L24" s="1"/>
  <c r="A25" i="1" s="1"/>
  <c r="G25" i="5"/>
  <c r="G26"/>
  <c r="G27"/>
  <c r="G28"/>
  <c r="L28" s="1"/>
  <c r="A29" i="1" s="1"/>
  <c r="G29" i="5"/>
  <c r="G30"/>
  <c r="G31"/>
  <c r="G32"/>
  <c r="L32" s="1"/>
  <c r="A33" i="1" s="1"/>
  <c r="G33" i="5"/>
  <c r="G34"/>
  <c r="G35"/>
  <c r="G36"/>
  <c r="L36" s="1"/>
  <c r="A37" i="1" s="1"/>
  <c r="G37" i="5"/>
  <c r="G38"/>
  <c r="G39"/>
  <c r="G40"/>
  <c r="L40" s="1"/>
  <c r="A41" i="1" s="1"/>
  <c r="G41" i="5"/>
  <c r="G42"/>
  <c r="G43"/>
  <c r="G44"/>
  <c r="L44" s="1"/>
  <c r="A45" i="1" s="1"/>
  <c r="G45" i="5"/>
  <c r="G46"/>
  <c r="G47"/>
  <c r="G48"/>
  <c r="L48" s="1"/>
  <c r="A49" i="1" s="1"/>
  <c r="G49" i="5"/>
  <c r="G50"/>
  <c r="G51"/>
  <c r="G6"/>
  <c r="A8" i="1"/>
  <c r="A11"/>
  <c r="A12"/>
  <c r="A15"/>
  <c r="A16"/>
  <c r="A19"/>
  <c r="A20"/>
  <c r="A23"/>
  <c r="A24"/>
  <c r="A27"/>
  <c r="A28"/>
  <c r="A31"/>
  <c r="A32"/>
  <c r="A35"/>
  <c r="A36"/>
  <c r="A39"/>
  <c r="A40"/>
  <c r="A43"/>
  <c r="A44"/>
  <c r="A47"/>
  <c r="A48"/>
  <c r="A51"/>
  <c r="A52"/>
  <c r="L7" i="5"/>
  <c r="L9"/>
  <c r="A10" i="1" s="1"/>
  <c r="L10" i="5"/>
  <c r="L11"/>
  <c r="L13"/>
  <c r="A14" i="1" s="1"/>
  <c r="L14" i="5"/>
  <c r="L15"/>
  <c r="L17"/>
  <c r="A18" i="1" s="1"/>
  <c r="L18" i="5"/>
  <c r="L19"/>
  <c r="L21"/>
  <c r="A22" i="1" s="1"/>
  <c r="L22" i="5"/>
  <c r="L23"/>
  <c r="L25"/>
  <c r="A26" i="1" s="1"/>
  <c r="L26" i="5"/>
  <c r="L27"/>
  <c r="L29"/>
  <c r="A30" i="1" s="1"/>
  <c r="L30" i="5"/>
  <c r="L31"/>
  <c r="L33"/>
  <c r="A34" i="1" s="1"/>
  <c r="L34" i="5"/>
  <c r="L35"/>
  <c r="L37"/>
  <c r="A38" i="1" s="1"/>
  <c r="L38" i="5"/>
  <c r="L39"/>
  <c r="L41"/>
  <c r="A42" i="1" s="1"/>
  <c r="L42" i="5"/>
  <c r="L43"/>
  <c r="L45"/>
  <c r="A46" i="1" s="1"/>
  <c r="L46" i="5"/>
  <c r="L47"/>
  <c r="L49"/>
  <c r="A50" i="1" s="1"/>
  <c r="L50" i="5"/>
  <c r="L51"/>
  <c r="L6"/>
  <c r="L12" i="13" l="1"/>
  <c r="L13"/>
  <c r="K12"/>
  <c r="M13"/>
  <c r="K13"/>
  <c r="K11"/>
  <c r="L11"/>
  <c r="M12"/>
  <c r="A7" i="1"/>
  <c r="G15" i="13" l="1"/>
  <c r="H51"/>
  <c r="H49"/>
  <c r="H39"/>
  <c r="M68"/>
  <c r="H38"/>
  <c r="M114"/>
  <c r="H31"/>
  <c r="H13"/>
  <c r="H17"/>
  <c r="M71"/>
  <c r="H36"/>
  <c r="H33"/>
  <c r="M106"/>
  <c r="H40"/>
  <c r="H21"/>
  <c r="H34"/>
  <c r="H27"/>
  <c r="M69"/>
  <c r="M108"/>
  <c r="H47"/>
  <c r="H44"/>
  <c r="H24"/>
  <c r="H8"/>
  <c r="H41"/>
  <c r="H25"/>
  <c r="H22"/>
  <c r="M111"/>
  <c r="M98"/>
  <c r="H9"/>
  <c r="M101"/>
  <c r="H35"/>
  <c r="H20"/>
  <c r="H37"/>
  <c r="M104"/>
  <c r="H52"/>
  <c r="H28"/>
  <c r="H11"/>
  <c r="H45"/>
  <c r="H29"/>
  <c r="H18"/>
  <c r="M67"/>
  <c r="M74"/>
  <c r="M115"/>
  <c r="M99"/>
  <c r="L115"/>
  <c r="L112"/>
  <c r="L109"/>
  <c r="L106"/>
  <c r="L104"/>
  <c r="L102"/>
  <c r="L100"/>
  <c r="L98"/>
  <c r="L74"/>
  <c r="L72"/>
  <c r="L70"/>
  <c r="L68"/>
  <c r="L111"/>
  <c r="L108"/>
  <c r="L105"/>
  <c r="L103"/>
  <c r="L101"/>
  <c r="L99"/>
  <c r="L97"/>
  <c r="L73"/>
  <c r="L71"/>
  <c r="L69"/>
  <c r="L67"/>
  <c r="L114"/>
  <c r="G37"/>
  <c r="G12"/>
  <c r="G48"/>
  <c r="G40"/>
  <c r="G32"/>
  <c r="G24"/>
  <c r="G16"/>
  <c r="G49"/>
  <c r="G13"/>
  <c r="G25"/>
  <c r="H48"/>
  <c r="H32"/>
  <c r="H16"/>
  <c r="G21"/>
  <c r="G10"/>
  <c r="G50"/>
  <c r="G46"/>
  <c r="G42"/>
  <c r="G38"/>
  <c r="G34"/>
  <c r="G30"/>
  <c r="G26"/>
  <c r="G22"/>
  <c r="G18"/>
  <c r="G14"/>
  <c r="H12"/>
  <c r="H30"/>
  <c r="H46"/>
  <c r="H23"/>
  <c r="M72"/>
  <c r="M102"/>
  <c r="M112"/>
  <c r="H50"/>
  <c r="M97"/>
  <c r="M105"/>
  <c r="H15"/>
  <c r="H43"/>
  <c r="G41"/>
  <c r="G52"/>
  <c r="G44"/>
  <c r="G36"/>
  <c r="G28"/>
  <c r="G20"/>
  <c r="G7"/>
  <c r="G17"/>
  <c r="G45"/>
  <c r="G9"/>
  <c r="G8"/>
  <c r="G33"/>
  <c r="G29"/>
  <c r="G11"/>
  <c r="G51"/>
  <c r="G47"/>
  <c r="G43"/>
  <c r="G39"/>
  <c r="G35"/>
  <c r="G31"/>
  <c r="G27"/>
  <c r="G23"/>
  <c r="G19"/>
  <c r="H7"/>
  <c r="H26"/>
  <c r="H42"/>
  <c r="H19"/>
  <c r="M70"/>
  <c r="M100"/>
  <c r="M109"/>
  <c r="H14"/>
  <c r="M73"/>
  <c r="M103"/>
  <c r="H10"/>
  <c r="S6" i="5"/>
  <c r="U6"/>
  <c r="T6"/>
  <c r="D56"/>
  <c r="E56"/>
  <c r="C56"/>
  <c r="D55"/>
  <c r="E55"/>
  <c r="C55"/>
  <c r="E54"/>
  <c r="J48" s="1"/>
  <c r="O48" s="1"/>
  <c r="D49" i="1" s="1"/>
  <c r="D54" i="5"/>
  <c r="I51" s="1"/>
  <c r="N51" s="1"/>
  <c r="C52" i="1" s="1"/>
  <c r="C54" i="5"/>
  <c r="H50" s="1"/>
  <c r="M50" s="1"/>
  <c r="B51" i="1" s="1"/>
  <c r="E53" i="5"/>
  <c r="D53"/>
  <c r="C53"/>
  <c r="F8" i="1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7"/>
  <c r="K7"/>
  <c r="L7"/>
  <c r="M11" s="1"/>
  <c r="M7"/>
  <c r="K8"/>
  <c r="L8"/>
  <c r="M8"/>
  <c r="K2" i="3"/>
  <c r="L2"/>
  <c r="M6" s="1"/>
  <c r="M2"/>
  <c r="K3"/>
  <c r="L3"/>
  <c r="M3"/>
  <c r="H12" i="5" l="1"/>
  <c r="M12" s="1"/>
  <c r="B13" i="1" s="1"/>
  <c r="H11" i="5"/>
  <c r="M11" s="1"/>
  <c r="B12" i="1" s="1"/>
  <c r="H16" i="5"/>
  <c r="M16" s="1"/>
  <c r="B17" i="1" s="1"/>
  <c r="H21" i="5"/>
  <c r="M21" s="1"/>
  <c r="B22" i="1" s="1"/>
  <c r="H27" i="5"/>
  <c r="M27" s="1"/>
  <c r="B28" i="1" s="1"/>
  <c r="H32" i="5"/>
  <c r="M32" s="1"/>
  <c r="B33" i="1" s="1"/>
  <c r="H37" i="5"/>
  <c r="M37" s="1"/>
  <c r="B38" i="1" s="1"/>
  <c r="H43" i="5"/>
  <c r="M43" s="1"/>
  <c r="B44" i="1" s="1"/>
  <c r="H48" i="5"/>
  <c r="M48" s="1"/>
  <c r="B49" i="1" s="1"/>
  <c r="H8" i="5"/>
  <c r="M8" s="1"/>
  <c r="B9" i="1" s="1"/>
  <c r="H13" i="5"/>
  <c r="M13" s="1"/>
  <c r="B14" i="1" s="1"/>
  <c r="H19" i="5"/>
  <c r="M19" s="1"/>
  <c r="B20" i="1" s="1"/>
  <c r="H24" i="5"/>
  <c r="M24" s="1"/>
  <c r="B25" i="1" s="1"/>
  <c r="H29" i="5"/>
  <c r="M29" s="1"/>
  <c r="B30" i="1" s="1"/>
  <c r="H35" i="5"/>
  <c r="M35" s="1"/>
  <c r="B36" i="1" s="1"/>
  <c r="H40" i="5"/>
  <c r="M40" s="1"/>
  <c r="B41" i="1" s="1"/>
  <c r="H45" i="5"/>
  <c r="M45" s="1"/>
  <c r="B46" i="1" s="1"/>
  <c r="H51" i="5"/>
  <c r="M51" s="1"/>
  <c r="B52" i="1" s="1"/>
  <c r="H7" i="5"/>
  <c r="M7" s="1"/>
  <c r="B8" i="1" s="1"/>
  <c r="H17" i="5"/>
  <c r="M17" s="1"/>
  <c r="B18" i="1" s="1"/>
  <c r="H23" i="5"/>
  <c r="M23" s="1"/>
  <c r="B24" i="1" s="1"/>
  <c r="H28" i="5"/>
  <c r="M28" s="1"/>
  <c r="B29" i="1" s="1"/>
  <c r="H33" i="5"/>
  <c r="M33" s="1"/>
  <c r="B34" i="1" s="1"/>
  <c r="H39" i="5"/>
  <c r="M39" s="1"/>
  <c r="B40" i="1" s="1"/>
  <c r="H44" i="5"/>
  <c r="M44" s="1"/>
  <c r="B45" i="1" s="1"/>
  <c r="H49" i="5"/>
  <c r="M49" s="1"/>
  <c r="B50" i="1" s="1"/>
  <c r="H9" i="5"/>
  <c r="M9" s="1"/>
  <c r="B10" i="1" s="1"/>
  <c r="H15" i="5"/>
  <c r="M15" s="1"/>
  <c r="B16" i="1" s="1"/>
  <c r="H20" i="5"/>
  <c r="M20" s="1"/>
  <c r="B21" i="1" s="1"/>
  <c r="H25" i="5"/>
  <c r="M25" s="1"/>
  <c r="B26" i="1" s="1"/>
  <c r="H31" i="5"/>
  <c r="M31" s="1"/>
  <c r="B32" i="1" s="1"/>
  <c r="H36" i="5"/>
  <c r="M36" s="1"/>
  <c r="B37" i="1" s="1"/>
  <c r="H41" i="5"/>
  <c r="M41" s="1"/>
  <c r="B42" i="1" s="1"/>
  <c r="H47" i="5"/>
  <c r="M47" s="1"/>
  <c r="B48" i="1" s="1"/>
  <c r="M13"/>
  <c r="M12"/>
  <c r="K11"/>
  <c r="L12"/>
  <c r="K13"/>
  <c r="M7" i="3"/>
  <c r="K7"/>
  <c r="L6"/>
  <c r="M8"/>
  <c r="K6"/>
  <c r="L7"/>
  <c r="L8"/>
  <c r="I9" i="5"/>
  <c r="N9" s="1"/>
  <c r="C10" i="1" s="1"/>
  <c r="I13" i="5"/>
  <c r="N13" s="1"/>
  <c r="C14" i="1" s="1"/>
  <c r="I20" i="5"/>
  <c r="N20" s="1"/>
  <c r="C21" i="1" s="1"/>
  <c r="I24" i="5"/>
  <c r="N24" s="1"/>
  <c r="C25" i="1" s="1"/>
  <c r="I16" i="5"/>
  <c r="N16" s="1"/>
  <c r="C17" i="1" s="1"/>
  <c r="I8" i="5"/>
  <c r="N8" s="1"/>
  <c r="C9" i="1" s="1"/>
  <c r="I25" i="5"/>
  <c r="N25" s="1"/>
  <c r="C26" i="1" s="1"/>
  <c r="I17" i="5"/>
  <c r="N17" s="1"/>
  <c r="C18" i="1" s="1"/>
  <c r="I12" i="5"/>
  <c r="N12" s="1"/>
  <c r="C13" i="1" s="1"/>
  <c r="I21" i="5"/>
  <c r="N21" s="1"/>
  <c r="C22" i="1" s="1"/>
  <c r="I28" i="5"/>
  <c r="N28" s="1"/>
  <c r="C29" i="1" s="1"/>
  <c r="I32" i="5"/>
  <c r="N32" s="1"/>
  <c r="C33" i="1" s="1"/>
  <c r="I36" i="5"/>
  <c r="N36" s="1"/>
  <c r="C37" i="1" s="1"/>
  <c r="I40" i="5"/>
  <c r="N40" s="1"/>
  <c r="C41" i="1" s="1"/>
  <c r="I44" i="5"/>
  <c r="N44" s="1"/>
  <c r="C45" i="1" s="1"/>
  <c r="I48" i="5"/>
  <c r="N48" s="1"/>
  <c r="C49" i="1" s="1"/>
  <c r="J10" i="5"/>
  <c r="O10" s="1"/>
  <c r="D11" i="1" s="1"/>
  <c r="J18" i="5"/>
  <c r="O18" s="1"/>
  <c r="D19" i="1" s="1"/>
  <c r="I6" i="5"/>
  <c r="N6" s="1"/>
  <c r="C7" i="1" s="1"/>
  <c r="J7" i="5"/>
  <c r="O7" s="1"/>
  <c r="D8" i="1" s="1"/>
  <c r="I10" i="5"/>
  <c r="N10" s="1"/>
  <c r="C11" i="1" s="1"/>
  <c r="J11" i="5"/>
  <c r="O11" s="1"/>
  <c r="D12" i="1" s="1"/>
  <c r="I14" i="5"/>
  <c r="N14" s="1"/>
  <c r="C15" i="1" s="1"/>
  <c r="J15" i="5"/>
  <c r="O15" s="1"/>
  <c r="D16" i="1" s="1"/>
  <c r="I18" i="5"/>
  <c r="N18" s="1"/>
  <c r="C19" i="1" s="1"/>
  <c r="J19" i="5"/>
  <c r="O19" s="1"/>
  <c r="D20" i="1" s="1"/>
  <c r="I22" i="5"/>
  <c r="N22" s="1"/>
  <c r="C23" i="1" s="1"/>
  <c r="J23" i="5"/>
  <c r="O23" s="1"/>
  <c r="D24" i="1" s="1"/>
  <c r="I26" i="5"/>
  <c r="N26" s="1"/>
  <c r="C27" i="1" s="1"/>
  <c r="J27" i="5"/>
  <c r="O27" s="1"/>
  <c r="D28" i="1" s="1"/>
  <c r="I30" i="5"/>
  <c r="N30" s="1"/>
  <c r="C31" i="1" s="1"/>
  <c r="J31" i="5"/>
  <c r="O31" s="1"/>
  <c r="D32" i="1" s="1"/>
  <c r="I34" i="5"/>
  <c r="N34" s="1"/>
  <c r="C35" i="1" s="1"/>
  <c r="J35" i="5"/>
  <c r="O35" s="1"/>
  <c r="D36" i="1" s="1"/>
  <c r="I38" i="5"/>
  <c r="N38" s="1"/>
  <c r="C39" i="1" s="1"/>
  <c r="J39" i="5"/>
  <c r="O39" s="1"/>
  <c r="D40" i="1" s="1"/>
  <c r="I42" i="5"/>
  <c r="N42" s="1"/>
  <c r="C43" i="1" s="1"/>
  <c r="J43" i="5"/>
  <c r="O43" s="1"/>
  <c r="D44" i="1" s="1"/>
  <c r="I46" i="5"/>
  <c r="N46" s="1"/>
  <c r="C47" i="1" s="1"/>
  <c r="J47" i="5"/>
  <c r="O47" s="1"/>
  <c r="D48" i="1" s="1"/>
  <c r="I50" i="5"/>
  <c r="N50" s="1"/>
  <c r="C51" i="1" s="1"/>
  <c r="J51" i="5"/>
  <c r="O51" s="1"/>
  <c r="D52" i="1" s="1"/>
  <c r="J9" i="5"/>
  <c r="O9" s="1"/>
  <c r="D10" i="1" s="1"/>
  <c r="J13" i="5"/>
  <c r="O13" s="1"/>
  <c r="D14" i="1" s="1"/>
  <c r="J17" i="5"/>
  <c r="O17" s="1"/>
  <c r="D18" i="1" s="1"/>
  <c r="J21" i="5"/>
  <c r="O21" s="1"/>
  <c r="D22" i="1" s="1"/>
  <c r="J25" i="5"/>
  <c r="O25" s="1"/>
  <c r="D26" i="1" s="1"/>
  <c r="J29" i="5"/>
  <c r="O29" s="1"/>
  <c r="D30" i="1" s="1"/>
  <c r="J33" i="5"/>
  <c r="O33" s="1"/>
  <c r="D34" i="1" s="1"/>
  <c r="J37" i="5"/>
  <c r="O37" s="1"/>
  <c r="D38" i="1" s="1"/>
  <c r="J41" i="5"/>
  <c r="O41" s="1"/>
  <c r="D42" i="1" s="1"/>
  <c r="J45" i="5"/>
  <c r="O45" s="1"/>
  <c r="D46" i="1" s="1"/>
  <c r="J49" i="5"/>
  <c r="O49" s="1"/>
  <c r="D50" i="1" s="1"/>
  <c r="J6" i="5"/>
  <c r="O6" s="1"/>
  <c r="D7" i="1" s="1"/>
  <c r="J14" i="5"/>
  <c r="O14" s="1"/>
  <c r="D15" i="1" s="1"/>
  <c r="J22" i="5"/>
  <c r="O22" s="1"/>
  <c r="D23" i="1" s="1"/>
  <c r="J26" i="5"/>
  <c r="O26" s="1"/>
  <c r="D27" i="1" s="1"/>
  <c r="I29" i="5"/>
  <c r="N29" s="1"/>
  <c r="C30" i="1" s="1"/>
  <c r="J30" i="5"/>
  <c r="O30" s="1"/>
  <c r="D31" i="1" s="1"/>
  <c r="I33" i="5"/>
  <c r="N33" s="1"/>
  <c r="C34" i="1" s="1"/>
  <c r="J34" i="5"/>
  <c r="O34" s="1"/>
  <c r="D35" i="1" s="1"/>
  <c r="I37" i="5"/>
  <c r="N37" s="1"/>
  <c r="C38" i="1" s="1"/>
  <c r="J38" i="5"/>
  <c r="O38" s="1"/>
  <c r="D39" i="1" s="1"/>
  <c r="I41" i="5"/>
  <c r="N41" s="1"/>
  <c r="C42" i="1" s="1"/>
  <c r="J42" i="5"/>
  <c r="O42" s="1"/>
  <c r="D43" i="1" s="1"/>
  <c r="I45" i="5"/>
  <c r="N45" s="1"/>
  <c r="C46" i="1" s="1"/>
  <c r="J46" i="5"/>
  <c r="O46" s="1"/>
  <c r="D47" i="1" s="1"/>
  <c r="I49" i="5"/>
  <c r="N49" s="1"/>
  <c r="C50" i="1" s="1"/>
  <c r="J50" i="5"/>
  <c r="O50" s="1"/>
  <c r="D51" i="1" s="1"/>
  <c r="H6" i="5"/>
  <c r="M6" s="1"/>
  <c r="B7" i="1" s="1"/>
  <c r="I7" i="5"/>
  <c r="N7" s="1"/>
  <c r="C8" i="1" s="1"/>
  <c r="J8" i="5"/>
  <c r="O8" s="1"/>
  <c r="D9" i="1" s="1"/>
  <c r="H10" i="5"/>
  <c r="M10" s="1"/>
  <c r="B11" i="1" s="1"/>
  <c r="I11" i="5"/>
  <c r="N11" s="1"/>
  <c r="C12" i="1" s="1"/>
  <c r="J12" i="5"/>
  <c r="O12" s="1"/>
  <c r="D13" i="1" s="1"/>
  <c r="H14" i="5"/>
  <c r="M14" s="1"/>
  <c r="B15" i="1" s="1"/>
  <c r="I15" i="5"/>
  <c r="N15" s="1"/>
  <c r="C16" i="1" s="1"/>
  <c r="J16" i="5"/>
  <c r="O16" s="1"/>
  <c r="D17" i="1" s="1"/>
  <c r="H18" i="5"/>
  <c r="M18" s="1"/>
  <c r="B19" i="1" s="1"/>
  <c r="I19" i="5"/>
  <c r="N19" s="1"/>
  <c r="C20" i="1" s="1"/>
  <c r="J20" i="5"/>
  <c r="O20" s="1"/>
  <c r="D21" i="1" s="1"/>
  <c r="H22" i="5"/>
  <c r="M22" s="1"/>
  <c r="B23" i="1" s="1"/>
  <c r="I23" i="5"/>
  <c r="N23" s="1"/>
  <c r="C24" i="1" s="1"/>
  <c r="J24" i="5"/>
  <c r="O24" s="1"/>
  <c r="D25" i="1" s="1"/>
  <c r="H26" i="5"/>
  <c r="M26" s="1"/>
  <c r="B27" i="1" s="1"/>
  <c r="I27" i="5"/>
  <c r="N27" s="1"/>
  <c r="C28" i="1" s="1"/>
  <c r="J28" i="5"/>
  <c r="O28" s="1"/>
  <c r="D29" i="1" s="1"/>
  <c r="H30" i="5"/>
  <c r="M30" s="1"/>
  <c r="B31" i="1" s="1"/>
  <c r="I31" i="5"/>
  <c r="N31" s="1"/>
  <c r="C32" i="1" s="1"/>
  <c r="J32" i="5"/>
  <c r="O32" s="1"/>
  <c r="D33" i="1" s="1"/>
  <c r="H34" i="5"/>
  <c r="M34" s="1"/>
  <c r="B35" i="1" s="1"/>
  <c r="I35" i="5"/>
  <c r="N35" s="1"/>
  <c r="C36" i="1" s="1"/>
  <c r="J36" i="5"/>
  <c r="O36" s="1"/>
  <c r="D37" i="1" s="1"/>
  <c r="H38" i="5"/>
  <c r="M38" s="1"/>
  <c r="B39" i="1" s="1"/>
  <c r="I39" i="5"/>
  <c r="N39" s="1"/>
  <c r="C40" i="1" s="1"/>
  <c r="J40" i="5"/>
  <c r="O40" s="1"/>
  <c r="D41" i="1" s="1"/>
  <c r="H42" i="5"/>
  <c r="M42" s="1"/>
  <c r="B43" i="1" s="1"/>
  <c r="I43" i="5"/>
  <c r="N43" s="1"/>
  <c r="C44" i="1" s="1"/>
  <c r="J44" i="5"/>
  <c r="O44" s="1"/>
  <c r="D45" i="1" s="1"/>
  <c r="H46" i="5"/>
  <c r="M46" s="1"/>
  <c r="B47" i="1" s="1"/>
  <c r="I47" i="5"/>
  <c r="N47" s="1"/>
  <c r="C48" i="1" s="1"/>
  <c r="L11"/>
  <c r="K12"/>
  <c r="L13"/>
  <c r="K8" i="3"/>
  <c r="G41" i="1" l="1"/>
  <c r="G11"/>
  <c r="L99"/>
  <c r="G36"/>
  <c r="G8"/>
  <c r="G48"/>
  <c r="L102"/>
  <c r="G28"/>
  <c r="L70"/>
  <c r="G40"/>
  <c r="L71"/>
  <c r="G19"/>
  <c r="G33"/>
  <c r="G45"/>
  <c r="G25"/>
  <c r="L72"/>
  <c r="L97"/>
  <c r="G32"/>
  <c r="G37"/>
  <c r="G15"/>
  <c r="G43"/>
  <c r="G14"/>
  <c r="G44"/>
  <c r="G13"/>
  <c r="L111"/>
  <c r="G16"/>
  <c r="G29"/>
  <c r="L67"/>
  <c r="L100"/>
  <c r="G46"/>
  <c r="G20"/>
  <c r="L112"/>
  <c r="G14" i="3"/>
  <c r="G18"/>
  <c r="G22"/>
  <c r="G26"/>
  <c r="G30"/>
  <c r="G34"/>
  <c r="G38"/>
  <c r="G42"/>
  <c r="G46"/>
  <c r="G12"/>
  <c r="G20"/>
  <c r="G24"/>
  <c r="G28"/>
  <c r="G32"/>
  <c r="G36"/>
  <c r="G40"/>
  <c r="G44"/>
  <c r="G11"/>
  <c r="G43"/>
  <c r="G13"/>
  <c r="G17"/>
  <c r="G21"/>
  <c r="G25"/>
  <c r="G29"/>
  <c r="G33"/>
  <c r="G37"/>
  <c r="G41"/>
  <c r="G45"/>
  <c r="G16"/>
  <c r="G15"/>
  <c r="G19"/>
  <c r="G23"/>
  <c r="G27"/>
  <c r="G31"/>
  <c r="G35"/>
  <c r="G39"/>
  <c r="G47"/>
  <c r="L111"/>
  <c r="H8"/>
  <c r="H12"/>
  <c r="H14"/>
  <c r="H16"/>
  <c r="H18"/>
  <c r="H20"/>
  <c r="H22"/>
  <c r="H24"/>
  <c r="H26"/>
  <c r="H28"/>
  <c r="H30"/>
  <c r="H32"/>
  <c r="H34"/>
  <c r="H36"/>
  <c r="H38"/>
  <c r="H40"/>
  <c r="H42"/>
  <c r="H44"/>
  <c r="H46"/>
  <c r="H11"/>
  <c r="H15"/>
  <c r="H17"/>
  <c r="H21"/>
  <c r="H25"/>
  <c r="H29"/>
  <c r="H33"/>
  <c r="H37"/>
  <c r="H39"/>
  <c r="H43"/>
  <c r="H47"/>
  <c r="H13"/>
  <c r="H19"/>
  <c r="H23"/>
  <c r="H27"/>
  <c r="H31"/>
  <c r="H35"/>
  <c r="H41"/>
  <c r="H45"/>
  <c r="M102"/>
  <c r="G4"/>
  <c r="M111"/>
  <c r="M67"/>
  <c r="M96"/>
  <c r="H3"/>
  <c r="M105"/>
  <c r="M65"/>
  <c r="M69"/>
  <c r="H4"/>
  <c r="L98"/>
  <c r="H7"/>
  <c r="H6"/>
  <c r="H10"/>
  <c r="M106"/>
  <c r="M66"/>
  <c r="M97"/>
  <c r="H2"/>
  <c r="M103"/>
  <c r="M64"/>
  <c r="M100"/>
  <c r="H9"/>
  <c r="M112"/>
  <c r="M108"/>
  <c r="M71"/>
  <c r="M109"/>
  <c r="M68"/>
  <c r="M99"/>
  <c r="H5"/>
  <c r="M94"/>
  <c r="M70"/>
  <c r="M101"/>
  <c r="M98"/>
  <c r="M95"/>
  <c r="L106"/>
  <c r="L68"/>
  <c r="L65"/>
  <c r="L112"/>
  <c r="G3"/>
  <c r="L101"/>
  <c r="L95"/>
  <c r="G10"/>
  <c r="L69"/>
  <c r="L99"/>
  <c r="L102"/>
  <c r="L108"/>
  <c r="G5"/>
  <c r="L96"/>
  <c r="L94"/>
  <c r="L71"/>
  <c r="L66"/>
  <c r="G6"/>
  <c r="L103"/>
  <c r="G9"/>
  <c r="G8"/>
  <c r="L70"/>
  <c r="L64"/>
  <c r="L105"/>
  <c r="G7"/>
  <c r="L97"/>
  <c r="L100"/>
  <c r="L67"/>
  <c r="G2"/>
  <c r="L109"/>
  <c r="H19" i="1"/>
  <c r="H27"/>
  <c r="H35"/>
  <c r="H43"/>
  <c r="H51"/>
  <c r="H20"/>
  <c r="H28"/>
  <c r="H36"/>
  <c r="H44"/>
  <c r="H10"/>
  <c r="M106"/>
  <c r="H14"/>
  <c r="M108"/>
  <c r="M72"/>
  <c r="H13"/>
  <c r="M103"/>
  <c r="M104"/>
  <c r="M68"/>
  <c r="H17"/>
  <c r="H25"/>
  <c r="H41"/>
  <c r="H26"/>
  <c r="M70"/>
  <c r="M100"/>
  <c r="M73"/>
  <c r="H23"/>
  <c r="H31"/>
  <c r="H39"/>
  <c r="H47"/>
  <c r="H50"/>
  <c r="H24"/>
  <c r="H32"/>
  <c r="H40"/>
  <c r="H48"/>
  <c r="H9"/>
  <c r="M74"/>
  <c r="M109"/>
  <c r="H12"/>
  <c r="M102"/>
  <c r="M111"/>
  <c r="M69"/>
  <c r="M67"/>
  <c r="H16"/>
  <c r="H42"/>
  <c r="M71"/>
  <c r="H7"/>
  <c r="M105"/>
  <c r="H21"/>
  <c r="H29"/>
  <c r="H37"/>
  <c r="H45"/>
  <c r="H18"/>
  <c r="H22"/>
  <c r="H30"/>
  <c r="H38"/>
  <c r="H46"/>
  <c r="H8"/>
  <c r="M98"/>
  <c r="M97"/>
  <c r="H15"/>
  <c r="M115"/>
  <c r="M114"/>
  <c r="M101"/>
  <c r="H33"/>
  <c r="H49"/>
  <c r="H34"/>
  <c r="H52"/>
  <c r="M112"/>
  <c r="M99"/>
  <c r="H11"/>
  <c r="G30"/>
  <c r="G27"/>
  <c r="L74"/>
  <c r="L68"/>
  <c r="G52"/>
  <c r="G49"/>
  <c r="G9"/>
  <c r="L73"/>
  <c r="G24"/>
  <c r="G21"/>
  <c r="L104"/>
  <c r="L98"/>
  <c r="L114"/>
  <c r="G22"/>
  <c r="G17"/>
  <c r="G51"/>
  <c r="L109"/>
  <c r="G18"/>
  <c r="G23"/>
  <c r="G47"/>
  <c r="L115"/>
  <c r="L103"/>
  <c r="G10"/>
  <c r="G26"/>
  <c r="G42"/>
  <c r="G31"/>
  <c r="L108"/>
  <c r="L106"/>
  <c r="G7"/>
  <c r="G34"/>
  <c r="G50"/>
  <c r="G39"/>
  <c r="L105"/>
  <c r="L101"/>
  <c r="G38"/>
  <c r="G35"/>
  <c r="L69"/>
  <c r="G12"/>
</calcChain>
</file>

<file path=xl/sharedStrings.xml><?xml version="1.0" encoding="utf-8"?>
<sst xmlns="http://schemas.openxmlformats.org/spreadsheetml/2006/main" count="192" uniqueCount="83">
  <si>
    <t>Xcoord</t>
  </si>
  <si>
    <t>Ycoord</t>
  </si>
  <si>
    <t>Zcoord</t>
  </si>
  <si>
    <t>Dervied</t>
  </si>
  <si>
    <t>Original</t>
  </si>
  <si>
    <t>Rotation Matrix</t>
  </si>
  <si>
    <t>X Angle</t>
  </si>
  <si>
    <t>Y Angle</t>
  </si>
  <si>
    <t>Z Angle</t>
  </si>
  <si>
    <t>Calculated Angles</t>
  </si>
  <si>
    <t>Sin values</t>
  </si>
  <si>
    <t>Cos values</t>
  </si>
  <si>
    <t>Axes</t>
  </si>
  <si>
    <t>X</t>
  </si>
  <si>
    <t>Y</t>
  </si>
  <si>
    <t>Z</t>
  </si>
  <si>
    <t>Angle of rotation for chart</t>
  </si>
  <si>
    <t>Cage</t>
  </si>
  <si>
    <t>France</t>
  </si>
  <si>
    <t>Latvia</t>
  </si>
  <si>
    <t>Japan</t>
  </si>
  <si>
    <t>Hungary</t>
  </si>
  <si>
    <t>Portugal</t>
  </si>
  <si>
    <t>Canada</t>
  </si>
  <si>
    <t>Finland</t>
  </si>
  <si>
    <t>Ireland</t>
  </si>
  <si>
    <t>Germany</t>
  </si>
  <si>
    <t>Australia</t>
  </si>
  <si>
    <t>Azerbaijan</t>
  </si>
  <si>
    <t>Macedonia</t>
  </si>
  <si>
    <t>Slovakia</t>
  </si>
  <si>
    <t>Moldova</t>
  </si>
  <si>
    <t>Turkey</t>
  </si>
  <si>
    <t>South Africa</t>
  </si>
  <si>
    <t>Argentina</t>
  </si>
  <si>
    <t>Lithuania</t>
  </si>
  <si>
    <t>Poland</t>
  </si>
  <si>
    <t>Chile</t>
  </si>
  <si>
    <t>Russia</t>
  </si>
  <si>
    <t>Czech republic</t>
  </si>
  <si>
    <t>United States</t>
  </si>
  <si>
    <t>Armenia</t>
  </si>
  <si>
    <t>Slovenia</t>
  </si>
  <si>
    <t>Israel</t>
  </si>
  <si>
    <t>New Zealand</t>
  </si>
  <si>
    <t>Belarus</t>
  </si>
  <si>
    <t>Korea</t>
  </si>
  <si>
    <t>Bulgaria</t>
  </si>
  <si>
    <t>Iceland</t>
  </si>
  <si>
    <t>Spain</t>
  </si>
  <si>
    <t>Romania</t>
  </si>
  <si>
    <t>Estonia</t>
  </si>
  <si>
    <t>Denmark</t>
  </si>
  <si>
    <t>United Kingdom</t>
  </si>
  <si>
    <t>Netherlands</t>
  </si>
  <si>
    <t>Switzerland</t>
  </si>
  <si>
    <t>Italy</t>
  </si>
  <si>
    <t>Greece</t>
  </si>
  <si>
    <t>Ukraine</t>
  </si>
  <si>
    <t>Cyprus</t>
  </si>
  <si>
    <t>Belgium</t>
  </si>
  <si>
    <t>Norway</t>
  </si>
  <si>
    <t>Austria</t>
  </si>
  <si>
    <t>Malta</t>
  </si>
  <si>
    <t>Unemployed receiving unemployment benefits (%)</t>
  </si>
  <si>
    <t>Total duration of benefit (weeks) -Unemployment</t>
  </si>
  <si>
    <t>Ratio | Average unemployment benefit level compared to average wage</t>
  </si>
  <si>
    <t>Original data | Relative gap to median value</t>
  </si>
  <si>
    <t>Unemployment coverage: extent, level and duration (measured as the relative gap to median value for the selected set of countries)</t>
  </si>
  <si>
    <t>Original data</t>
  </si>
  <si>
    <t>Relative gap to median value</t>
  </si>
  <si>
    <t>Mean</t>
  </si>
  <si>
    <t>Median</t>
  </si>
  <si>
    <t>Max</t>
  </si>
  <si>
    <t>Min</t>
  </si>
  <si>
    <t xml:space="preserve">Unemployment coverage: effective extent of coverage, effective level of benefits (compared to average wage level) and maximum statutory duration of benefits </t>
  </si>
  <si>
    <t>Sources: national sources of information for effective coverage and effective level of benefit and SSA/ISSA Social security programs throughout the world 2009/2011 for statutory information</t>
  </si>
  <si>
    <t>See detailed sources:</t>
  </si>
  <si>
    <t>Effective coverage expressed as the percentage of unemployed receiving unemployment benefits (Annex Table 27a   Indicators of effective coverage: unemployment benefits (annual data) 
http://www.social-protection.org/gimi/gess/RessFileDownload.do?ressourceId=27581)</t>
  </si>
  <si>
    <t>Effective level of benefit as a percentage of average nominal wage (Unemployment benefit level: average benefit expenditure per beneficiary compared to average wage (ratio) in selected countries   http://www.social-protection.org/gimi/gess/RessFileDownload.do?ressourceId=27641)</t>
  </si>
  <si>
    <t>Relative gap to normative values</t>
  </si>
  <si>
    <t>Relative gap to median value rescaled for the graph</t>
  </si>
  <si>
    <t>Relative gap to normative values rescaled for the graph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</si>
</sst>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0"/>
      <name val="Arial"/>
    </font>
    <font>
      <sz val="11"/>
      <name val="Calibri"/>
      <family val="2"/>
    </font>
    <font>
      <sz val="14"/>
      <name val="Calibri"/>
      <family val="2"/>
    </font>
    <font>
      <sz val="10"/>
      <name val="Arial"/>
      <family val="2"/>
    </font>
    <font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 applyBorder="1"/>
    <xf numFmtId="0" fontId="0" fillId="2" borderId="9" xfId="0" applyFill="1" applyBorder="1"/>
    <xf numFmtId="0" fontId="0" fillId="0" borderId="0" xfId="0" applyFill="1" applyBorder="1"/>
    <xf numFmtId="0" fontId="0" fillId="0" borderId="0" xfId="0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8" xfId="0" applyFill="1" applyBorder="1"/>
    <xf numFmtId="0" fontId="0" fillId="3" borderId="0" xfId="0" applyFill="1" applyBorder="1"/>
    <xf numFmtId="0" fontId="0" fillId="3" borderId="9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4" borderId="2" xfId="0" applyFill="1" applyBorder="1"/>
    <xf numFmtId="0" fontId="0" fillId="4" borderId="4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5" xfId="0" applyFill="1" applyBorder="1"/>
    <xf numFmtId="0" fontId="0" fillId="4" borderId="7" xfId="0" applyFill="1" applyBorder="1"/>
    <xf numFmtId="0" fontId="0" fillId="5" borderId="0" xfId="0" applyFill="1"/>
    <xf numFmtId="0" fontId="0" fillId="5" borderId="0" xfId="0" applyFill="1" applyBorder="1"/>
    <xf numFmtId="0" fontId="0" fillId="5" borderId="1" xfId="0" applyFill="1" applyBorder="1"/>
    <xf numFmtId="0" fontId="1" fillId="5" borderId="0" xfId="0" applyFont="1" applyFill="1"/>
    <xf numFmtId="0" fontId="1" fillId="5" borderId="0" xfId="0" applyFont="1" applyFill="1" applyBorder="1"/>
    <xf numFmtId="0" fontId="1" fillId="5" borderId="2" xfId="0" applyFont="1" applyFill="1" applyBorder="1"/>
    <xf numFmtId="0" fontId="1" fillId="5" borderId="4" xfId="0" applyFont="1" applyFill="1" applyBorder="1"/>
    <xf numFmtId="0" fontId="1" fillId="5" borderId="3" xfId="0" applyFont="1" applyFill="1" applyBorder="1"/>
    <xf numFmtId="0" fontId="1" fillId="5" borderId="8" xfId="0" applyFont="1" applyFill="1" applyBorder="1"/>
    <xf numFmtId="0" fontId="1" fillId="5" borderId="9" xfId="0" applyFont="1" applyFill="1" applyBorder="1"/>
    <xf numFmtId="0" fontId="1" fillId="5" borderId="5" xfId="0" applyFont="1" applyFill="1" applyBorder="1"/>
    <xf numFmtId="0" fontId="1" fillId="5" borderId="6" xfId="0" applyFont="1" applyFill="1" applyBorder="1"/>
    <xf numFmtId="0" fontId="1" fillId="5" borderId="7" xfId="0" applyFont="1" applyFill="1" applyBorder="1"/>
    <xf numFmtId="0" fontId="1" fillId="5" borderId="1" xfId="0" applyFont="1" applyFill="1" applyBorder="1"/>
    <xf numFmtId="0" fontId="1" fillId="8" borderId="0" xfId="0" applyFont="1" applyFill="1" applyAlignment="1">
      <alignment wrapText="1"/>
    </xf>
    <xf numFmtId="0" fontId="2" fillId="5" borderId="0" xfId="0" applyFont="1" applyFill="1"/>
    <xf numFmtId="164" fontId="1" fillId="9" borderId="10" xfId="0" applyNumberFormat="1" applyFont="1" applyFill="1" applyBorder="1"/>
    <xf numFmtId="164" fontId="1" fillId="9" borderId="11" xfId="0" applyNumberFormat="1" applyFont="1" applyFill="1" applyBorder="1"/>
    <xf numFmtId="164" fontId="1" fillId="9" borderId="12" xfId="0" applyNumberFormat="1" applyFont="1" applyFill="1" applyBorder="1"/>
    <xf numFmtId="2" fontId="3" fillId="5" borderId="0" xfId="0" applyNumberFormat="1" applyFont="1" applyFill="1"/>
    <xf numFmtId="2" fontId="0" fillId="5" borderId="0" xfId="0" applyNumberFormat="1" applyFill="1"/>
    <xf numFmtId="2" fontId="0" fillId="5" borderId="0" xfId="0" applyNumberFormat="1" applyFill="1" applyAlignment="1">
      <alignment wrapText="1"/>
    </xf>
    <xf numFmtId="2" fontId="0" fillId="6" borderId="0" xfId="0" applyNumberFormat="1" applyFill="1" applyAlignment="1">
      <alignment wrapText="1"/>
    </xf>
    <xf numFmtId="2" fontId="0" fillId="10" borderId="0" xfId="0" applyNumberFormat="1" applyFill="1" applyAlignment="1">
      <alignment wrapText="1"/>
    </xf>
    <xf numFmtId="2" fontId="0" fillId="5" borderId="10" xfId="0" applyNumberFormat="1" applyFill="1" applyBorder="1"/>
    <xf numFmtId="2" fontId="0" fillId="5" borderId="11" xfId="0" applyNumberFormat="1" applyFill="1" applyBorder="1"/>
    <xf numFmtId="2" fontId="0" fillId="5" borderId="12" xfId="0" applyNumberFormat="1" applyFill="1" applyBorder="1"/>
    <xf numFmtId="2" fontId="3" fillId="10" borderId="0" xfId="0" applyNumberFormat="1" applyFont="1" applyFill="1"/>
    <xf numFmtId="2" fontId="0" fillId="10" borderId="0" xfId="0" applyNumberFormat="1" applyFill="1"/>
    <xf numFmtId="2" fontId="1" fillId="7" borderId="10" xfId="0" applyNumberFormat="1" applyFont="1" applyFill="1" applyBorder="1"/>
    <xf numFmtId="2" fontId="0" fillId="5" borderId="0" xfId="0" applyNumberFormat="1" applyFill="1" applyBorder="1"/>
    <xf numFmtId="2" fontId="4" fillId="5" borderId="0" xfId="0" applyNumberFormat="1" applyFont="1" applyFill="1" applyAlignment="1">
      <alignment wrapText="1"/>
    </xf>
    <xf numFmtId="0" fontId="4" fillId="0" borderId="0" xfId="0" applyFont="1" applyAlignment="1">
      <alignment wrapText="1"/>
    </xf>
    <xf numFmtId="2" fontId="3" fillId="5" borderId="0" xfId="0" applyNumberFormat="1" applyFont="1" applyFill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3682A"/>
      <color rgb="FF556A2C"/>
      <color rgb="FF161B0B"/>
      <color rgb="FF212911"/>
      <color rgb="FF234721"/>
      <color rgb="FF678034"/>
      <color rgb="FF6D8838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activeX/activeX1.xml><?xml version="1.0" encoding="utf-8"?>
<ax:ocx xmlns:ax="http://schemas.microsoft.com/office/2006/activeX" xmlns:r="http://schemas.openxmlformats.org/officeDocument/2006/relationships" ax:classid="{DFD181E0-5E2F-11CE-A449-00AA004A803D}" ax:persistence="persistPropertyBag">
  <ax:ocxPr ax:name="Size" ax:value="3519;450"/>
  <ax:ocxPr ax:name="Max" ax:value="360"/>
  <ax:ocxPr ax:name="Position" ax:value="282"/>
</ax:ocx>
</file>

<file path=xl/activeX/activeX2.xml><?xml version="1.0" encoding="utf-8"?>
<ax:ocx xmlns:ax="http://schemas.microsoft.com/office/2006/activeX" xmlns:r="http://schemas.openxmlformats.org/officeDocument/2006/relationships" ax:classid="{DFD181E0-5E2F-11CE-A449-00AA004A803D}" ax:persistence="persistPropertyBag">
  <ax:ocxPr ax:name="Size" ax:value="3519;450"/>
  <ax:ocxPr ax:name="Max" ax:value="360"/>
  <ax:ocxPr ax:name="Position" ax:value="180"/>
</ax:ocx>
</file>

<file path=xl/activeX/activeX3.xml><?xml version="1.0" encoding="utf-8"?>
<ax:ocx xmlns:ax="http://schemas.microsoft.com/office/2006/activeX" xmlns:r="http://schemas.openxmlformats.org/officeDocument/2006/relationships" ax:classid="{DFD181E0-5E2F-11CE-A449-00AA004A803D}" ax:persistence="persistPropertyBag">
  <ax:ocxPr ax:name="Size" ax:value="3519;450"/>
  <ax:ocxPr ax:name="Max" ax:value="360"/>
  <ax:ocxPr ax:name="Position" ax:value="167"/>
</ax:ocx>
</file>

<file path=xl/activeX/activeX4.xml><?xml version="1.0" encoding="utf-8"?>
<ax:ocx xmlns:ax="http://schemas.microsoft.com/office/2006/activeX" xmlns:r="http://schemas.openxmlformats.org/officeDocument/2006/relationships" ax:classid="{DFD181E0-5E2F-11CE-A449-00AA004A803D}" ax:persistence="persistPropertyBag">
  <ax:ocxPr ax:name="Size" ax:value="3519;450"/>
  <ax:ocxPr ax:name="Max" ax:value="360"/>
  <ax:ocxPr ax:name="Position" ax:value="190"/>
</ax:ocx>
</file>

<file path=xl/activeX/activeX5.xml><?xml version="1.0" encoding="utf-8"?>
<ax:ocx xmlns:ax="http://schemas.microsoft.com/office/2006/activeX" xmlns:r="http://schemas.openxmlformats.org/officeDocument/2006/relationships" ax:classid="{DFD181E0-5E2F-11CE-A449-00AA004A803D}" ax:persistence="persistPropertyBag">
  <ax:ocxPr ax:name="Size" ax:value="3519;450"/>
  <ax:ocxPr ax:name="Max" ax:value="360"/>
  <ax:ocxPr ax:name="Position" ax:value="179"/>
</ax:ocx>
</file>

<file path=xl/activeX/activeX6.xml><?xml version="1.0" encoding="utf-8"?>
<ax:ocx xmlns:ax="http://schemas.microsoft.com/office/2006/activeX" xmlns:r="http://schemas.openxmlformats.org/officeDocument/2006/relationships" ax:classid="{DFD181E0-5E2F-11CE-A449-00AA004A803D}" ax:persistence="persistPropertyBag">
  <ax:ocxPr ax:name="Size" ax:value="3519;450"/>
  <ax:ocxPr ax:name="Max" ax:value="360"/>
  <ax:ocxPr ax:name="Position" ax:value="280"/>
</ax:ocx>
</file>

<file path=xl/activeX/activeX7.xml><?xml version="1.0" encoding="utf-8"?>
<ax:ocx xmlns:ax="http://schemas.microsoft.com/office/2006/activeX" xmlns:r="http://schemas.openxmlformats.org/officeDocument/2006/relationships" ax:classid="{DFD181E0-5E2F-11CE-A449-00AA004A803D}" ax:persistence="persistPropertyBag">
  <ax:ocxPr ax:name="Size" ax:value="3519;450"/>
  <ax:ocxPr ax:name="Max" ax:value="360"/>
  <ax:ocxPr ax:name="Position" ax:value="32"/>
</ax:ocx>
</file>

<file path=xl/activeX/activeX8.xml><?xml version="1.0" encoding="utf-8"?>
<ax:ocx xmlns:ax="http://schemas.microsoft.com/office/2006/activeX" xmlns:r="http://schemas.openxmlformats.org/officeDocument/2006/relationships" ax:classid="{DFD181E0-5E2F-11CE-A449-00AA004A803D}" ax:persistence="persistPropertyBag">
  <ax:ocxPr ax:name="Size" ax:value="3519;450"/>
  <ax:ocxPr ax:name="Max" ax:value="360"/>
  <ax:ocxPr ax:name="Position" ax:value="32"/>
</ax:ocx>
</file>

<file path=xl/activeX/activeX9.xml><?xml version="1.0" encoding="utf-8"?>
<ax:ocx xmlns:ax="http://schemas.microsoft.com/office/2006/activeX" xmlns:r="http://schemas.openxmlformats.org/officeDocument/2006/relationships" ax:classid="{DFD181E0-5E2F-11CE-A449-00AA004A803D}" ax:persistence="persistPropertyBag">
  <ax:ocxPr ax:name="Size" ax:value="3519;450"/>
  <ax:ocxPr ax:name="Max" ax:value="360"/>
  <ax:ocxPr ax:name="Position" ax:value="32"/>
</ax:ocx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13"/>
  <c:chart>
    <c:title>
      <c:tx>
        <c:rich>
          <a:bodyPr/>
          <a:lstStyle/>
          <a:p>
            <a:pPr>
              <a:defRPr/>
            </a:pPr>
            <a:r>
              <a:rPr lang="fr-FR" sz="1600" b="0"/>
              <a:t>Income</a:t>
            </a:r>
            <a:r>
              <a:rPr lang="fr-FR" sz="1600" b="0" baseline="0"/>
              <a:t> replacement in case of unemployment: extent, level and duration of coverage</a:t>
            </a:r>
            <a:endParaRPr lang="fr-FR" sz="1600" b="0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5.8370080829279981E-3"/>
          <c:y val="2.285766169364542E-2"/>
          <c:w val="0.98886037898569656"/>
          <c:h val="0.966297597991426"/>
        </c:manualLayout>
      </c:layout>
      <c:scatterChart>
        <c:scatterStyle val="lineMarker"/>
        <c:ser>
          <c:idx val="0"/>
          <c:order val="0"/>
          <c:tx>
            <c:v>Scatter Data</c:v>
          </c:tx>
          <c:spPr>
            <a:ln w="47625">
              <a:noFill/>
            </a:ln>
          </c:spPr>
          <c:marker>
            <c:symbol val="circle"/>
            <c:size val="11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rgbClr val="9CB86E"/>
                  </a:gs>
                  <a:gs pos="100000">
                    <a:srgbClr val="156B13"/>
                  </a:gs>
                </a:gsLst>
                <a:path path="circle">
                  <a:fillToRect l="100000" t="100000"/>
                </a:path>
              </a:gradFill>
            </c:spPr>
          </c:marker>
          <c:dPt>
            <c:idx val="0"/>
            <c:marker>
              <c:symbol val="circle"/>
              <c:size val="15"/>
              <c:spPr>
                <a:solidFill>
                  <a:schemeClr val="accent3"/>
                </a:solidFill>
                <a:ln>
                  <a:noFill/>
                </a:ln>
              </c:spPr>
            </c:marker>
          </c:dPt>
          <c:dPt>
            <c:idx val="1"/>
            <c:marker>
              <c:symbol val="circle"/>
              <c:size val="5"/>
              <c:spPr>
                <a:solidFill>
                  <a:srgbClr val="161B0B"/>
                </a:solidFill>
              </c:spPr>
            </c:marker>
          </c:dPt>
          <c:dPt>
            <c:idx val="2"/>
            <c:marker>
              <c:symbol val="circle"/>
              <c:size val="7"/>
              <c:spPr>
                <a:solidFill>
                  <a:srgbClr val="212911"/>
                </a:solidFill>
                <a:ln>
                  <a:noFill/>
                </a:ln>
              </c:spPr>
            </c:marker>
          </c:dPt>
          <c:dPt>
            <c:idx val="3"/>
            <c:marker>
              <c:symbol val="circle"/>
              <c:size val="9"/>
              <c:spPr>
                <a:solidFill>
                  <a:schemeClr val="accent3">
                    <a:lumMod val="75000"/>
                  </a:schemeClr>
                </a:solidFill>
              </c:spPr>
            </c:marker>
          </c:dPt>
          <c:dPt>
            <c:idx val="4"/>
            <c:marker>
              <c:symbol val="circle"/>
              <c:size val="12"/>
              <c:spPr>
                <a:solidFill>
                  <a:schemeClr val="accent3"/>
                </a:solidFill>
                <a:ln>
                  <a:noFill/>
                </a:ln>
              </c:spPr>
            </c:marker>
          </c:dPt>
          <c:dPt>
            <c:idx val="5"/>
            <c:marker>
              <c:symbol val="circle"/>
              <c:size val="12"/>
              <c:spPr>
                <a:solidFill>
                  <a:schemeClr val="accent3"/>
                </a:solidFill>
                <a:ln>
                  <a:noFill/>
                </a:ln>
              </c:spPr>
            </c:marker>
          </c:dPt>
          <c:dPt>
            <c:idx val="6"/>
            <c:marker>
              <c:symbol val="circle"/>
              <c:size val="12"/>
              <c:spPr>
                <a:solidFill>
                  <a:schemeClr val="accent3"/>
                </a:solidFill>
                <a:ln>
                  <a:noFill/>
                </a:ln>
              </c:spPr>
            </c:marker>
          </c:dPt>
          <c:dPt>
            <c:idx val="7"/>
            <c:marker>
              <c:symbol val="circle"/>
              <c:size val="12"/>
              <c:spPr>
                <a:solidFill>
                  <a:schemeClr val="accent3"/>
                </a:solidFill>
                <a:ln>
                  <a:noFill/>
                </a:ln>
              </c:spPr>
            </c:marker>
          </c:dPt>
          <c:dPt>
            <c:idx val="8"/>
            <c:marker>
              <c:symbol val="circle"/>
              <c:size val="12"/>
              <c:spPr>
                <a:solidFill>
                  <a:schemeClr val="accent3"/>
                </a:solidFill>
                <a:ln>
                  <a:noFill/>
                </a:ln>
              </c:spPr>
            </c:marker>
          </c:dPt>
          <c:dPt>
            <c:idx val="9"/>
            <c:marker>
              <c:symbol val="circle"/>
              <c:size val="12"/>
              <c:spPr>
                <a:solidFill>
                  <a:schemeClr val="accent3"/>
                </a:solidFill>
                <a:ln>
                  <a:noFill/>
                </a:ln>
              </c:spPr>
            </c:marker>
          </c:dPt>
          <c:dPt>
            <c:idx val="10"/>
            <c:marker>
              <c:symbol val="circle"/>
              <c:size val="12"/>
              <c:spPr>
                <a:solidFill>
                  <a:schemeClr val="accent3"/>
                </a:solidFill>
                <a:ln>
                  <a:noFill/>
                </a:ln>
              </c:spPr>
            </c:marker>
          </c:dPt>
          <c:dPt>
            <c:idx val="11"/>
            <c:marker>
              <c:symbol val="circle"/>
              <c:size val="12"/>
              <c:spPr>
                <a:solidFill>
                  <a:schemeClr val="accent3"/>
                </a:solidFill>
                <a:ln>
                  <a:noFill/>
                </a:ln>
              </c:spPr>
            </c:marker>
          </c:dPt>
          <c:dPt>
            <c:idx val="12"/>
            <c:marker>
              <c:symbol val="circle"/>
              <c:size val="13"/>
              <c:spPr>
                <a:solidFill>
                  <a:srgbClr val="234721"/>
                </a:solidFill>
              </c:spPr>
            </c:marker>
          </c:dPt>
          <c:dPt>
            <c:idx val="13"/>
            <c:marker>
              <c:symbol val="circle"/>
              <c:size val="13"/>
              <c:spPr>
                <a:solidFill>
                  <a:srgbClr val="234721"/>
                </a:solidFill>
              </c:spPr>
            </c:marker>
          </c:dPt>
          <c:dPt>
            <c:idx val="14"/>
            <c:marker>
              <c:symbol val="circle"/>
              <c:size val="13"/>
              <c:spPr>
                <a:solidFill>
                  <a:srgbClr val="234721"/>
                </a:solidFill>
              </c:spPr>
            </c:marker>
          </c:dPt>
          <c:dPt>
            <c:idx val="15"/>
            <c:marker>
              <c:symbol val="circle"/>
              <c:size val="13"/>
              <c:spPr>
                <a:solidFill>
                  <a:srgbClr val="234721"/>
                </a:solidFill>
              </c:spPr>
            </c:marker>
          </c:dPt>
          <c:dPt>
            <c:idx val="16"/>
            <c:marker>
              <c:symbol val="circle"/>
              <c:size val="13"/>
            </c:marker>
          </c:dPt>
          <c:dPt>
            <c:idx val="17"/>
            <c:marker>
              <c:symbol val="circle"/>
              <c:size val="13"/>
              <c:spPr>
                <a:solidFill>
                  <a:srgbClr val="234721"/>
                </a:solidFill>
              </c:spPr>
            </c:marker>
          </c:dPt>
          <c:dPt>
            <c:idx val="18"/>
            <c:marker>
              <c:symbol val="circle"/>
              <c:size val="14"/>
              <c:spPr>
                <a:solidFill>
                  <a:srgbClr val="53682A"/>
                </a:solidFill>
              </c:spPr>
            </c:marker>
          </c:dPt>
          <c:dPt>
            <c:idx val="19"/>
            <c:marker>
              <c:symbol val="circle"/>
              <c:size val="14"/>
              <c:spPr>
                <a:solidFill>
                  <a:srgbClr val="53682A"/>
                </a:solidFill>
              </c:spPr>
            </c:marker>
          </c:dPt>
          <c:dPt>
            <c:idx val="20"/>
            <c:marker>
              <c:symbol val="circle"/>
              <c:size val="14"/>
              <c:spPr>
                <a:solidFill>
                  <a:srgbClr val="53682A"/>
                </a:solidFill>
              </c:spPr>
            </c:marker>
          </c:dPt>
          <c:dPt>
            <c:idx val="21"/>
            <c:marker>
              <c:symbol val="circle"/>
              <c:size val="14"/>
              <c:spPr>
                <a:solidFill>
                  <a:srgbClr val="53682A"/>
                </a:solidFill>
                <a:ln>
                  <a:noFill/>
                </a:ln>
              </c:spPr>
            </c:marker>
          </c:dPt>
          <c:dPt>
            <c:idx val="22"/>
            <c:marker>
              <c:symbol val="circle"/>
              <c:size val="14"/>
              <c:spPr>
                <a:solidFill>
                  <a:srgbClr val="53682A"/>
                </a:solidFill>
              </c:spPr>
            </c:marker>
          </c:dPt>
          <c:dPt>
            <c:idx val="23"/>
            <c:marker>
              <c:symbol val="circle"/>
              <c:size val="14"/>
              <c:spPr>
                <a:solidFill>
                  <a:srgbClr val="53682A"/>
                </a:solidFill>
              </c:spPr>
            </c:marker>
          </c:dPt>
          <c:dPt>
            <c:idx val="24"/>
            <c:marker>
              <c:symbol val="circle"/>
              <c:size val="14"/>
              <c:spPr>
                <a:solidFill>
                  <a:srgbClr val="53682A"/>
                </a:solidFill>
              </c:spPr>
            </c:marker>
          </c:dPt>
          <c:dPt>
            <c:idx val="25"/>
            <c:marker>
              <c:symbol val="circle"/>
              <c:size val="14"/>
              <c:spPr>
                <a:solidFill>
                  <a:srgbClr val="53682A"/>
                </a:solidFill>
              </c:spPr>
            </c:marker>
          </c:dPt>
          <c:dPt>
            <c:idx val="26"/>
            <c:marker>
              <c:symbol val="circle"/>
              <c:size val="14"/>
              <c:spPr>
                <a:solidFill>
                  <a:srgbClr val="53682A"/>
                </a:solidFill>
              </c:spPr>
            </c:marker>
          </c:dPt>
          <c:dPt>
            <c:idx val="27"/>
            <c:marker>
              <c:symbol val="circle"/>
              <c:size val="14"/>
              <c:spPr>
                <a:solidFill>
                  <a:srgbClr val="53682A"/>
                </a:solidFill>
              </c:spPr>
            </c:marker>
          </c:dPt>
          <c:dPt>
            <c:idx val="28"/>
            <c:marker>
              <c:symbol val="circle"/>
              <c:size val="14"/>
              <c:spPr>
                <a:solidFill>
                  <a:srgbClr val="556A2C"/>
                </a:solidFill>
              </c:spPr>
            </c:marker>
          </c:dPt>
          <c:dPt>
            <c:idx val="29"/>
            <c:marker>
              <c:symbol val="circle"/>
              <c:size val="14"/>
              <c:spPr>
                <a:solidFill>
                  <a:srgbClr val="556A2C"/>
                </a:solidFill>
              </c:spPr>
            </c:marker>
          </c:dPt>
          <c:dPt>
            <c:idx val="30"/>
            <c:marker>
              <c:symbol val="circle"/>
              <c:size val="14"/>
              <c:spPr>
                <a:solidFill>
                  <a:srgbClr val="556A2C"/>
                </a:solidFill>
              </c:spPr>
            </c:marker>
          </c:dPt>
          <c:dPt>
            <c:idx val="31"/>
            <c:marker>
              <c:symbol val="circle"/>
              <c:size val="14"/>
              <c:spPr>
                <a:solidFill>
                  <a:srgbClr val="556A2C"/>
                </a:solidFill>
              </c:spPr>
            </c:marker>
          </c:dPt>
          <c:dPt>
            <c:idx val="32"/>
            <c:marker>
              <c:symbol val="circle"/>
              <c:size val="18"/>
              <c:spPr>
                <a:solidFill>
                  <a:srgbClr val="9BBB59">
                    <a:lumMod val="75000"/>
                  </a:srgbClr>
                </a:solidFill>
              </c:spPr>
            </c:marker>
          </c:dPt>
          <c:dPt>
            <c:idx val="33"/>
            <c:marker>
              <c:symbol val="circle"/>
              <c:size val="18"/>
              <c:spPr>
                <a:solidFill>
                  <a:srgbClr val="9BBB59">
                    <a:lumMod val="75000"/>
                  </a:srgbClr>
                </a:solidFill>
              </c:spPr>
            </c:marker>
          </c:dPt>
          <c:dPt>
            <c:idx val="34"/>
            <c:marker>
              <c:symbol val="circle"/>
              <c:size val="18"/>
              <c:spPr>
                <a:solidFill>
                  <a:srgbClr val="9BBB59">
                    <a:lumMod val="75000"/>
                  </a:srgbClr>
                </a:solidFill>
              </c:spPr>
            </c:marker>
          </c:dPt>
          <c:dPt>
            <c:idx val="35"/>
            <c:marker>
              <c:symbol val="circle"/>
              <c:size val="20"/>
              <c:spPr>
                <a:gradFill flip="none" rotWithShape="1">
                  <a:gsLst>
                    <a:gs pos="0">
                      <a:srgbClr val="212911"/>
                    </a:gs>
                    <a:gs pos="50000">
                      <a:srgbClr val="9CB86E"/>
                    </a:gs>
                    <a:gs pos="100000">
                      <a:srgbClr val="156B13"/>
                    </a:gs>
                  </a:gsLst>
                  <a:lin ang="2700000" scaled="1"/>
                  <a:tileRect/>
                </a:gradFill>
              </c:spPr>
            </c:marker>
          </c:dPt>
          <c:dPt>
            <c:idx val="36"/>
            <c:marker>
              <c:symbol val="circle"/>
              <c:size val="20"/>
              <c:spPr>
                <a:gradFill flip="none" rotWithShape="1">
                  <a:gsLst>
                    <a:gs pos="0">
                      <a:srgbClr val="556A2C"/>
                    </a:gs>
                    <a:gs pos="50000">
                      <a:srgbClr val="9CB86E"/>
                    </a:gs>
                    <a:gs pos="100000">
                      <a:srgbClr val="156B13"/>
                    </a:gs>
                  </a:gsLst>
                  <a:lin ang="2700000" scaled="1"/>
                  <a:tileRect/>
                </a:gradFill>
              </c:spPr>
            </c:marker>
          </c:dPt>
          <c:dPt>
            <c:idx val="37"/>
            <c:marker>
              <c:symbol val="circle"/>
              <c:size val="20"/>
              <c:spPr>
                <a:gradFill flip="none" rotWithShape="1">
                  <a:gsLst>
                    <a:gs pos="0">
                      <a:srgbClr val="212911"/>
                    </a:gs>
                    <a:gs pos="50000">
                      <a:srgbClr val="9CB86E"/>
                    </a:gs>
                    <a:gs pos="100000">
                      <a:srgbClr val="156B13"/>
                    </a:gs>
                  </a:gsLst>
                  <a:lin ang="2700000" scaled="1"/>
                  <a:tileRect/>
                </a:gradFill>
              </c:spPr>
            </c:marker>
          </c:dPt>
          <c:dPt>
            <c:idx val="38"/>
            <c:marker>
              <c:symbol val="circle"/>
              <c:size val="20"/>
              <c:spPr>
                <a:gradFill flip="none" rotWithShape="1">
                  <a:gsLst>
                    <a:gs pos="0">
                      <a:srgbClr val="212911"/>
                    </a:gs>
                    <a:gs pos="50000">
                      <a:srgbClr val="9CB86E"/>
                    </a:gs>
                    <a:gs pos="100000">
                      <a:srgbClr val="156B13"/>
                    </a:gs>
                  </a:gsLst>
                  <a:lin ang="2700000" scaled="1"/>
                  <a:tileRect/>
                </a:gradFill>
              </c:spPr>
            </c:marker>
          </c:dPt>
          <c:dPt>
            <c:idx val="39"/>
            <c:marker>
              <c:symbol val="circle"/>
              <c:size val="20"/>
              <c:spPr>
                <a:gradFill flip="none" rotWithShape="1">
                  <a:gsLst>
                    <a:gs pos="0">
                      <a:srgbClr val="212911"/>
                    </a:gs>
                    <a:gs pos="50000">
                      <a:srgbClr val="9CB86E"/>
                    </a:gs>
                    <a:gs pos="100000">
                      <a:srgbClr val="156B13"/>
                    </a:gs>
                  </a:gsLst>
                  <a:lin ang="2700000" scaled="1"/>
                  <a:tileRect/>
                </a:gradFill>
              </c:spPr>
            </c:marker>
          </c:dPt>
          <c:dPt>
            <c:idx val="40"/>
            <c:marker>
              <c:symbol val="circle"/>
              <c:size val="30"/>
              <c:spPr>
                <a:gradFill>
                  <a:gsLst>
                    <a:gs pos="85000">
                      <a:srgbClr val="9BBB59">
                        <a:lumMod val="20000"/>
                        <a:lumOff val="80000"/>
                      </a:srgbClr>
                    </a:gs>
                    <a:gs pos="50000">
                      <a:srgbClr val="9CB86E"/>
                    </a:gs>
                    <a:gs pos="100000">
                      <a:srgbClr val="156B13"/>
                    </a:gs>
                  </a:gsLst>
                  <a:path path="circle">
                    <a:fillToRect l="100000" t="100000"/>
                  </a:path>
                </a:gradFill>
                <a:ln>
                  <a:noFill/>
                </a:ln>
              </c:spPr>
            </c:marker>
          </c:dPt>
          <c:dPt>
            <c:idx val="41"/>
            <c:marker>
              <c:symbol val="circle"/>
              <c:size val="30"/>
              <c:spPr>
                <a:gradFill>
                  <a:gsLst>
                    <a:gs pos="90000">
                      <a:srgbClr val="9BBB59">
                        <a:lumMod val="20000"/>
                        <a:lumOff val="80000"/>
                      </a:srgbClr>
                    </a:gs>
                    <a:gs pos="50000">
                      <a:srgbClr val="9CB86E"/>
                    </a:gs>
                    <a:gs pos="100000">
                      <a:srgbClr val="156B13"/>
                    </a:gs>
                  </a:gsLst>
                  <a:path path="circle">
                    <a:fillToRect l="100000" t="100000"/>
                  </a:path>
                </a:gradFill>
                <a:ln>
                  <a:noFill/>
                </a:ln>
              </c:spPr>
            </c:marker>
          </c:dPt>
          <c:dPt>
            <c:idx val="42"/>
            <c:marker>
              <c:symbol val="circle"/>
              <c:size val="30"/>
              <c:spPr>
                <a:gradFill>
                  <a:gsLst>
                    <a:gs pos="96000">
                      <a:srgbClr val="9BBB59">
                        <a:lumMod val="20000"/>
                        <a:lumOff val="80000"/>
                      </a:srgbClr>
                    </a:gs>
                    <a:gs pos="50000">
                      <a:srgbClr val="9CB86E"/>
                    </a:gs>
                    <a:gs pos="100000">
                      <a:srgbClr val="156B13"/>
                    </a:gs>
                  </a:gsLst>
                  <a:path path="circle">
                    <a:fillToRect l="100000" t="100000"/>
                  </a:path>
                </a:gradFill>
                <a:ln>
                  <a:noFill/>
                </a:ln>
              </c:spPr>
            </c:marker>
          </c:dPt>
          <c:dPt>
            <c:idx val="43"/>
            <c:marker>
              <c:symbol val="circle"/>
              <c:size val="30"/>
              <c:spPr>
                <a:gradFill>
                  <a:gsLst>
                    <a:gs pos="93000">
                      <a:schemeClr val="accent3">
                        <a:lumMod val="20000"/>
                        <a:lumOff val="80000"/>
                      </a:schemeClr>
                    </a:gs>
                    <a:gs pos="50000">
                      <a:srgbClr val="9CB86E"/>
                    </a:gs>
                    <a:gs pos="100000">
                      <a:srgbClr val="156B13"/>
                    </a:gs>
                  </a:gsLst>
                  <a:path path="circle">
                    <a:fillToRect l="100000" t="100000"/>
                  </a:path>
                </a:gradFill>
                <a:ln>
                  <a:noFill/>
                </a:ln>
              </c:spPr>
            </c:marker>
          </c:dPt>
          <c:dPt>
            <c:idx val="44"/>
            <c:marker>
              <c:symbol val="circle"/>
              <c:size val="30"/>
              <c:spPr>
                <a:gradFill>
                  <a:gsLst>
                    <a:gs pos="90000">
                      <a:schemeClr val="accent3">
                        <a:lumMod val="20000"/>
                        <a:lumOff val="80000"/>
                      </a:schemeClr>
                    </a:gs>
                    <a:gs pos="50000">
                      <a:srgbClr val="9CB86E"/>
                    </a:gs>
                    <a:gs pos="100000">
                      <a:srgbClr val="156B13"/>
                    </a:gs>
                  </a:gsLst>
                  <a:path path="circle">
                    <a:fillToRect l="100000" t="100000"/>
                  </a:path>
                </a:gradFill>
                <a:ln>
                  <a:noFill/>
                </a:ln>
              </c:spPr>
            </c:marker>
          </c:dPt>
          <c:dPt>
            <c:idx val="45"/>
            <c:marker>
              <c:symbol val="circle"/>
              <c:size val="30"/>
              <c:spPr>
                <a:gradFill>
                  <a:gsLst>
                    <a:gs pos="85000">
                      <a:srgbClr val="9BBB59">
                        <a:lumMod val="20000"/>
                        <a:lumOff val="80000"/>
                      </a:srgbClr>
                    </a:gs>
                    <a:gs pos="50000">
                      <a:srgbClr val="9CB86E"/>
                    </a:gs>
                    <a:gs pos="100000">
                      <a:srgbClr val="156B13"/>
                    </a:gs>
                  </a:gsLst>
                  <a:path path="circle">
                    <a:fillToRect l="100000" t="100000"/>
                  </a:path>
                </a:gradFill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1.2878707521307162E-3"/>
                  <c:y val="6.6230884421584882E-2"/>
                </c:manualLayout>
              </c:layout>
              <c:tx>
                <c:strRef>
                  <c:f>'3d RotateC102Rev'!$F$7</c:f>
                  <c:strCache>
                    <c:ptCount val="1"/>
                    <c:pt idx="0">
                      <c:v>Azerbaijan</c:v>
                    </c:pt>
                  </c:strCache>
                </c:strRef>
              </c:tx>
              <c:dLblPos val="t"/>
              <c:showVal val="1"/>
            </c:dLbl>
            <c:dLbl>
              <c:idx val="1"/>
              <c:layout>
                <c:manualLayout>
                  <c:x val="-3.0740975373682911E-2"/>
                  <c:y val="5.1249182772084463E-3"/>
                </c:manualLayout>
              </c:layout>
              <c:tx>
                <c:strRef>
                  <c:f>'3d RotateC102Rev'!$F$8</c:f>
                  <c:strCache>
                    <c:ptCount val="1"/>
                    <c:pt idx="0">
                      <c:v>South Africa</c:v>
                    </c:pt>
                  </c:strCache>
                </c:strRef>
              </c:tx>
              <c:dLblPos val="t"/>
              <c:showVal val="1"/>
            </c:dLbl>
            <c:dLbl>
              <c:idx val="2"/>
              <c:layout>
                <c:manualLayout>
                  <c:x val="1.1142305337949368E-2"/>
                  <c:y val="5.941176112588837E-2"/>
                </c:manualLayout>
              </c:layout>
              <c:tx>
                <c:strRef>
                  <c:f>'3d RotateC102Rev'!$F$9</c:f>
                  <c:strCache>
                    <c:ptCount val="1"/>
                    <c:pt idx="0">
                      <c:v>Netherlands</c:v>
                    </c:pt>
                  </c:strCache>
                </c:strRef>
              </c:tx>
              <c:dLblPos val="t"/>
              <c:showVal val="1"/>
            </c:dLbl>
            <c:dLbl>
              <c:idx val="3"/>
              <c:layout>
                <c:manualLayout>
                  <c:x val="3.0572759585067211E-2"/>
                  <c:y val="2.9136821638791593E-2"/>
                </c:manualLayout>
              </c:layout>
              <c:tx>
                <c:strRef>
                  <c:f>'3d RotateC102Rev'!$F$10</c:f>
                  <c:strCache>
                    <c:ptCount val="1"/>
                    <c:pt idx="0">
                      <c:v>Israel</c:v>
                    </c:pt>
                  </c:strCache>
                </c:strRef>
              </c:tx>
              <c:dLblPos val="t"/>
              <c:showVal val="1"/>
            </c:dLbl>
            <c:dLbl>
              <c:idx val="4"/>
              <c:layout>
                <c:manualLayout>
                  <c:x val="-4.5075476324575071E-2"/>
                  <c:y val="3.8959343777402872E-2"/>
                </c:manualLayout>
              </c:layout>
              <c:tx>
                <c:strRef>
                  <c:f>'3d RotateC102Rev'!$F$11</c:f>
                  <c:strCache>
                    <c:ptCount val="1"/>
                    <c:pt idx="0">
                      <c:v>Macedonia</c:v>
                    </c:pt>
                  </c:strCache>
                </c:strRef>
              </c:tx>
              <c:dLblPos val="t"/>
              <c:showVal val="1"/>
            </c:dLbl>
            <c:dLbl>
              <c:idx val="5"/>
              <c:layout>
                <c:manualLayout>
                  <c:x val="-6.4393537606536027E-3"/>
                  <c:y val="7.0126818799325169E-2"/>
                </c:manualLayout>
              </c:layout>
              <c:tx>
                <c:strRef>
                  <c:f>'3d RotateC102Rev'!$F$12</c:f>
                  <c:strCache>
                    <c:ptCount val="1"/>
                    <c:pt idx="0">
                      <c:v>Slovakia</c:v>
                    </c:pt>
                  </c:strCache>
                </c:strRef>
              </c:tx>
              <c:dLblPos val="t"/>
              <c:showVal val="1"/>
            </c:dLbl>
            <c:dLbl>
              <c:idx val="6"/>
              <c:layout>
                <c:manualLayout>
                  <c:x val="2.5987216295278344E-2"/>
                  <c:y val="2.2027602737505952E-2"/>
                </c:manualLayout>
              </c:layout>
              <c:tx>
                <c:strRef>
                  <c:f>'3d RotateC102Rev'!$F$13</c:f>
                  <c:strCache>
                    <c:ptCount val="1"/>
                    <c:pt idx="0">
                      <c:v>Turkey</c:v>
                    </c:pt>
                  </c:strCache>
                </c:strRef>
              </c:tx>
              <c:dLblPos val="t"/>
              <c:showVal val="1"/>
            </c:dLbl>
            <c:dLbl>
              <c:idx val="7"/>
              <c:layout>
                <c:manualLayout>
                  <c:x val="5.4167503728257639E-3"/>
                  <c:y val="4.8065995815141899E-2"/>
                </c:manualLayout>
              </c:layout>
              <c:tx>
                <c:strRef>
                  <c:f>'3d RotateC102Rev'!$F$14</c:f>
                  <c:strCache>
                    <c:ptCount val="1"/>
                    <c:pt idx="0">
                      <c:v>United States</c:v>
                    </c:pt>
                  </c:strCache>
                </c:strRef>
              </c:tx>
              <c:dLblPos val="t"/>
              <c:showVal val="1"/>
            </c:dLbl>
            <c:dLbl>
              <c:idx val="8"/>
              <c:layout>
                <c:manualLayout>
                  <c:x val="1.2878707521307162E-3"/>
                  <c:y val="9.7398359443507197E-3"/>
                </c:manualLayout>
              </c:layout>
              <c:tx>
                <c:strRef>
                  <c:f>'3d RotateC102Rev'!$F$15</c:f>
                  <c:strCache>
                    <c:ptCount val="1"/>
                    <c:pt idx="0">
                      <c:v>Belarus</c:v>
                    </c:pt>
                  </c:strCache>
                </c:strRef>
              </c:tx>
              <c:dLblPos val="t"/>
              <c:showVal val="1"/>
            </c:dLbl>
            <c:dLbl>
              <c:idx val="9"/>
              <c:layout/>
              <c:tx>
                <c:strRef>
                  <c:f>'3d RotateC102Rev'!$F$16</c:f>
                  <c:strCache>
                    <c:ptCount val="1"/>
                    <c:pt idx="0">
                      <c:v>United Kingdom</c:v>
                    </c:pt>
                  </c:strCache>
                </c:strRef>
              </c:tx>
              <c:dLblPos val="t"/>
              <c:showVal val="1"/>
            </c:dLbl>
            <c:dLbl>
              <c:idx val="10"/>
              <c:layout/>
              <c:tx>
                <c:strRef>
                  <c:f>'3d RotateC102Rev'!$F$17</c:f>
                  <c:strCache>
                    <c:ptCount val="1"/>
                    <c:pt idx="0">
                      <c:v>Cyprus</c:v>
                    </c:pt>
                  </c:strCache>
                </c:strRef>
              </c:tx>
              <c:dLblPos val="t"/>
              <c:showVal val="1"/>
            </c:dLbl>
            <c:dLbl>
              <c:idx val="11"/>
              <c:layout>
                <c:manualLayout>
                  <c:x val="3.2196768803268001E-2"/>
                  <c:y val="3.8959343777402872E-2"/>
                </c:manualLayout>
              </c:layout>
              <c:tx>
                <c:strRef>
                  <c:f>'3d RotateC102Rev'!$F$18</c:f>
                  <c:strCache>
                    <c:ptCount val="1"/>
                    <c:pt idx="0">
                      <c:v>Malta</c:v>
                    </c:pt>
                  </c:strCache>
                </c:strRef>
              </c:tx>
              <c:dLblPos val="t"/>
              <c:showVal val="1"/>
            </c:dLbl>
            <c:dLbl>
              <c:idx val="12"/>
              <c:layout>
                <c:manualLayout>
                  <c:x val="2.0605932034091459E-2"/>
                  <c:y val="2.7271540644182059E-2"/>
                </c:manualLayout>
              </c:layout>
              <c:tx>
                <c:strRef>
                  <c:f>'3d RotateC102Rev'!$F$19</c:f>
                  <c:strCache>
                    <c:ptCount val="1"/>
                    <c:pt idx="0">
                      <c:v>Italy</c:v>
                    </c:pt>
                  </c:strCache>
                </c:strRef>
              </c:tx>
              <c:dLblPos val="t"/>
              <c:showVal val="1"/>
            </c:dLbl>
            <c:dLbl>
              <c:idx val="13"/>
              <c:layout>
                <c:manualLayout>
                  <c:x val="-2.999897808925241E-2"/>
                  <c:y val="1.9454939845495643E-2"/>
                </c:manualLayout>
              </c:layout>
              <c:tx>
                <c:strRef>
                  <c:f>'3d RotateC102Rev'!$F$20</c:f>
                  <c:strCache>
                    <c:ptCount val="1"/>
                    <c:pt idx="0">
                      <c:v>Korea</c:v>
                    </c:pt>
                  </c:strCache>
                </c:strRef>
              </c:tx>
              <c:dLblPos val="t"/>
              <c:showVal val="1"/>
            </c:dLbl>
            <c:dLbl>
              <c:idx val="14"/>
              <c:layout>
                <c:manualLayout>
                  <c:x val="-1.9318061281960779E-2"/>
                  <c:y val="5.2595114099493884E-2"/>
                </c:manualLayout>
              </c:layout>
              <c:tx>
                <c:strRef>
                  <c:f>'3d RotateC102Rev'!$F$21</c:f>
                  <c:strCache>
                    <c:ptCount val="1"/>
                    <c:pt idx="0">
                      <c:v>Lithuania</c:v>
                    </c:pt>
                  </c:strCache>
                </c:strRef>
              </c:tx>
              <c:dLblPos val="t"/>
              <c:showVal val="1"/>
            </c:dLbl>
            <c:dLbl>
              <c:idx val="15"/>
              <c:layout>
                <c:manualLayout>
                  <c:x val="2.4469544290483588E-2"/>
                  <c:y val="2.9219507833052171E-2"/>
                </c:manualLayout>
              </c:layout>
              <c:tx>
                <c:strRef>
                  <c:f>'3d RotateC102Rev'!$F$22</c:f>
                  <c:strCache>
                    <c:ptCount val="1"/>
                    <c:pt idx="0">
                      <c:v>Latvia</c:v>
                    </c:pt>
                  </c:strCache>
                </c:strRef>
              </c:tx>
              <c:dLblPos val="t"/>
              <c:showVal val="1"/>
            </c:dLbl>
            <c:dLbl>
              <c:idx val="16"/>
              <c:layout>
                <c:manualLayout>
                  <c:x val="8.2471663519528404E-4"/>
                  <c:y val="4.9089916818290821E-2"/>
                </c:manualLayout>
              </c:layout>
              <c:tx>
                <c:strRef>
                  <c:f>'3d RotateC102Rev'!$F$23</c:f>
                  <c:strCache>
                    <c:ptCount val="1"/>
                    <c:pt idx="0">
                      <c:v>Hungary</c:v>
                    </c:pt>
                  </c:strCache>
                </c:strRef>
              </c:tx>
              <c:dLblPos val="t"/>
              <c:showVal val="1"/>
            </c:dLbl>
            <c:dLbl>
              <c:idx val="17"/>
              <c:layout>
                <c:manualLayout>
                  <c:x val="3.5792971947140803E-2"/>
                  <c:y val="3.1562572567122894E-2"/>
                </c:manualLayout>
              </c:layout>
              <c:tx>
                <c:strRef>
                  <c:f>'3d RotateC102Rev'!$F$24</c:f>
                  <c:strCache>
                    <c:ptCount val="1"/>
                    <c:pt idx="0">
                      <c:v>Canada</c:v>
                    </c:pt>
                  </c:strCache>
                </c:strRef>
              </c:tx>
              <c:dLblPos val="t"/>
              <c:showVal val="1"/>
            </c:dLbl>
            <c:dLbl>
              <c:idx val="18"/>
              <c:layout>
                <c:manualLayout>
                  <c:x val="-4.3787605572444363E-2"/>
                  <c:y val="3.8959343777402872E-2"/>
                </c:manualLayout>
              </c:layout>
              <c:tx>
                <c:strRef>
                  <c:f>'3d RotateC102Rev'!$F$25</c:f>
                  <c:strCache>
                    <c:ptCount val="1"/>
                    <c:pt idx="0">
                      <c:v>Moldova</c:v>
                    </c:pt>
                  </c:strCache>
                </c:strRef>
              </c:tx>
              <c:dLblPos val="t"/>
              <c:showVal val="1"/>
            </c:dLbl>
            <c:dLbl>
              <c:idx val="19"/>
              <c:layout>
                <c:manualLayout>
                  <c:x val="1.2878707521307162E-3"/>
                  <c:y val="7.7918687554805978E-3"/>
                </c:manualLayout>
              </c:layout>
              <c:tx>
                <c:strRef>
                  <c:f>'3d RotateC102Rev'!$F$26</c:f>
                  <c:strCache>
                    <c:ptCount val="1"/>
                    <c:pt idx="0">
                      <c:v>Argentina</c:v>
                    </c:pt>
                  </c:strCache>
                </c:strRef>
              </c:tx>
              <c:dLblPos val="t"/>
              <c:showVal val="1"/>
            </c:dLbl>
            <c:dLbl>
              <c:idx val="20"/>
              <c:layout>
                <c:manualLayout>
                  <c:x val="1.2878707521306678E-3"/>
                  <c:y val="1.7531704699831323E-2"/>
                </c:manualLayout>
              </c:layout>
              <c:tx>
                <c:strRef>
                  <c:f>'3d RotateC102Rev'!$F$27</c:f>
                  <c:strCache>
                    <c:ptCount val="1"/>
                    <c:pt idx="0">
                      <c:v>Chile</c:v>
                    </c:pt>
                  </c:strCache>
                </c:strRef>
              </c:tx>
              <c:dLblPos val="t"/>
              <c:showVal val="1"/>
            </c:dLbl>
            <c:dLbl>
              <c:idx val="21"/>
              <c:layout>
                <c:manualLayout>
                  <c:x val="1.2878707521307162E-2"/>
                  <c:y val="7.7918687554806377E-3"/>
                </c:manualLayout>
              </c:layout>
              <c:tx>
                <c:strRef>
                  <c:f>'3d RotateC102Rev'!$F$28</c:f>
                  <c:strCache>
                    <c:ptCount val="1"/>
                    <c:pt idx="0">
                      <c:v>Russia</c:v>
                    </c:pt>
                  </c:strCache>
                </c:strRef>
              </c:tx>
              <c:dLblPos val="t"/>
              <c:showVal val="1"/>
            </c:dLbl>
            <c:dLbl>
              <c:idx val="22"/>
              <c:layout>
                <c:manualLayout>
                  <c:x val="3.7348251811790772E-2"/>
                  <c:y val="2.1427639077571611E-2"/>
                </c:manualLayout>
              </c:layout>
              <c:tx>
                <c:strRef>
                  <c:f>'3d RotateC102Rev'!$F$29</c:f>
                  <c:strCache>
                    <c:ptCount val="1"/>
                    <c:pt idx="0">
                      <c:v>Armenia</c:v>
                    </c:pt>
                  </c:strCache>
                </c:strRef>
              </c:tx>
              <c:dLblPos val="t"/>
              <c:showVal val="1"/>
            </c:dLbl>
            <c:dLbl>
              <c:idx val="23"/>
              <c:layout>
                <c:manualLayout>
                  <c:x val="2.8863565814730346E-2"/>
                  <c:y val="5.2798428564543708E-3"/>
                </c:manualLayout>
              </c:layout>
              <c:tx>
                <c:strRef>
                  <c:f>'3d RotateC102Rev'!$F$30</c:f>
                  <c:strCache>
                    <c:ptCount val="1"/>
                    <c:pt idx="0">
                      <c:v>Slovenia</c:v>
                    </c:pt>
                  </c:strCache>
                </c:strRef>
              </c:tx>
              <c:dLblPos val="t"/>
              <c:showVal val="1"/>
            </c:dLbl>
            <c:dLbl>
              <c:idx val="24"/>
              <c:layout>
                <c:manualLayout>
                  <c:x val="-1.1188737258495084E-2"/>
                  <c:y val="6.1445250346657664E-3"/>
                </c:manualLayout>
              </c:layout>
              <c:tx>
                <c:strRef>
                  <c:f>'3d RotateC102Rev'!$F$31</c:f>
                  <c:strCache>
                    <c:ptCount val="1"/>
                    <c:pt idx="0">
                      <c:v>Bulgaria</c:v>
                    </c:pt>
                  </c:strCache>
                </c:strRef>
              </c:tx>
              <c:dLblPos val="t"/>
              <c:showVal val="1"/>
            </c:dLbl>
            <c:dLbl>
              <c:idx val="25"/>
              <c:layout/>
              <c:tx>
                <c:strRef>
                  <c:f>'3d RotateC102Rev'!$F$32</c:f>
                  <c:strCache>
                    <c:ptCount val="1"/>
                    <c:pt idx="0">
                      <c:v>Romania</c:v>
                    </c:pt>
                  </c:strCache>
                </c:strRef>
              </c:tx>
              <c:dLblPos val="t"/>
              <c:showVal val="1"/>
            </c:dLbl>
            <c:dLbl>
              <c:idx val="26"/>
              <c:layout>
                <c:manualLayout>
                  <c:x val="2.4469544290483588E-2"/>
                  <c:y val="7.0126818799325169E-2"/>
                </c:manualLayout>
              </c:layout>
              <c:tx>
                <c:strRef>
                  <c:f>'3d RotateC102Rev'!$F$33</c:f>
                  <c:strCache>
                    <c:ptCount val="1"/>
                    <c:pt idx="0">
                      <c:v>Estonia</c:v>
                    </c:pt>
                  </c:strCache>
                </c:strRef>
              </c:tx>
              <c:dLblPos val="t"/>
              <c:showVal val="1"/>
            </c:dLbl>
            <c:dLbl>
              <c:idx val="27"/>
              <c:layout/>
              <c:tx>
                <c:strRef>
                  <c:f>'3d RotateC102Rev'!$F$34</c:f>
                  <c:strCache>
                    <c:ptCount val="1"/>
                    <c:pt idx="0">
                      <c:v>Greece</c:v>
                    </c:pt>
                  </c:strCache>
                </c:strRef>
              </c:tx>
              <c:dLblPos val="t"/>
              <c:showVal val="1"/>
            </c:dLbl>
            <c:dLbl>
              <c:idx val="28"/>
              <c:layout>
                <c:manualLayout>
                  <c:x val="2.962102729900648E-2"/>
                  <c:y val="4.480324534401342E-2"/>
                </c:manualLayout>
              </c:layout>
              <c:tx>
                <c:strRef>
                  <c:f>'3d RotateC102Rev'!$F$35</c:f>
                  <c:strCache>
                    <c:ptCount val="1"/>
                    <c:pt idx="0">
                      <c:v>Ukraine</c:v>
                    </c:pt>
                  </c:strCache>
                </c:strRef>
              </c:tx>
              <c:dLblPos val="t"/>
              <c:showVal val="1"/>
            </c:dLbl>
            <c:dLbl>
              <c:idx val="29"/>
              <c:layout>
                <c:manualLayout>
                  <c:x val="3.0908898051137189E-2"/>
                  <c:y val="3.3115442210792441E-2"/>
                </c:manualLayout>
              </c:layout>
              <c:tx>
                <c:strRef>
                  <c:f>'3d RotateC102Rev'!$F$36</c:f>
                  <c:strCache>
                    <c:ptCount val="1"/>
                    <c:pt idx="0">
                      <c:v>Ireland</c:v>
                    </c:pt>
                  </c:strCache>
                </c:strRef>
              </c:tx>
              <c:dLblPos val="t"/>
              <c:showVal val="1"/>
            </c:dLbl>
            <c:dLbl>
              <c:idx val="30"/>
              <c:layout>
                <c:manualLayout>
                  <c:x val="3.1974130867948494E-2"/>
                  <c:y val="6.2858760090343732E-2"/>
                </c:manualLayout>
              </c:layout>
              <c:tx>
                <c:strRef>
                  <c:f>'3d RotateC102Rev'!$F$37</c:f>
                  <c:strCache>
                    <c:ptCount val="1"/>
                    <c:pt idx="0">
                      <c:v>Norway</c:v>
                    </c:pt>
                  </c:strCache>
                </c:strRef>
              </c:tx>
              <c:dLblPos val="t"/>
              <c:showVal val="1"/>
            </c:dLbl>
            <c:dLbl>
              <c:idx val="31"/>
              <c:layout>
                <c:manualLayout>
                  <c:x val="3.9014926235323058E-2"/>
                  <c:y val="4.2317367260039734E-2"/>
                </c:manualLayout>
              </c:layout>
              <c:tx>
                <c:strRef>
                  <c:f>'3d RotateC102Rev'!$F$38</c:f>
                  <c:strCache>
                    <c:ptCount val="1"/>
                    <c:pt idx="0">
                      <c:v>Austria</c:v>
                    </c:pt>
                  </c:strCache>
                </c:strRef>
              </c:tx>
              <c:dLblPos val="t"/>
              <c:showVal val="1"/>
            </c:dLbl>
            <c:dLbl>
              <c:idx val="32"/>
              <c:layout>
                <c:manualLayout>
                  <c:x val="6.4393537606536027E-3"/>
                  <c:y val="6.2334950043844782E-2"/>
                </c:manualLayout>
              </c:layout>
              <c:tx>
                <c:strRef>
                  <c:f>'3d RotateC102Rev'!$F$39</c:f>
                  <c:strCache>
                    <c:ptCount val="1"/>
                    <c:pt idx="0">
                      <c:v>Japan</c:v>
                    </c:pt>
                  </c:strCache>
                </c:strRef>
              </c:tx>
              <c:dLblPos val="t"/>
              <c:showVal val="1"/>
            </c:dLbl>
            <c:dLbl>
              <c:idx val="33"/>
              <c:layout>
                <c:manualLayout>
                  <c:x val="3.583769971893129E-2"/>
                  <c:y val="4.7689745103945066E-2"/>
                </c:manualLayout>
              </c:layout>
              <c:tx>
                <c:strRef>
                  <c:f>'3d RotateC102Rev'!$F$40</c:f>
                  <c:strCache>
                    <c:ptCount val="1"/>
                    <c:pt idx="0">
                      <c:v>Finland</c:v>
                    </c:pt>
                  </c:strCache>
                </c:strRef>
              </c:tx>
              <c:dLblPos val="t"/>
              <c:showVal val="1"/>
            </c:dLbl>
            <c:dLbl>
              <c:idx val="34"/>
              <c:layout>
                <c:manualLayout>
                  <c:x val="-2.5276323099763503E-3"/>
                  <c:y val="2.015855209743965E-2"/>
                </c:manualLayout>
              </c:layout>
              <c:tx>
                <c:strRef>
                  <c:f>'3d RotateC102Rev'!$F$41</c:f>
                  <c:strCache>
                    <c:ptCount val="1"/>
                    <c:pt idx="0">
                      <c:v>Switzerland</c:v>
                    </c:pt>
                  </c:strCache>
                </c:strRef>
              </c:tx>
              <c:dLblPos val="t"/>
              <c:showVal val="1"/>
            </c:dLbl>
            <c:dLbl>
              <c:idx val="35"/>
              <c:layout>
                <c:manualLayout>
                  <c:x val="-2.962102729900648E-2"/>
                  <c:y val="4.0907310966273022E-2"/>
                </c:manualLayout>
              </c:layout>
              <c:tx>
                <c:strRef>
                  <c:f>'3d RotateC102Rev'!$F$42</c:f>
                  <c:strCache>
                    <c:ptCount val="1"/>
                    <c:pt idx="0">
                      <c:v>Poland</c:v>
                    </c:pt>
                  </c:strCache>
                </c:strRef>
              </c:tx>
              <c:dLblPos val="t"/>
              <c:showVal val="1"/>
            </c:dLbl>
            <c:dLbl>
              <c:idx val="36"/>
              <c:layout>
                <c:manualLayout>
                  <c:x val="3.8636122563921586E-3"/>
                  <c:y val="5.4543081288364097E-2"/>
                </c:manualLayout>
              </c:layout>
              <c:tx>
                <c:strRef>
                  <c:f>'3d RotateC102Rev'!$F$43</c:f>
                  <c:strCache>
                    <c:ptCount val="1"/>
                    <c:pt idx="0">
                      <c:v>Spain</c:v>
                    </c:pt>
                  </c:strCache>
                </c:strRef>
              </c:tx>
              <c:dLblPos val="t"/>
              <c:showVal val="1"/>
            </c:dLbl>
            <c:dLbl>
              <c:idx val="37"/>
              <c:layout>
                <c:manualLayout>
                  <c:x val="2.401690254392318E-2"/>
                  <c:y val="7.7394942238686718E-2"/>
                </c:manualLayout>
              </c:layout>
              <c:tx>
                <c:strRef>
                  <c:f>'3d RotateC102Rev'!$F$44</c:f>
                  <c:strCache>
                    <c:ptCount val="1"/>
                    <c:pt idx="0">
                      <c:v>France</c:v>
                    </c:pt>
                  </c:strCache>
                </c:strRef>
              </c:tx>
              <c:dLblPos val="t"/>
              <c:showVal val="1"/>
            </c:dLbl>
            <c:dLbl>
              <c:idx val="38"/>
              <c:layout>
                <c:manualLayout>
                  <c:x val="2.8945834388367581E-2"/>
                  <c:y val="1.756990609092713E-2"/>
                </c:manualLayout>
              </c:layout>
              <c:tx>
                <c:strRef>
                  <c:f>'3d RotateC102Rev'!$F$45</c:f>
                  <c:strCache>
                    <c:ptCount val="1"/>
                    <c:pt idx="0">
                      <c:v>Denmark</c:v>
                    </c:pt>
                  </c:strCache>
                </c:strRef>
              </c:tx>
              <c:dLblPos val="t"/>
              <c:showVal val="1"/>
            </c:dLbl>
            <c:dLbl>
              <c:idx val="39"/>
              <c:layout>
                <c:manualLayout>
                  <c:x val="5.2378176512284165E-2"/>
                  <c:y val="4.7689745103945157E-2"/>
                </c:manualLayout>
              </c:layout>
              <c:tx>
                <c:strRef>
                  <c:f>'3d RotateC102Rev'!$F$46</c:f>
                  <c:strCache>
                    <c:ptCount val="1"/>
                    <c:pt idx="0">
                      <c:v>Germany</c:v>
                    </c:pt>
                  </c:strCache>
                </c:strRef>
              </c:tx>
              <c:dLblPos val="t"/>
              <c:showVal val="1"/>
            </c:dLbl>
            <c:dLbl>
              <c:idx val="40"/>
              <c:layout>
                <c:manualLayout>
                  <c:x val="4.7124846925740305E-3"/>
                  <c:y val="5.7737569754873819E-2"/>
                </c:manualLayout>
              </c:layout>
              <c:tx>
                <c:strRef>
                  <c:f>'3d RotateC102Rev'!$F$47</c:f>
                  <c:strCache>
                    <c:ptCount val="1"/>
                    <c:pt idx="0">
                      <c:v>Iceland</c:v>
                    </c:pt>
                  </c:strCache>
                </c:strRef>
              </c:tx>
              <c:dLblPos val="t"/>
              <c:showVal val="1"/>
            </c:dLbl>
            <c:dLbl>
              <c:idx val="41"/>
              <c:layout>
                <c:manualLayout>
                  <c:x val="-1.0408303880039509E-2"/>
                  <c:y val="5.8494750504849299E-2"/>
                </c:manualLayout>
              </c:layout>
              <c:tx>
                <c:strRef>
                  <c:f>'3d RotateC102Rev'!$F$48</c:f>
                  <c:strCache>
                    <c:ptCount val="1"/>
                    <c:pt idx="0">
                      <c:v>Czech republic</c:v>
                    </c:pt>
                  </c:strCache>
                </c:strRef>
              </c:tx>
              <c:dLblPos val="t"/>
              <c:showVal val="1"/>
            </c:dLbl>
            <c:dLbl>
              <c:idx val="42"/>
              <c:layout>
                <c:manualLayout>
                  <c:x val="-2.5757415042614376E-3"/>
                  <c:y val="8.7658523499156565E-2"/>
                </c:manualLayout>
              </c:layout>
              <c:tx>
                <c:strRef>
                  <c:f>'3d RotateC102Rev'!$F$49</c:f>
                  <c:strCache>
                    <c:ptCount val="1"/>
                    <c:pt idx="0">
                      <c:v>New Zealand</c:v>
                    </c:pt>
                  </c:strCache>
                </c:strRef>
              </c:tx>
              <c:dLblPos val="t"/>
              <c:showVal val="1"/>
            </c:dLbl>
            <c:dLbl>
              <c:idx val="43"/>
              <c:layout>
                <c:manualLayout>
                  <c:x val="-1.6050991554914437E-3"/>
                  <c:y val="7.0226855354414058E-2"/>
                </c:manualLayout>
              </c:layout>
              <c:tx>
                <c:strRef>
                  <c:f>'3d RotateC102Rev'!$F$50</c:f>
                  <c:strCache>
                    <c:ptCount val="1"/>
                    <c:pt idx="0">
                      <c:v>Portugal</c:v>
                    </c:pt>
                  </c:strCache>
                </c:strRef>
              </c:tx>
              <c:dLblPos val="t"/>
              <c:showVal val="1"/>
            </c:dLbl>
            <c:dLbl>
              <c:idx val="44"/>
              <c:layout>
                <c:manualLayout>
                  <c:x val="3.1503222315791778E-3"/>
                  <c:y val="5.9720172769735666E-2"/>
                </c:manualLayout>
              </c:layout>
              <c:tx>
                <c:strRef>
                  <c:f>'3d RotateC102Rev'!$F$51</c:f>
                  <c:strCache>
                    <c:ptCount val="1"/>
                    <c:pt idx="0">
                      <c:v>Australia</c:v>
                    </c:pt>
                  </c:strCache>
                </c:strRef>
              </c:tx>
              <c:dLblPos val="t"/>
              <c:showVal val="1"/>
            </c:dLbl>
            <c:dLbl>
              <c:idx val="45"/>
              <c:layout>
                <c:manualLayout>
                  <c:x val="1.2878707521307162E-3"/>
                  <c:y val="8.9606490688026966E-2"/>
                </c:manualLayout>
              </c:layout>
              <c:tx>
                <c:strRef>
                  <c:f>'3d RotateC102Rev'!$F$52</c:f>
                  <c:strCache>
                    <c:ptCount val="1"/>
                    <c:pt idx="0">
                      <c:v>Belgium</c:v>
                    </c:pt>
                  </c:strCache>
                </c:strRef>
              </c:tx>
              <c:dLblPos val="t"/>
              <c:showVal val="1"/>
            </c:dLbl>
            <c:showVal val="1"/>
          </c:dLbls>
          <c:xVal>
            <c:numRef>
              <c:f>'3d RotateC102Rev'!$G$7:$G$52</c:f>
              <c:numCache>
                <c:formatCode>0.000</c:formatCode>
                <c:ptCount val="46"/>
                <c:pt idx="0">
                  <c:v>-0.51212890605111949</c:v>
                </c:pt>
                <c:pt idx="1">
                  <c:v>-0.52956924818686135</c:v>
                </c:pt>
                <c:pt idx="2">
                  <c:v>9.8547342736244603E-2</c:v>
                </c:pt>
                <c:pt idx="3">
                  <c:v>-0.16537761682785884</c:v>
                </c:pt>
                <c:pt idx="4">
                  <c:v>-0.48874402449627391</c:v>
                </c:pt>
                <c:pt idx="5">
                  <c:v>-0.45483594624174772</c:v>
                </c:pt>
                <c:pt idx="6">
                  <c:v>-0.45132821400852097</c:v>
                </c:pt>
                <c:pt idx="7">
                  <c:v>-0.26892613788072495</c:v>
                </c:pt>
                <c:pt idx="8">
                  <c:v>-7.0154644664536997E-2</c:v>
                </c:pt>
                <c:pt idx="9">
                  <c:v>0.15550946233972343</c:v>
                </c:pt>
                <c:pt idx="10">
                  <c:v>0.33557305031203494</c:v>
                </c:pt>
                <c:pt idx="11">
                  <c:v>0.50745192974015052</c:v>
                </c:pt>
                <c:pt idx="12">
                  <c:v>0.26719353242158939</c:v>
                </c:pt>
                <c:pt idx="13">
                  <c:v>-1.4080088448103677E-2</c:v>
                </c:pt>
                <c:pt idx="14">
                  <c:v>-0.34525784313986602</c:v>
                </c:pt>
                <c:pt idx="15">
                  <c:v>-0.28913412740823646</c:v>
                </c:pt>
                <c:pt idx="16">
                  <c:v>-5.5285311859780084E-2</c:v>
                </c:pt>
                <c:pt idx="17">
                  <c:v>5.3031866334207263E-2</c:v>
                </c:pt>
                <c:pt idx="18">
                  <c:v>-0.31986531363542869</c:v>
                </c:pt>
                <c:pt idx="19">
                  <c:v>-0.28244950314767575</c:v>
                </c:pt>
                <c:pt idx="20">
                  <c:v>-0.17370980391764346</c:v>
                </c:pt>
                <c:pt idx="21">
                  <c:v>-0.16786358352893202</c:v>
                </c:pt>
                <c:pt idx="22">
                  <c:v>-0.12343230857472527</c:v>
                </c:pt>
                <c:pt idx="23">
                  <c:v>-8.1339521776003121E-2</c:v>
                </c:pt>
                <c:pt idx="24">
                  <c:v>8.7031625418885511E-2</c:v>
                </c:pt>
                <c:pt idx="25">
                  <c:v>0.21097149765956744</c:v>
                </c:pt>
                <c:pt idx="26">
                  <c:v>0.26241823708022782</c:v>
                </c:pt>
                <c:pt idx="27">
                  <c:v>0.38986584155413656</c:v>
                </c:pt>
                <c:pt idx="28">
                  <c:v>0.40740450272027084</c:v>
                </c:pt>
                <c:pt idx="29">
                  <c:v>0.56992942952644809</c:v>
                </c:pt>
                <c:pt idx="30">
                  <c:v>0.61786843671388159</c:v>
                </c:pt>
                <c:pt idx="31">
                  <c:v>0.61903768079162391</c:v>
                </c:pt>
                <c:pt idx="32">
                  <c:v>-0.17399148460833996</c:v>
                </c:pt>
                <c:pt idx="33">
                  <c:v>0.32948103234734266</c:v>
                </c:pt>
                <c:pt idx="34">
                  <c:v>0.45262502203113092</c:v>
                </c:pt>
                <c:pt idx="35">
                  <c:v>-0.12643247714199535</c:v>
                </c:pt>
                <c:pt idx="36">
                  <c:v>0.4470046846176795</c:v>
                </c:pt>
                <c:pt idx="37">
                  <c:v>0.52651328190415458</c:v>
                </c:pt>
                <c:pt idx="38">
                  <c:v>0.5323595022928661</c:v>
                </c:pt>
                <c:pt idx="39">
                  <c:v>0.96264132290202609</c:v>
                </c:pt>
                <c:pt idx="40">
                  <c:v>0.43488972280421179</c:v>
                </c:pt>
                <c:pt idx="41">
                  <c:v>0.20501368183998298</c:v>
                </c:pt>
                <c:pt idx="42">
                  <c:v>0.34181523893582999</c:v>
                </c:pt>
                <c:pt idx="43">
                  <c:v>0.40495441913391317</c:v>
                </c:pt>
                <c:pt idx="44">
                  <c:v>0.51603260651942995</c:v>
                </c:pt>
                <c:pt idx="45">
                  <c:v>0.88083675877502199</c:v>
                </c:pt>
              </c:numCache>
            </c:numRef>
          </c:xVal>
          <c:yVal>
            <c:numRef>
              <c:f>'3d RotateC102Rev'!$H$7:$H$52</c:f>
              <c:numCache>
                <c:formatCode>0.000</c:formatCode>
                <c:ptCount val="46"/>
                <c:pt idx="0">
                  <c:v>-0.18891108477714744</c:v>
                </c:pt>
                <c:pt idx="1">
                  <c:v>0.35274728986610238</c:v>
                </c:pt>
                <c:pt idx="2">
                  <c:v>-0.52862172545583797</c:v>
                </c:pt>
                <c:pt idx="3">
                  <c:v>1.4434653916882124E-2</c:v>
                </c:pt>
                <c:pt idx="4">
                  <c:v>0.3069012093738534</c:v>
                </c:pt>
                <c:pt idx="5">
                  <c:v>-0.47649738304750511</c:v>
                </c:pt>
                <c:pt idx="6">
                  <c:v>0.3918164086497164</c:v>
                </c:pt>
                <c:pt idx="7">
                  <c:v>0.10218786584861508</c:v>
                </c:pt>
                <c:pt idx="8">
                  <c:v>0.52483226770394442</c:v>
                </c:pt>
                <c:pt idx="9">
                  <c:v>0.44589351097737345</c:v>
                </c:pt>
                <c:pt idx="10">
                  <c:v>0.33892782615832251</c:v>
                </c:pt>
                <c:pt idx="11">
                  <c:v>0.36704621197011361</c:v>
                </c:pt>
                <c:pt idx="12">
                  <c:v>0.13399233426822543</c:v>
                </c:pt>
                <c:pt idx="13">
                  <c:v>0.40303370813550576</c:v>
                </c:pt>
                <c:pt idx="14">
                  <c:v>5.968207657554192E-2</c:v>
                </c:pt>
                <c:pt idx="15">
                  <c:v>-1.8135756433128869E-3</c:v>
                </c:pt>
                <c:pt idx="16">
                  <c:v>2.8135159311537608E-2</c:v>
                </c:pt>
                <c:pt idx="17">
                  <c:v>3.7045853725534122E-2</c:v>
                </c:pt>
                <c:pt idx="18">
                  <c:v>5.8768533005480655E-2</c:v>
                </c:pt>
                <c:pt idx="19">
                  <c:v>8.5344238459969413E-2</c:v>
                </c:pt>
                <c:pt idx="20">
                  <c:v>0.14208772275945958</c:v>
                </c:pt>
                <c:pt idx="21">
                  <c:v>0.39733063328733603</c:v>
                </c:pt>
                <c:pt idx="22">
                  <c:v>0.23774293987114356</c:v>
                </c:pt>
                <c:pt idx="23">
                  <c:v>0.11423478024896233</c:v>
                </c:pt>
                <c:pt idx="24">
                  <c:v>5.4875064281418293E-2</c:v>
                </c:pt>
                <c:pt idx="25">
                  <c:v>0.21013388059779398</c:v>
                </c:pt>
                <c:pt idx="26">
                  <c:v>-6.59501624663726E-2</c:v>
                </c:pt>
                <c:pt idx="27">
                  <c:v>0.18376557234365815</c:v>
                </c:pt>
                <c:pt idx="28">
                  <c:v>5.453255490603201E-2</c:v>
                </c:pt>
                <c:pt idx="29">
                  <c:v>0.18003316865764701</c:v>
                </c:pt>
                <c:pt idx="30">
                  <c:v>-7.6954241633604828E-2</c:v>
                </c:pt>
                <c:pt idx="31">
                  <c:v>-7.893489747754362E-3</c:v>
                </c:pt>
                <c:pt idx="32">
                  <c:v>-7.9871788680010353E-2</c:v>
                </c:pt>
                <c:pt idx="33">
                  <c:v>-0.67627107209904702</c:v>
                </c:pt>
                <c:pt idx="34">
                  <c:v>-7.4808238669895194E-2</c:v>
                </c:pt>
                <c:pt idx="35">
                  <c:v>-0.17151623280281902</c:v>
                </c:pt>
                <c:pt idx="36">
                  <c:v>-0.27849374811197236</c:v>
                </c:pt>
                <c:pt idx="37">
                  <c:v>-0.27010098573329744</c:v>
                </c:pt>
                <c:pt idx="38">
                  <c:v>-0.98966914864750655</c:v>
                </c:pt>
                <c:pt idx="39">
                  <c:v>-1.0306555598355036</c:v>
                </c:pt>
                <c:pt idx="40">
                  <c:v>-0.37862718218163222</c:v>
                </c:pt>
                <c:pt idx="41">
                  <c:v>-0.35510745065120186</c:v>
                </c:pt>
                <c:pt idx="42">
                  <c:v>-0.4267387800441993</c:v>
                </c:pt>
                <c:pt idx="43">
                  <c:v>-0.39433225419082196</c:v>
                </c:pt>
                <c:pt idx="44">
                  <c:v>-0.16976959880773046</c:v>
                </c:pt>
                <c:pt idx="45">
                  <c:v>-0.75626068261950596</c:v>
                </c:pt>
              </c:numCache>
            </c:numRef>
          </c:yVal>
          <c:smooth val="1"/>
        </c:ser>
        <c:ser>
          <c:idx val="1"/>
          <c:order val="1"/>
          <c:tx>
            <c:v>Axis</c:v>
          </c:tx>
          <c:spPr>
            <a:ln w="12700">
              <a:solidFill>
                <a:schemeClr val="accent3"/>
              </a:solidFill>
            </a:ln>
            <a:effectLst>
              <a:outerShdw blurRad="50800" sx="1000" sy="1000" algn="ctr" rotWithShape="0">
                <a:srgbClr val="9BBB59">
                  <a:lumMod val="50000"/>
                </a:srgbClr>
              </a:outerShdw>
            </a:effectLst>
          </c:spPr>
          <c:marker>
            <c:symbol val="none"/>
          </c:marker>
          <c:xVal>
            <c:numRef>
              <c:f>'3d RotateC102Rev'!$L$67:$L$74</c:f>
              <c:numCache>
                <c:formatCode>General</c:formatCode>
                <c:ptCount val="8"/>
                <c:pt idx="0">
                  <c:v>-0.97437006478523513</c:v>
                </c:pt>
                <c:pt idx="1">
                  <c:v>0.97437006478523513</c:v>
                </c:pt>
                <c:pt idx="2">
                  <c:v>0</c:v>
                </c:pt>
                <c:pt idx="3">
                  <c:v>-0.2249510543438652</c:v>
                </c:pt>
                <c:pt idx="4">
                  <c:v>0.2249510543438652</c:v>
                </c:pt>
                <c:pt idx="5">
                  <c:v>0</c:v>
                </c:pt>
                <c:pt idx="6">
                  <c:v>-1.22514845490862E-16</c:v>
                </c:pt>
                <c:pt idx="7">
                  <c:v>1.22514845490862E-16</c:v>
                </c:pt>
              </c:numCache>
            </c:numRef>
          </c:xVal>
          <c:yVal>
            <c:numRef>
              <c:f>'3d RotateC102Rev'!$M$67:$M$74</c:f>
              <c:numCache>
                <c:formatCode>General</c:formatCode>
                <c:ptCount val="8"/>
                <c:pt idx="0">
                  <c:v>-4.6769954059870819E-2</c:v>
                </c:pt>
                <c:pt idx="1">
                  <c:v>4.6769954059870819E-2</c:v>
                </c:pt>
                <c:pt idx="2">
                  <c:v>0</c:v>
                </c:pt>
                <c:pt idx="3">
                  <c:v>0.20258292765170799</c:v>
                </c:pt>
                <c:pt idx="4">
                  <c:v>-0.20258292765170799</c:v>
                </c:pt>
                <c:pt idx="5">
                  <c:v>0</c:v>
                </c:pt>
                <c:pt idx="6">
                  <c:v>0.97814760073380558</c:v>
                </c:pt>
                <c:pt idx="7">
                  <c:v>-0.97814760073380558</c:v>
                </c:pt>
              </c:numCache>
            </c:numRef>
          </c:yVal>
        </c:ser>
        <c:ser>
          <c:idx val="2"/>
          <c:order val="2"/>
          <c:tx>
            <c:v>Cage</c:v>
          </c:tx>
          <c:spPr>
            <a:ln w="31750"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'3d RotateC102Rev'!$L$97:$L$115</c:f>
              <c:numCache>
                <c:formatCode>General</c:formatCode>
                <c:ptCount val="19"/>
                <c:pt idx="0">
                  <c:v>-1.1993211191291004</c:v>
                </c:pt>
                <c:pt idx="1">
                  <c:v>0.74941901044136983</c:v>
                </c:pt>
                <c:pt idx="2">
                  <c:v>1.1993211191291</c:v>
                </c:pt>
                <c:pt idx="3">
                  <c:v>-0.74941901044137005</c:v>
                </c:pt>
                <c:pt idx="4">
                  <c:v>-1.1993211191291004</c:v>
                </c:pt>
                <c:pt idx="5">
                  <c:v>-1.1993211191291</c:v>
                </c:pt>
                <c:pt idx="6">
                  <c:v>0.74941901044137005</c:v>
                </c:pt>
                <c:pt idx="7">
                  <c:v>1.1993211191291004</c:v>
                </c:pt>
                <c:pt idx="8">
                  <c:v>-0.74941901044136983</c:v>
                </c:pt>
                <c:pt idx="9">
                  <c:v>-1.1993211191291</c:v>
                </c:pt>
                <c:pt idx="11">
                  <c:v>-0.74941901044136983</c:v>
                </c:pt>
                <c:pt idx="12">
                  <c:v>-0.74941901044137005</c:v>
                </c:pt>
                <c:pt idx="14">
                  <c:v>1.1993211191291</c:v>
                </c:pt>
                <c:pt idx="15">
                  <c:v>1.1993211191291004</c:v>
                </c:pt>
                <c:pt idx="17">
                  <c:v>0.74941901044137005</c:v>
                </c:pt>
                <c:pt idx="18">
                  <c:v>0.74941901044136983</c:v>
                </c:pt>
              </c:numCache>
            </c:numRef>
          </c:xVal>
          <c:yVal>
            <c:numRef>
              <c:f>'3d RotateC102Rev'!$M$97:$M$115</c:f>
              <c:numCache>
                <c:formatCode>General</c:formatCode>
                <c:ptCount val="19"/>
                <c:pt idx="0">
                  <c:v>1.1339605743256427</c:v>
                </c:pt>
                <c:pt idx="1">
                  <c:v>1.2275004824453843</c:v>
                </c:pt>
                <c:pt idx="2">
                  <c:v>0.82233462714196848</c:v>
                </c:pt>
                <c:pt idx="3">
                  <c:v>0.72879471902222681</c:v>
                </c:pt>
                <c:pt idx="4">
                  <c:v>1.1339605743256427</c:v>
                </c:pt>
                <c:pt idx="5">
                  <c:v>-0.82233462714196848</c:v>
                </c:pt>
                <c:pt idx="6">
                  <c:v>-0.72879471902222681</c:v>
                </c:pt>
                <c:pt idx="7">
                  <c:v>-1.1339605743256427</c:v>
                </c:pt>
                <c:pt idx="8">
                  <c:v>-1.2275004824453843</c:v>
                </c:pt>
                <c:pt idx="9">
                  <c:v>-0.82233462714196848</c:v>
                </c:pt>
                <c:pt idx="11">
                  <c:v>-1.2275004824453843</c:v>
                </c:pt>
                <c:pt idx="12">
                  <c:v>0.72879471902222681</c:v>
                </c:pt>
                <c:pt idx="14">
                  <c:v>0.82233462714196848</c:v>
                </c:pt>
                <c:pt idx="15">
                  <c:v>-1.1339605743256427</c:v>
                </c:pt>
                <c:pt idx="17">
                  <c:v>-0.72879471902222681</c:v>
                </c:pt>
                <c:pt idx="18">
                  <c:v>1.2275004824453843</c:v>
                </c:pt>
              </c:numCache>
            </c:numRef>
          </c:yVal>
        </c:ser>
        <c:axId val="147706240"/>
        <c:axId val="147708160"/>
      </c:scatterChart>
      <c:valAx>
        <c:axId val="147706240"/>
        <c:scaling>
          <c:orientation val="minMax"/>
          <c:max val="1.5"/>
          <c:min val="-1.5"/>
        </c:scaling>
        <c:axPos val="b"/>
        <c:majorGridlines>
          <c:spPr>
            <a:ln>
              <a:solidFill>
                <a:sysClr val="window" lastClr="FFFFFF"/>
              </a:solidFill>
            </a:ln>
          </c:spPr>
        </c:majorGridlines>
        <c:minorGridlines>
          <c:spPr>
            <a:ln>
              <a:solidFill>
                <a:sysClr val="window" lastClr="FFFFFF">
                  <a:alpha val="0"/>
                </a:sys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>
                    <a:solidFill>
                      <a:schemeClr val="bg1"/>
                    </a:solidFill>
                  </a:rPr>
                  <a:t>Titre de l'axe</a:t>
                </a:r>
              </a:p>
            </c:rich>
          </c:tx>
          <c:layout>
            <c:manualLayout>
              <c:xMode val="edge"/>
              <c:yMode val="edge"/>
              <c:x val="0.56725764561993297"/>
              <c:y val="0.96408763273716003"/>
            </c:manualLayout>
          </c:layout>
        </c:title>
        <c:numFmt formatCode="0.000" sourceLinked="1"/>
        <c:tickLblPos val="none"/>
        <c:spPr>
          <a:ln>
            <a:noFill/>
          </a:ln>
        </c:spPr>
        <c:crossAx val="147708160"/>
        <c:crosses val="autoZero"/>
        <c:crossBetween val="midCat"/>
      </c:valAx>
      <c:valAx>
        <c:axId val="147708160"/>
        <c:scaling>
          <c:orientation val="minMax"/>
          <c:max val="1.5"/>
          <c:min val="-1.5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minorGridlines>
          <c:spPr>
            <a:ln w="0">
              <a:solidFill>
                <a:schemeClr val="bg1"/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>
                    <a:solidFill>
                      <a:schemeClr val="bg1"/>
                    </a:solidFill>
                  </a:rPr>
                  <a:t>Titre de l'axe</a:t>
                </a:r>
              </a:p>
            </c:rich>
          </c:tx>
          <c:layout>
            <c:manualLayout>
              <c:xMode val="edge"/>
              <c:yMode val="edge"/>
              <c:x val="1.9318061281960779E-2"/>
              <c:y val="0.35298683956434973"/>
            </c:manualLayout>
          </c:layout>
        </c:title>
        <c:numFmt formatCode="0.000" sourceLinked="1"/>
        <c:tickLblPos val="none"/>
        <c:spPr>
          <a:ln>
            <a:noFill/>
          </a:ln>
        </c:spPr>
        <c:crossAx val="147706240"/>
        <c:crosses val="autoZero"/>
        <c:crossBetween val="midCat"/>
      </c:valAx>
    </c:plotArea>
    <c:plotVisOnly val="1"/>
    <c:dispBlanksAs val="gap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13"/>
  <c:chart>
    <c:plotArea>
      <c:layout/>
      <c:scatterChart>
        <c:scatterStyle val="lineMarker"/>
        <c:ser>
          <c:idx val="0"/>
          <c:order val="0"/>
          <c:tx>
            <c:v>Scatter Data</c:v>
          </c:tx>
          <c:spPr>
            <a:ln w="47625">
              <a:noFill/>
            </a:ln>
          </c:spPr>
          <c:marker>
            <c:symbol val="circle"/>
            <c:size val="11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rgbClr val="9CB86E"/>
                  </a:gs>
                  <a:gs pos="100000">
                    <a:srgbClr val="156B13"/>
                  </a:gs>
                </a:gsLst>
                <a:path path="circle">
                  <a:fillToRect l="100000" t="100000"/>
                </a:path>
              </a:gradFill>
            </c:spPr>
          </c:marker>
          <c:dPt>
            <c:idx val="0"/>
            <c:marker>
              <c:symbol val="circle"/>
              <c:size val="15"/>
              <c:spPr>
                <a:solidFill>
                  <a:sysClr val="window" lastClr="FFFFFF">
                    <a:lumMod val="75000"/>
                  </a:sysClr>
                </a:solidFill>
                <a:ln>
                  <a:noFill/>
                </a:ln>
              </c:spPr>
            </c:marker>
          </c:dPt>
          <c:dPt>
            <c:idx val="1"/>
            <c:marker>
              <c:symbol val="circle"/>
              <c:size val="5"/>
              <c:spPr>
                <a:solidFill>
                  <a:srgbClr val="9BBB59">
                    <a:lumMod val="50000"/>
                  </a:srgbClr>
                </a:solidFill>
              </c:spPr>
            </c:marker>
          </c:dPt>
          <c:dPt>
            <c:idx val="2"/>
            <c:marker>
              <c:spPr>
                <a:solidFill>
                  <a:srgbClr val="9BBB59">
                    <a:lumMod val="50000"/>
                  </a:srgbClr>
                </a:solidFill>
                <a:ln>
                  <a:noFill/>
                </a:ln>
              </c:spPr>
            </c:marker>
          </c:dPt>
          <c:dPt>
            <c:idx val="4"/>
            <c:marker>
              <c:symbol val="circle"/>
              <c:size val="18"/>
              <c:spPr>
                <a:solidFill>
                  <a:schemeClr val="bg1">
                    <a:lumMod val="75000"/>
                  </a:schemeClr>
                </a:solidFill>
                <a:ln>
                  <a:noFill/>
                </a:ln>
              </c:spPr>
            </c:marker>
          </c:dPt>
          <c:dPt>
            <c:idx val="5"/>
            <c:marker>
              <c:symbol val="circle"/>
              <c:size val="18"/>
              <c:spPr>
                <a:solidFill>
                  <a:sysClr val="window" lastClr="FFFFFF">
                    <a:lumMod val="65000"/>
                  </a:sysClr>
                </a:solidFill>
                <a:ln>
                  <a:noFill/>
                </a:ln>
              </c:spPr>
            </c:marker>
          </c:dPt>
          <c:dPt>
            <c:idx val="6"/>
            <c:marker>
              <c:symbol val="circle"/>
              <c:size val="18"/>
              <c:spPr>
                <a:solidFill>
                  <a:schemeClr val="bg1">
                    <a:lumMod val="75000"/>
                  </a:schemeClr>
                </a:solidFill>
                <a:ln>
                  <a:noFill/>
                </a:ln>
              </c:spPr>
            </c:marker>
          </c:dPt>
          <c:dPt>
            <c:idx val="8"/>
            <c:marker>
              <c:symbol val="circle"/>
              <c:size val="18"/>
              <c:spPr>
                <a:solidFill>
                  <a:sysClr val="window" lastClr="FFFFFF">
                    <a:lumMod val="65000"/>
                  </a:sysClr>
                </a:solidFill>
                <a:ln>
                  <a:noFill/>
                </a:ln>
              </c:spPr>
            </c:marker>
          </c:dPt>
          <c:dPt>
            <c:idx val="9"/>
            <c:marker>
              <c:symbol val="circle"/>
              <c:size val="18"/>
              <c:spPr>
                <a:solidFill>
                  <a:sysClr val="window" lastClr="FFFFFF">
                    <a:lumMod val="65000"/>
                  </a:sysClr>
                </a:solidFill>
                <a:ln>
                  <a:noFill/>
                </a:ln>
              </c:spPr>
            </c:marker>
          </c:dPt>
          <c:dPt>
            <c:idx val="10"/>
            <c:marker>
              <c:symbol val="circle"/>
              <c:size val="18"/>
              <c:spPr>
                <a:solidFill>
                  <a:sysClr val="window" lastClr="FFFFFF">
                    <a:lumMod val="65000"/>
                  </a:sysClr>
                </a:solidFill>
                <a:ln>
                  <a:noFill/>
                </a:ln>
              </c:spPr>
            </c:marker>
          </c:dPt>
          <c:dPt>
            <c:idx val="11"/>
            <c:marker>
              <c:symbol val="circle"/>
              <c:size val="18"/>
              <c:spPr>
                <a:solidFill>
                  <a:sysClr val="window" lastClr="FFFFFF">
                    <a:lumMod val="65000"/>
                  </a:sysClr>
                </a:solidFill>
                <a:ln>
                  <a:noFill/>
                </a:ln>
              </c:spPr>
            </c:marker>
          </c:dPt>
          <c:dPt>
            <c:idx val="15"/>
            <c:marker>
              <c:symbol val="circle"/>
              <c:size val="20"/>
            </c:marker>
          </c:dPt>
          <c:dPt>
            <c:idx val="21"/>
            <c:marker>
              <c:symbol val="circle"/>
              <c:size val="18"/>
              <c:spPr>
                <a:solidFill>
                  <a:sysClr val="window" lastClr="FFFFFF">
                    <a:lumMod val="65000"/>
                  </a:sysClr>
                </a:solidFill>
                <a:ln>
                  <a:noFill/>
                </a:ln>
              </c:spPr>
            </c:marker>
          </c:dPt>
          <c:dPt>
            <c:idx val="24"/>
            <c:marker>
              <c:symbol val="circle"/>
              <c:size val="20"/>
            </c:marker>
          </c:dPt>
          <c:dPt>
            <c:idx val="31"/>
            <c:marker>
              <c:symbol val="circle"/>
              <c:size val="13"/>
            </c:marker>
          </c:dPt>
          <c:dPt>
            <c:idx val="32"/>
            <c:marker>
              <c:symbol val="circle"/>
              <c:size val="20"/>
            </c:marker>
          </c:dPt>
          <c:dPt>
            <c:idx val="33"/>
            <c:marker>
              <c:symbol val="circle"/>
              <c:size val="17"/>
            </c:marker>
          </c:dPt>
          <c:dPt>
            <c:idx val="35"/>
            <c:marker>
              <c:symbol val="circle"/>
              <c:size val="22"/>
            </c:marker>
          </c:dPt>
          <c:dPt>
            <c:idx val="38"/>
            <c:marker>
              <c:symbol val="circle"/>
              <c:size val="20"/>
            </c:marker>
          </c:dPt>
          <c:dPt>
            <c:idx val="39"/>
            <c:marker>
              <c:symbol val="circle"/>
              <c:size val="20"/>
            </c:marker>
          </c:dPt>
          <c:dPt>
            <c:idx val="40"/>
            <c:marker>
              <c:symbol val="circle"/>
              <c:size val="30"/>
            </c:marker>
          </c:dPt>
          <c:dPt>
            <c:idx val="41"/>
            <c:marker>
              <c:symbol val="circle"/>
              <c:size val="3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rgbClr val="9CB86E"/>
                    </a:gs>
                    <a:gs pos="100000">
                      <a:srgbClr val="156B13"/>
                    </a:gs>
                  </a:gsLst>
                  <a:path path="circle">
                    <a:fillToRect l="100000" t="100000"/>
                  </a:path>
                </a:gradFill>
                <a:ln>
                  <a:noFill/>
                </a:ln>
              </c:spPr>
            </c:marker>
          </c:dPt>
          <c:dPt>
            <c:idx val="42"/>
            <c:marker>
              <c:symbol val="circle"/>
              <c:size val="30"/>
            </c:marker>
          </c:dPt>
          <c:dPt>
            <c:idx val="43"/>
            <c:marker>
              <c:symbol val="circle"/>
              <c:size val="30"/>
            </c:marker>
          </c:dPt>
          <c:dPt>
            <c:idx val="44"/>
            <c:marker>
              <c:symbol val="circle"/>
              <c:size val="30"/>
            </c:marker>
          </c:dPt>
          <c:dPt>
            <c:idx val="45"/>
            <c:marker>
              <c:symbol val="circle"/>
              <c:size val="30"/>
            </c:marker>
          </c:dPt>
          <c:dLbls>
            <c:dLbl>
              <c:idx val="0"/>
              <c:layout>
                <c:manualLayout>
                  <c:x val="-3.5475105870468975E-2"/>
                  <c:y val="-6.2432656951828835E-4"/>
                </c:manualLayout>
              </c:layout>
              <c:tx>
                <c:strRef>
                  <c:f>'3d Rotatemedian'!$F$7</c:f>
                  <c:strCache>
                    <c:ptCount val="1"/>
                    <c:pt idx="0">
                      <c:v>Azerbaijan</c:v>
                    </c:pt>
                  </c:strCache>
                </c:strRef>
              </c:tx>
              <c:dLblPos val="r"/>
              <c:showVal val="1"/>
            </c:dLbl>
            <c:dLbl>
              <c:idx val="1"/>
              <c:layout>
                <c:manualLayout>
                  <c:x val="-2.7253652854941281E-2"/>
                  <c:y val="-1.2343188792181365E-2"/>
                </c:manualLayout>
              </c:layout>
              <c:tx>
                <c:strRef>
                  <c:f>'3d Rotatemedian'!$F$8</c:f>
                  <c:strCache>
                    <c:ptCount val="1"/>
                    <c:pt idx="0">
                      <c:v>South Africa</c:v>
                    </c:pt>
                  </c:strCache>
                </c:strRef>
              </c:tx>
              <c:dLblPos val="r"/>
              <c:showVal val="1"/>
            </c:dLbl>
            <c:dLbl>
              <c:idx val="2"/>
              <c:layout>
                <c:manualLayout>
                  <c:x val="-2.1216587668518603E-4"/>
                  <c:y val="1.4514194092530975E-2"/>
                </c:manualLayout>
              </c:layout>
              <c:tx>
                <c:strRef>
                  <c:f>'3d Rotatemedian'!$F$9</c:f>
                  <c:strCache>
                    <c:ptCount val="1"/>
                    <c:pt idx="0">
                      <c:v>Netherlands</c:v>
                    </c:pt>
                  </c:strCache>
                </c:strRef>
              </c:tx>
              <c:dLblPos val="r"/>
              <c:showVal val="1"/>
            </c:dLbl>
            <c:dLbl>
              <c:idx val="3"/>
              <c:tx>
                <c:strRef>
                  <c:f>'3d Rotatemedian'!$F$10</c:f>
                  <c:strCache>
                    <c:ptCount val="1"/>
                    <c:pt idx="0">
                      <c:v>Israel</c:v>
                    </c:pt>
                  </c:strCache>
                </c:strRef>
              </c:tx>
              <c:dLblPos val="r"/>
              <c:showVal val="1"/>
            </c:dLbl>
            <c:dLbl>
              <c:idx val="4"/>
              <c:layout>
                <c:manualLayout>
                  <c:x val="-6.2164113439974703E-2"/>
                  <c:y val="-4.8364627498485094E-3"/>
                </c:manualLayout>
              </c:layout>
              <c:tx>
                <c:strRef>
                  <c:f>'3d Rotatemedian'!$F$11</c:f>
                  <c:strCache>
                    <c:ptCount val="1"/>
                    <c:pt idx="0">
                      <c:v>Macedonia</c:v>
                    </c:pt>
                  </c:strCache>
                </c:strRef>
              </c:tx>
              <c:dLblPos val="r"/>
              <c:showVal val="1"/>
            </c:dLbl>
            <c:dLbl>
              <c:idx val="5"/>
              <c:layout>
                <c:manualLayout>
                  <c:x val="-3.2746112876323875E-2"/>
                  <c:y val="-1.8809523378526129E-2"/>
                </c:manualLayout>
              </c:layout>
              <c:tx>
                <c:strRef>
                  <c:f>'3d Rotatemedian'!$F$12</c:f>
                  <c:strCache>
                    <c:ptCount val="1"/>
                    <c:pt idx="0">
                      <c:v>Slovakia</c:v>
                    </c:pt>
                  </c:strCache>
                </c:strRef>
              </c:tx>
              <c:dLblPos val="r"/>
              <c:showVal val="1"/>
            </c:dLbl>
            <c:dLbl>
              <c:idx val="6"/>
              <c:layout>
                <c:manualLayout>
                  <c:x val="-2.6951946300685082E-2"/>
                  <c:y val="1.7677408390017687E-3"/>
                </c:manualLayout>
              </c:layout>
              <c:tx>
                <c:strRef>
                  <c:f>'3d Rotatemedian'!$F$13</c:f>
                  <c:strCache>
                    <c:ptCount val="1"/>
                    <c:pt idx="0">
                      <c:v>Turkey</c:v>
                    </c:pt>
                  </c:strCache>
                </c:strRef>
              </c:tx>
              <c:dLblPos val="r"/>
              <c:showVal val="1"/>
            </c:dLbl>
            <c:dLbl>
              <c:idx val="7"/>
              <c:layout>
                <c:manualLayout>
                  <c:x val="-3.8548020513617482E-3"/>
                  <c:y val="2.1123376546792142E-2"/>
                </c:manualLayout>
              </c:layout>
              <c:tx>
                <c:strRef>
                  <c:f>'3d Rotatemedian'!$F$14</c:f>
                  <c:strCache>
                    <c:ptCount val="1"/>
                    <c:pt idx="0">
                      <c:v>United States</c:v>
                    </c:pt>
                  </c:strCache>
                </c:strRef>
              </c:tx>
              <c:dLblPos val="r"/>
              <c:showVal val="1"/>
            </c:dLbl>
            <c:dLbl>
              <c:idx val="8"/>
              <c:tx>
                <c:strRef>
                  <c:f>'3d Rotatemedian'!$F$15</c:f>
                  <c:strCache>
                    <c:ptCount val="1"/>
                    <c:pt idx="0">
                      <c:v>Belarus</c:v>
                    </c:pt>
                  </c:strCache>
                </c:strRef>
              </c:tx>
              <c:dLblPos val="r"/>
              <c:showVal val="1"/>
            </c:dLbl>
            <c:dLbl>
              <c:idx val="9"/>
              <c:layout>
                <c:manualLayout>
                  <c:x val="-8.1865282190809619E-3"/>
                  <c:y val="2.2989417462643057E-2"/>
                </c:manualLayout>
              </c:layout>
              <c:tx>
                <c:strRef>
                  <c:f>'3d Rotatemedian'!$F$16</c:f>
                  <c:strCache>
                    <c:ptCount val="1"/>
                    <c:pt idx="0">
                      <c:v>United Kingdom</c:v>
                    </c:pt>
                  </c:strCache>
                </c:strRef>
              </c:tx>
              <c:dLblPos val="r"/>
              <c:showVal val="1"/>
            </c:dLbl>
            <c:dLbl>
              <c:idx val="10"/>
              <c:layout>
                <c:manualLayout>
                  <c:x val="-2.3195163287396025E-2"/>
                  <c:y val="2.5079364504701496E-2"/>
                </c:manualLayout>
              </c:layout>
              <c:tx>
                <c:strRef>
                  <c:f>'3d Rotatemedian'!$F$17</c:f>
                  <c:strCache>
                    <c:ptCount val="1"/>
                    <c:pt idx="0">
                      <c:v>Cyprus</c:v>
                    </c:pt>
                  </c:strCache>
                </c:strRef>
              </c:tx>
              <c:dLblPos val="r"/>
              <c:showVal val="1"/>
            </c:dLbl>
            <c:dLbl>
              <c:idx val="11"/>
              <c:tx>
                <c:strRef>
                  <c:f>'3d Rotatemedian'!$F$18</c:f>
                  <c:strCache>
                    <c:ptCount val="1"/>
                    <c:pt idx="0">
                      <c:v>Malta</c:v>
                    </c:pt>
                  </c:strCache>
                </c:strRef>
              </c:tx>
              <c:dLblPos val="r"/>
              <c:showVal val="1"/>
            </c:dLbl>
            <c:dLbl>
              <c:idx val="12"/>
              <c:tx>
                <c:strRef>
                  <c:f>'3d Rotatemedian'!$F$19</c:f>
                  <c:strCache>
                    <c:ptCount val="1"/>
                    <c:pt idx="0">
                      <c:v>Italy</c:v>
                    </c:pt>
                  </c:strCache>
                </c:strRef>
              </c:tx>
              <c:dLblPos val="r"/>
              <c:showVal val="1"/>
            </c:dLbl>
            <c:dLbl>
              <c:idx val="13"/>
              <c:tx>
                <c:strRef>
                  <c:f>'3d Rotatemedian'!$F$20</c:f>
                  <c:strCache>
                    <c:ptCount val="1"/>
                    <c:pt idx="0">
                      <c:v>Korea</c:v>
                    </c:pt>
                  </c:strCache>
                </c:strRef>
              </c:tx>
              <c:dLblPos val="r"/>
              <c:showVal val="1"/>
            </c:dLbl>
            <c:dLbl>
              <c:idx val="14"/>
              <c:tx>
                <c:strRef>
                  <c:f>'3d Rotatemedian'!$F$21</c:f>
                  <c:strCache>
                    <c:ptCount val="1"/>
                    <c:pt idx="0">
                      <c:v>Lithuania</c:v>
                    </c:pt>
                  </c:strCache>
                </c:strRef>
              </c:tx>
              <c:dLblPos val="r"/>
              <c:showVal val="1"/>
            </c:dLbl>
            <c:dLbl>
              <c:idx val="15"/>
              <c:layout>
                <c:manualLayout>
                  <c:x val="-2.6983614359532226E-2"/>
                  <c:y val="-7.6812278351971455E-3"/>
                </c:manualLayout>
              </c:layout>
              <c:tx>
                <c:strRef>
                  <c:f>'3d Rotatemedian'!$F$22</c:f>
                  <c:strCache>
                    <c:ptCount val="1"/>
                    <c:pt idx="0">
                      <c:v>Latvia</c:v>
                    </c:pt>
                  </c:strCache>
                </c:strRef>
              </c:tx>
              <c:dLblPos val="r"/>
              <c:showVal val="1"/>
            </c:dLbl>
            <c:dLbl>
              <c:idx val="16"/>
              <c:tx>
                <c:strRef>
                  <c:f>'3d Rotatemedian'!$F$23</c:f>
                  <c:strCache>
                    <c:ptCount val="1"/>
                    <c:pt idx="0">
                      <c:v>Hungary</c:v>
                    </c:pt>
                  </c:strCache>
                </c:strRef>
              </c:tx>
              <c:dLblPos val="r"/>
              <c:showVal val="1"/>
            </c:dLbl>
            <c:dLbl>
              <c:idx val="17"/>
              <c:tx>
                <c:strRef>
                  <c:f>'3d Rotatemedian'!$F$24</c:f>
                  <c:strCache>
                    <c:ptCount val="1"/>
                    <c:pt idx="0">
                      <c:v>Canada</c:v>
                    </c:pt>
                  </c:strCache>
                </c:strRef>
              </c:tx>
              <c:dLblPos val="r"/>
              <c:showVal val="1"/>
            </c:dLbl>
            <c:dLbl>
              <c:idx val="18"/>
              <c:tx>
                <c:strRef>
                  <c:f>'3d Rotatemedian'!$F$25</c:f>
                  <c:strCache>
                    <c:ptCount val="1"/>
                    <c:pt idx="0">
                      <c:v>Moldova</c:v>
                    </c:pt>
                  </c:strCache>
                </c:strRef>
              </c:tx>
              <c:dLblPos val="r"/>
              <c:showVal val="1"/>
            </c:dLbl>
            <c:dLbl>
              <c:idx val="19"/>
              <c:tx>
                <c:strRef>
                  <c:f>'3d Rotatemedian'!$F$26</c:f>
                  <c:strCache>
                    <c:ptCount val="1"/>
                    <c:pt idx="0">
                      <c:v>Argentina</c:v>
                    </c:pt>
                  </c:strCache>
                </c:strRef>
              </c:tx>
              <c:dLblPos val="r"/>
              <c:showVal val="1"/>
            </c:dLbl>
            <c:dLbl>
              <c:idx val="20"/>
              <c:tx>
                <c:strRef>
                  <c:f>'3d Rotatemedian'!$F$27</c:f>
                  <c:strCache>
                    <c:ptCount val="1"/>
                    <c:pt idx="0">
                      <c:v>Chile</c:v>
                    </c:pt>
                  </c:strCache>
                </c:strRef>
              </c:tx>
              <c:dLblPos val="r"/>
              <c:showVal val="1"/>
            </c:dLbl>
            <c:dLbl>
              <c:idx val="21"/>
              <c:layout>
                <c:manualLayout>
                  <c:x val="-1.2849340171205818E-2"/>
                  <c:y val="0"/>
                </c:manualLayout>
              </c:layout>
              <c:tx>
                <c:strRef>
                  <c:f>'3d Rotatemedian'!$F$28</c:f>
                  <c:strCache>
                    <c:ptCount val="1"/>
                    <c:pt idx="0">
                      <c:v>Russia</c:v>
                    </c:pt>
                  </c:strCache>
                </c:strRef>
              </c:tx>
              <c:dLblPos val="r"/>
              <c:showVal val="1"/>
            </c:dLbl>
            <c:dLbl>
              <c:idx val="22"/>
              <c:tx>
                <c:strRef>
                  <c:f>'3d Rotatemedian'!$F$29</c:f>
                  <c:strCache>
                    <c:ptCount val="1"/>
                    <c:pt idx="0">
                      <c:v>Armenia</c:v>
                    </c:pt>
                  </c:strCache>
                </c:strRef>
              </c:tx>
              <c:dLblPos val="r"/>
              <c:showVal val="1"/>
            </c:dLbl>
            <c:dLbl>
              <c:idx val="23"/>
              <c:tx>
                <c:strRef>
                  <c:f>'3d Rotatemedian'!$F$30</c:f>
                  <c:strCache>
                    <c:ptCount val="1"/>
                    <c:pt idx="0">
                      <c:v>Slovenia</c:v>
                    </c:pt>
                  </c:strCache>
                </c:strRef>
              </c:tx>
              <c:dLblPos val="r"/>
              <c:showVal val="1"/>
            </c:dLbl>
            <c:dLbl>
              <c:idx val="24"/>
              <c:layout>
                <c:manualLayout>
                  <c:x val="-1.5419208205446988E-2"/>
                  <c:y val="-9.6015347939964243E-3"/>
                </c:manualLayout>
              </c:layout>
              <c:tx>
                <c:strRef>
                  <c:f>'3d Rotatemedian'!$F$31</c:f>
                  <c:strCache>
                    <c:ptCount val="1"/>
                    <c:pt idx="0">
                      <c:v>Bulgaria</c:v>
                    </c:pt>
                  </c:strCache>
                </c:strRef>
              </c:tx>
              <c:dLblPos val="r"/>
              <c:showVal val="1"/>
            </c:dLbl>
            <c:dLbl>
              <c:idx val="25"/>
              <c:layout>
                <c:manualLayout>
                  <c:x val="-9.5509495889277898E-3"/>
                  <c:y val="0"/>
                </c:manualLayout>
              </c:layout>
              <c:tx>
                <c:strRef>
                  <c:f>'3d Rotatemedian'!$F$32</c:f>
                  <c:strCache>
                    <c:ptCount val="1"/>
                    <c:pt idx="0">
                      <c:v>Romania</c:v>
                    </c:pt>
                  </c:strCache>
                </c:strRef>
              </c:tx>
              <c:dLblPos val="r"/>
              <c:showVal val="1"/>
            </c:dLbl>
            <c:dLbl>
              <c:idx val="26"/>
              <c:tx>
                <c:strRef>
                  <c:f>'3d Rotatemedian'!$F$33</c:f>
                  <c:strCache>
                    <c:ptCount val="1"/>
                    <c:pt idx="0">
                      <c:v>Estonia</c:v>
                    </c:pt>
                  </c:strCache>
                </c:strRef>
              </c:tx>
              <c:dLblPos val="r"/>
              <c:showVal val="1"/>
            </c:dLbl>
            <c:dLbl>
              <c:idx val="27"/>
              <c:layout>
                <c:manualLayout>
                  <c:x val="-9.5509495889277898E-3"/>
                  <c:y val="0"/>
                </c:manualLayout>
              </c:layout>
              <c:tx>
                <c:strRef>
                  <c:f>'3d Rotatemedian'!$F$34</c:f>
                  <c:strCache>
                    <c:ptCount val="1"/>
                    <c:pt idx="0">
                      <c:v>Greece</c:v>
                    </c:pt>
                  </c:strCache>
                </c:strRef>
              </c:tx>
              <c:dLblPos val="r"/>
              <c:showVal val="1"/>
            </c:dLbl>
            <c:dLbl>
              <c:idx val="28"/>
              <c:tx>
                <c:strRef>
                  <c:f>'3d Rotatemedian'!$F$35</c:f>
                  <c:strCache>
                    <c:ptCount val="1"/>
                    <c:pt idx="0">
                      <c:v>Ukraine</c:v>
                    </c:pt>
                  </c:strCache>
                </c:strRef>
              </c:tx>
              <c:dLblPos val="r"/>
              <c:showVal val="1"/>
            </c:dLbl>
            <c:dLbl>
              <c:idx val="29"/>
              <c:tx>
                <c:strRef>
                  <c:f>'3d Rotatemedian'!$F$36</c:f>
                  <c:strCache>
                    <c:ptCount val="1"/>
                    <c:pt idx="0">
                      <c:v>Ireland</c:v>
                    </c:pt>
                  </c:strCache>
                </c:strRef>
              </c:tx>
              <c:dLblPos val="r"/>
              <c:showVal val="1"/>
            </c:dLbl>
            <c:dLbl>
              <c:idx val="30"/>
              <c:layout>
                <c:manualLayout>
                  <c:x val="-8.1865473276610153E-3"/>
                  <c:y val="6.4938128314608583E-3"/>
                </c:manualLayout>
              </c:layout>
              <c:tx>
                <c:strRef>
                  <c:f>'3d Rotatemedian'!$F$37</c:f>
                  <c:strCache>
                    <c:ptCount val="1"/>
                    <c:pt idx="0">
                      <c:v>Norway</c:v>
                    </c:pt>
                  </c:strCache>
                </c:strRef>
              </c:tx>
              <c:dLblPos val="r"/>
              <c:showVal val="1"/>
            </c:dLbl>
            <c:dLbl>
              <c:idx val="31"/>
              <c:tx>
                <c:strRef>
                  <c:f>'3d Rotatemedian'!$F$38</c:f>
                  <c:strCache>
                    <c:ptCount val="1"/>
                    <c:pt idx="0">
                      <c:v>Austria</c:v>
                    </c:pt>
                  </c:strCache>
                </c:strRef>
              </c:tx>
              <c:dLblPos val="r"/>
              <c:showVal val="1"/>
            </c:dLbl>
            <c:dLbl>
              <c:idx val="32"/>
              <c:layout>
                <c:manualLayout>
                  <c:x val="-2.0558944273929333E-2"/>
                  <c:y val="3.8406139175986417E-3"/>
                </c:manualLayout>
              </c:layout>
              <c:tx>
                <c:strRef>
                  <c:f>'3d Rotatemedian'!$F$39</c:f>
                  <c:strCache>
                    <c:ptCount val="1"/>
                    <c:pt idx="0">
                      <c:v>Japan</c:v>
                    </c:pt>
                  </c:strCache>
                </c:strRef>
              </c:tx>
              <c:dLblPos val="r"/>
              <c:showVal val="1"/>
            </c:dLbl>
            <c:dLbl>
              <c:idx val="33"/>
              <c:layout>
                <c:manualLayout>
                  <c:x val="-2.9553482393773391E-2"/>
                  <c:y val="1.5362455670394281E-2"/>
                </c:manualLayout>
              </c:layout>
              <c:tx>
                <c:strRef>
                  <c:f>'3d Rotatemedian'!$F$40</c:f>
                  <c:strCache>
                    <c:ptCount val="1"/>
                    <c:pt idx="0">
                      <c:v>Finland</c:v>
                    </c:pt>
                  </c:strCache>
                </c:strRef>
              </c:tx>
              <c:dLblPos val="r"/>
              <c:showVal val="1"/>
            </c:dLbl>
            <c:dLbl>
              <c:idx val="34"/>
              <c:layout>
                <c:manualLayout>
                  <c:x val="-8.1865282190809706E-3"/>
                  <c:y val="-6.2698411261753765E-3"/>
                </c:manualLayout>
              </c:layout>
              <c:tx>
                <c:strRef>
                  <c:f>'3d Rotatemedian'!$F$41</c:f>
                  <c:strCache>
                    <c:ptCount val="1"/>
                    <c:pt idx="0">
                      <c:v>Switzerland</c:v>
                    </c:pt>
                  </c:strCache>
                </c:strRef>
              </c:tx>
              <c:dLblPos val="r"/>
              <c:showVal val="1"/>
            </c:dLbl>
            <c:dLbl>
              <c:idx val="35"/>
              <c:layout>
                <c:manualLayout>
                  <c:x val="-5.0112426667702714E-2"/>
                  <c:y val="-3.8406139175985714E-3"/>
                </c:manualLayout>
              </c:layout>
              <c:tx>
                <c:strRef>
                  <c:f>'3d Rotatemedian'!$F$42</c:f>
                  <c:strCache>
                    <c:ptCount val="1"/>
                    <c:pt idx="0">
                      <c:v>Poland</c:v>
                    </c:pt>
                  </c:strCache>
                </c:strRef>
              </c:tx>
              <c:dLblPos val="r"/>
              <c:showVal val="1"/>
            </c:dLbl>
            <c:dLbl>
              <c:idx val="36"/>
              <c:tx>
                <c:strRef>
                  <c:f>'3d Rotatemedian'!$F$43</c:f>
                  <c:strCache>
                    <c:ptCount val="1"/>
                    <c:pt idx="0">
                      <c:v>Spain</c:v>
                    </c:pt>
                  </c:strCache>
                </c:strRef>
              </c:tx>
              <c:dLblPos val="r"/>
              <c:showVal val="1"/>
            </c:dLbl>
            <c:dLbl>
              <c:idx val="37"/>
              <c:tx>
                <c:strRef>
                  <c:f>'3d Rotatemedian'!$F$44</c:f>
                  <c:strCache>
                    <c:ptCount val="1"/>
                    <c:pt idx="0">
                      <c:v>France</c:v>
                    </c:pt>
                  </c:strCache>
                </c:strRef>
              </c:tx>
              <c:dLblPos val="r"/>
              <c:showVal val="1"/>
            </c:dLbl>
            <c:dLbl>
              <c:idx val="38"/>
              <c:tx>
                <c:strRef>
                  <c:f>'3d Rotatemedian'!$F$45</c:f>
                  <c:strCache>
                    <c:ptCount val="1"/>
                    <c:pt idx="0">
                      <c:v>Denmark</c:v>
                    </c:pt>
                  </c:strCache>
                </c:strRef>
              </c:tx>
              <c:dLblPos val="r"/>
              <c:showVal val="1"/>
            </c:dLbl>
            <c:dLbl>
              <c:idx val="39"/>
              <c:tx>
                <c:strRef>
                  <c:f>'3d Rotatemedian'!$F$46</c:f>
                  <c:strCache>
                    <c:ptCount val="1"/>
                    <c:pt idx="0">
                      <c:v>Germany</c:v>
                    </c:pt>
                  </c:strCache>
                </c:strRef>
              </c:tx>
              <c:dLblPos val="r"/>
              <c:showVal val="1"/>
            </c:dLbl>
            <c:dLbl>
              <c:idx val="40"/>
              <c:layout>
                <c:manualLayout>
                  <c:x val="-3.0838416410893996E-2"/>
                  <c:y val="0"/>
                </c:manualLayout>
              </c:layout>
              <c:tx>
                <c:strRef>
                  <c:f>'3d Rotatemedian'!$F$47</c:f>
                  <c:strCache>
                    <c:ptCount val="1"/>
                    <c:pt idx="0">
                      <c:v>Iceland</c:v>
                    </c:pt>
                  </c:strCache>
                </c:strRef>
              </c:tx>
              <c:dLblPos val="r"/>
              <c:showVal val="1"/>
            </c:dLbl>
            <c:dLbl>
              <c:idx val="41"/>
              <c:layout>
                <c:manualLayout>
                  <c:x val="-5.1119531644586068E-2"/>
                  <c:y val="-1.6963719504542673E-3"/>
                </c:manualLayout>
              </c:layout>
              <c:tx>
                <c:strRef>
                  <c:f>'3d Rotatemedian'!$F$48</c:f>
                  <c:strCache>
                    <c:ptCount val="1"/>
                    <c:pt idx="0">
                      <c:v>Czech republic</c:v>
                    </c:pt>
                  </c:strCache>
                </c:strRef>
              </c:tx>
              <c:dLblPos val="r"/>
              <c:showVal val="1"/>
            </c:dLbl>
            <c:dLbl>
              <c:idx val="42"/>
              <c:layout>
                <c:manualLayout>
                  <c:x val="-3.426949376432651E-2"/>
                  <c:y val="-1.5308324182894266E-2"/>
                </c:manualLayout>
              </c:layout>
              <c:tx>
                <c:strRef>
                  <c:f>'3d Rotatemedian'!$F$49</c:f>
                  <c:strCache>
                    <c:ptCount val="1"/>
                    <c:pt idx="0">
                      <c:v>New Zealand</c:v>
                    </c:pt>
                  </c:strCache>
                </c:strRef>
              </c:tx>
              <c:dLblPos val="r"/>
              <c:showVal val="1"/>
            </c:dLbl>
            <c:dLbl>
              <c:idx val="43"/>
              <c:layout>
                <c:manualLayout>
                  <c:x val="-4.9450230357304788E-2"/>
                  <c:y val="2.9822518275425251E-2"/>
                </c:manualLayout>
              </c:layout>
              <c:tx>
                <c:strRef>
                  <c:f>'3d Rotatemedian'!$F$50</c:f>
                  <c:strCache>
                    <c:ptCount val="1"/>
                    <c:pt idx="0">
                      <c:v>Portugal</c:v>
                    </c:pt>
                  </c:strCache>
                </c:strRef>
              </c:tx>
              <c:dLblPos val="r"/>
              <c:showVal val="1"/>
            </c:dLbl>
            <c:dLbl>
              <c:idx val="44"/>
              <c:layout>
                <c:manualLayout>
                  <c:x val="-4.9132335657950992E-2"/>
                  <c:y val="-5.0823116141072103E-3"/>
                </c:manualLayout>
              </c:layout>
              <c:tx>
                <c:strRef>
                  <c:f>'3d Rotatemedian'!$F$51</c:f>
                  <c:strCache>
                    <c:ptCount val="1"/>
                    <c:pt idx="0">
                      <c:v>Australia</c:v>
                    </c:pt>
                  </c:strCache>
                </c:strRef>
              </c:tx>
              <c:dLblPos val="r"/>
              <c:showVal val="1"/>
            </c:dLbl>
            <c:dLbl>
              <c:idx val="45"/>
              <c:layout>
                <c:manualLayout>
                  <c:x val="-3.854802051361747E-2"/>
                  <c:y val="-1.9203069587992864E-3"/>
                </c:manualLayout>
              </c:layout>
              <c:tx>
                <c:strRef>
                  <c:f>'3d Rotatemedian'!$F$52</c:f>
                  <c:strCache>
                    <c:ptCount val="1"/>
                    <c:pt idx="0">
                      <c:v>Belgium</c:v>
                    </c:pt>
                  </c:strCache>
                </c:strRef>
              </c:tx>
              <c:dLblPos val="r"/>
              <c:showVal val="1"/>
            </c:dLbl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r"/>
            <c:showVal val="1"/>
          </c:dLbls>
          <c:xVal>
            <c:numRef>
              <c:f>'3d Rotatemedian'!$G$7:$G$52</c:f>
              <c:numCache>
                <c:formatCode>0.000</c:formatCode>
                <c:ptCount val="46"/>
                <c:pt idx="0">
                  <c:v>-0.37586864903014677</c:v>
                </c:pt>
                <c:pt idx="1">
                  <c:v>-0.28399722644579051</c:v>
                </c:pt>
                <c:pt idx="2">
                  <c:v>0.28383659380217757</c:v>
                </c:pt>
                <c:pt idx="3">
                  <c:v>-5.0929471850783545E-2</c:v>
                </c:pt>
                <c:pt idx="4">
                  <c:v>-0.36368665725395943</c:v>
                </c:pt>
                <c:pt idx="5">
                  <c:v>-0.31707978794682101</c:v>
                </c:pt>
                <c:pt idx="6">
                  <c:v>-0.33054813105820297</c:v>
                </c:pt>
                <c:pt idx="7">
                  <c:v>-0.15544284142292153</c:v>
                </c:pt>
                <c:pt idx="8">
                  <c:v>2.1154019755028279E-2</c:v>
                </c:pt>
                <c:pt idx="9">
                  <c:v>0.23240824127355725</c:v>
                </c:pt>
                <c:pt idx="10">
                  <c:v>0.40182104693002302</c:v>
                </c:pt>
                <c:pt idx="11">
                  <c:v>0.56102448634673574</c:v>
                </c:pt>
                <c:pt idx="12">
                  <c:v>0.28954321434825048</c:v>
                </c:pt>
                <c:pt idx="13">
                  <c:v>1.6358587245375835E-2</c:v>
                </c:pt>
                <c:pt idx="14">
                  <c:v>-0.31116183105436479</c:v>
                </c:pt>
                <c:pt idx="15">
                  <c:v>-0.25781540772789308</c:v>
                </c:pt>
                <c:pt idx="16">
                  <c:v>-4.1052039748775311E-2</c:v>
                </c:pt>
                <c:pt idx="17">
                  <c:v>1.9941572346758779E-2</c:v>
                </c:pt>
                <c:pt idx="18">
                  <c:v>-0.37313906419515636</c:v>
                </c:pt>
                <c:pt idx="19">
                  <c:v>-0.33887660191370683</c:v>
                </c:pt>
                <c:pt idx="20">
                  <c:v>-0.23890653041167298</c:v>
                </c:pt>
                <c:pt idx="21">
                  <c:v>-0.23839038909745505</c:v>
                </c:pt>
                <c:pt idx="22">
                  <c:v>-0.19402119650125549</c:v>
                </c:pt>
                <c:pt idx="23">
                  <c:v>-0.15252049547625465</c:v>
                </c:pt>
                <c:pt idx="24">
                  <c:v>5.1081430097815027E-3</c:v>
                </c:pt>
                <c:pt idx="25">
                  <c:v>0.11730739551126311</c:v>
                </c:pt>
                <c:pt idx="26">
                  <c:v>0.17044115198441515</c:v>
                </c:pt>
                <c:pt idx="27">
                  <c:v>0.28408075543377637</c:v>
                </c:pt>
                <c:pt idx="28">
                  <c:v>0.302871012295306</c:v>
                </c:pt>
                <c:pt idx="29">
                  <c:v>0.45150472638651346</c:v>
                </c:pt>
                <c:pt idx="30">
                  <c:v>0.50101047265101362</c:v>
                </c:pt>
                <c:pt idx="31">
                  <c:v>0.500766688516738</c:v>
                </c:pt>
                <c:pt idx="32">
                  <c:v>-0.26122903530727437</c:v>
                </c:pt>
                <c:pt idx="33">
                  <c:v>0.11942770323573584</c:v>
                </c:pt>
                <c:pt idx="34">
                  <c:v>0.20253829803707593</c:v>
                </c:pt>
                <c:pt idx="35">
                  <c:v>-0.36011458293224924</c:v>
                </c:pt>
                <c:pt idx="36">
                  <c:v>3.7123880529298524E-3</c:v>
                </c:pt>
                <c:pt idx="37">
                  <c:v>7.7446414597029237E-2</c:v>
                </c:pt>
                <c:pt idx="38">
                  <c:v>9.6742721291655204E-2</c:v>
                </c:pt>
                <c:pt idx="39">
                  <c:v>0.49743857475422298</c:v>
                </c:pt>
                <c:pt idx="40">
                  <c:v>-4.5123493548769433E-2</c:v>
                </c:pt>
                <c:pt idx="41">
                  <c:v>-0.32506678026112662</c:v>
                </c:pt>
                <c:pt idx="42">
                  <c:v>-0.19654267011065762</c:v>
                </c:pt>
                <c:pt idx="43">
                  <c:v>-0.13848510336380221</c:v>
                </c:pt>
                <c:pt idx="44">
                  <c:v>-3.9574738792594516E-2</c:v>
                </c:pt>
                <c:pt idx="45">
                  <c:v>0.31077520664484781</c:v>
                </c:pt>
              </c:numCache>
            </c:numRef>
          </c:xVal>
          <c:yVal>
            <c:numRef>
              <c:f>'3d Rotatemedian'!$H$7:$H$52</c:f>
              <c:numCache>
                <c:formatCode>0.000</c:formatCode>
                <c:ptCount val="46"/>
                <c:pt idx="0">
                  <c:v>-0.27499744019513489</c:v>
                </c:pt>
                <c:pt idx="1">
                  <c:v>0.24749201611502558</c:v>
                </c:pt>
                <c:pt idx="2">
                  <c:v>-0.73239607758497638</c:v>
                </c:pt>
                <c:pt idx="3">
                  <c:v>-8.0131441279890997E-2</c:v>
                </c:pt>
                <c:pt idx="4">
                  <c:v>0.26241321257526495</c:v>
                </c:pt>
                <c:pt idx="5">
                  <c:v>-0.59129271802653327</c:v>
                </c:pt>
                <c:pt idx="6">
                  <c:v>0.35229285165664387</c:v>
                </c:pt>
                <c:pt idx="7">
                  <c:v>2.5689878681202347E-2</c:v>
                </c:pt>
                <c:pt idx="8">
                  <c:v>0.47223265371566342</c:v>
                </c:pt>
                <c:pt idx="9">
                  <c:v>0.37184187403545649</c:v>
                </c:pt>
                <c:pt idx="10">
                  <c:v>0.24393518732099784</c:v>
                </c:pt>
                <c:pt idx="11">
                  <c:v>0.26338703590202311</c:v>
                </c:pt>
                <c:pt idx="12">
                  <c:v>5.5553702387170986E-2</c:v>
                </c:pt>
                <c:pt idx="13">
                  <c:v>0.369915235256567</c:v>
                </c:pt>
                <c:pt idx="14">
                  <c:v>3.3095393935009383E-2</c:v>
                </c:pt>
                <c:pt idx="15">
                  <c:v>-3.7375418241004446E-2</c:v>
                </c:pt>
                <c:pt idx="16">
                  <c:v>-1.9940220960918013E-2</c:v>
                </c:pt>
                <c:pt idx="17">
                  <c:v>5.207150915941987E-3</c:v>
                </c:pt>
                <c:pt idx="18">
                  <c:v>7.9133409091314083E-2</c:v>
                </c:pt>
                <c:pt idx="19">
                  <c:v>0.10560102560889592</c:v>
                </c:pt>
                <c:pt idx="20">
                  <c:v>0.16024861485084715</c:v>
                </c:pt>
                <c:pt idx="21">
                  <c:v>0.43730656326765488</c:v>
                </c:pt>
                <c:pt idx="22">
                  <c:v>0.26097063534331427</c:v>
                </c:pt>
                <c:pt idx="23">
                  <c:v>0.12400247620346799</c:v>
                </c:pt>
                <c:pt idx="24">
                  <c:v>4.8596900383065668E-2</c:v>
                </c:pt>
                <c:pt idx="25">
                  <c:v>0.20934293766709178</c:v>
                </c:pt>
                <c:pt idx="26">
                  <c:v>-9.4072043314487583E-2</c:v>
                </c:pt>
                <c:pt idx="27">
                  <c:v>0.16911703240306675</c:v>
                </c:pt>
                <c:pt idx="28">
                  <c:v>2.7513588970900425E-2</c:v>
                </c:pt>
                <c:pt idx="29">
                  <c:v>0.15341960092463383</c:v>
                </c:pt>
                <c:pt idx="30">
                  <c:v>-0.12901156159723051</c:v>
                </c:pt>
                <c:pt idx="31">
                  <c:v>-5.402167183421893E-2</c:v>
                </c:pt>
                <c:pt idx="32">
                  <c:v>-6.6015559686903924E-2</c:v>
                </c:pt>
                <c:pt idx="33">
                  <c:v>-0.69065801849270081</c:v>
                </c:pt>
                <c:pt idx="34">
                  <c:v>-3.362764140196689E-2</c:v>
                </c:pt>
                <c:pt idx="35">
                  <c:v>-8.6333976672689841E-2</c:v>
                </c:pt>
                <c:pt idx="36">
                  <c:v>-0.14233872975911946</c:v>
                </c:pt>
                <c:pt idx="37">
                  <c:v>-0.13835619118385606</c:v>
                </c:pt>
                <c:pt idx="38">
                  <c:v>-0.92086763110996306</c:v>
                </c:pt>
                <c:pt idx="39">
                  <c:v>-0.99323400963546371</c:v>
                </c:pt>
                <c:pt idx="40">
                  <c:v>-0.22793117472376911</c:v>
                </c:pt>
                <c:pt idx="41">
                  <c:v>-0.15006532306436643</c:v>
                </c:pt>
                <c:pt idx="42">
                  <c:v>-0.23676864304467124</c:v>
                </c:pt>
                <c:pt idx="43">
                  <c:v>-0.20562615403786566</c:v>
                </c:pt>
                <c:pt idx="44">
                  <c:v>3.1281048275466086E-2</c:v>
                </c:pt>
                <c:pt idx="45">
                  <c:v>-0.62978788083904247</c:v>
                </c:pt>
              </c:numCache>
            </c:numRef>
          </c:yVal>
          <c:smooth val="1"/>
        </c:ser>
        <c:ser>
          <c:idx val="1"/>
          <c:order val="1"/>
          <c:tx>
            <c:v>Axis</c:v>
          </c:tx>
          <c:spPr>
            <a:ln w="15875">
              <a:solidFill>
                <a:schemeClr val="accent3">
                  <a:lumMod val="50000"/>
                </a:schemeClr>
              </a:solidFill>
            </a:ln>
            <a:effectLst>
              <a:outerShdw blurRad="50800" sx="200000" sy="200000" algn="ctr" rotWithShape="0">
                <a:schemeClr val="accent3">
                  <a:lumMod val="50000"/>
                  <a:alpha val="43000"/>
                </a:schemeClr>
              </a:outerShdw>
            </a:effectLst>
          </c:spPr>
          <c:marker>
            <c:symbol val="none"/>
          </c:marker>
          <c:xVal>
            <c:numRef>
              <c:f>'3d Rotatemedian'!$L$67:$L$74</c:f>
              <c:numCache>
                <c:formatCode>General</c:formatCode>
                <c:ptCount val="8"/>
                <c:pt idx="0">
                  <c:v>-0.98465776202140087</c:v>
                </c:pt>
                <c:pt idx="1">
                  <c:v>0.98465776202140087</c:v>
                </c:pt>
                <c:pt idx="2">
                  <c:v>0</c:v>
                </c:pt>
                <c:pt idx="3">
                  <c:v>0.17362173020838798</c:v>
                </c:pt>
                <c:pt idx="4">
                  <c:v>-0.17362173020838798</c:v>
                </c:pt>
                <c:pt idx="5">
                  <c:v>0</c:v>
                </c:pt>
                <c:pt idx="6">
                  <c:v>-1.7452406437283439E-2</c:v>
                </c:pt>
                <c:pt idx="7">
                  <c:v>1.7452406437283439E-2</c:v>
                </c:pt>
              </c:numCache>
            </c:numRef>
          </c:xVal>
          <c:yVal>
            <c:numRef>
              <c:f>'3d Rotatemedian'!$M$67:$M$74</c:f>
              <c:numCache>
                <c:formatCode>General</c:formatCode>
                <c:ptCount val="8"/>
                <c:pt idx="0">
                  <c:v>1.3227537616368176E-2</c:v>
                </c:pt>
                <c:pt idx="1">
                  <c:v>-1.3227537616368176E-2</c:v>
                </c:pt>
                <c:pt idx="2">
                  <c:v>0</c:v>
                </c:pt>
                <c:pt idx="3">
                  <c:v>0.17399460893836274</c:v>
                </c:pt>
                <c:pt idx="4">
                  <c:v>-0.17399460893836274</c:v>
                </c:pt>
                <c:pt idx="5">
                  <c:v>0</c:v>
                </c:pt>
                <c:pt idx="6">
                  <c:v>0.98465776202140098</c:v>
                </c:pt>
                <c:pt idx="7">
                  <c:v>-0.98465776202140098</c:v>
                </c:pt>
              </c:numCache>
            </c:numRef>
          </c:yVal>
        </c:ser>
        <c:ser>
          <c:idx val="2"/>
          <c:order val="2"/>
          <c:tx>
            <c:v>Cage</c:v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'3d Rotatemedian'!$L$97:$L$115</c:f>
              <c:numCache>
                <c:formatCode>General</c:formatCode>
                <c:ptCount val="19"/>
                <c:pt idx="0">
                  <c:v>-0.82848843825029628</c:v>
                </c:pt>
                <c:pt idx="1">
                  <c:v>1.1408270857925054</c:v>
                </c:pt>
                <c:pt idx="2">
                  <c:v>0.79358362537572946</c:v>
                </c:pt>
                <c:pt idx="3">
                  <c:v>-1.1757318986670722</c:v>
                </c:pt>
                <c:pt idx="4">
                  <c:v>-0.82848843825029628</c:v>
                </c:pt>
                <c:pt idx="5">
                  <c:v>-0.79358362537572946</c:v>
                </c:pt>
                <c:pt idx="6">
                  <c:v>1.1757318986670722</c:v>
                </c:pt>
                <c:pt idx="7">
                  <c:v>0.82848843825029628</c:v>
                </c:pt>
                <c:pt idx="8">
                  <c:v>-1.1408270857925054</c:v>
                </c:pt>
                <c:pt idx="9">
                  <c:v>-0.79358362537572946</c:v>
                </c:pt>
                <c:pt idx="11">
                  <c:v>-1.1408270857925054</c:v>
                </c:pt>
                <c:pt idx="12">
                  <c:v>-1.1757318986670722</c:v>
                </c:pt>
                <c:pt idx="14">
                  <c:v>0.79358362537572946</c:v>
                </c:pt>
                <c:pt idx="15">
                  <c:v>0.82848843825029628</c:v>
                </c:pt>
                <c:pt idx="17">
                  <c:v>1.1757318986670722</c:v>
                </c:pt>
                <c:pt idx="18">
                  <c:v>1.1408270857925054</c:v>
                </c:pt>
              </c:numCache>
            </c:numRef>
          </c:xVal>
          <c:yVal>
            <c:numRef>
              <c:f>'3d Rotatemedian'!$M$97:$M$115</c:f>
              <c:numCache>
                <c:formatCode>General</c:formatCode>
                <c:ptCount val="19"/>
                <c:pt idx="0">
                  <c:v>1.1718799085761318</c:v>
                </c:pt>
                <c:pt idx="1">
                  <c:v>1.1454248333433956</c:v>
                </c:pt>
                <c:pt idx="2">
                  <c:v>0.79743561546667008</c:v>
                </c:pt>
                <c:pt idx="3">
                  <c:v>0.82389069069940635</c:v>
                </c:pt>
                <c:pt idx="4">
                  <c:v>1.1718799085761318</c:v>
                </c:pt>
                <c:pt idx="5">
                  <c:v>-0.79743561546667008</c:v>
                </c:pt>
                <c:pt idx="6">
                  <c:v>-0.82389069069940635</c:v>
                </c:pt>
                <c:pt idx="7">
                  <c:v>-1.1718799085761318</c:v>
                </c:pt>
                <c:pt idx="8">
                  <c:v>-1.1454248333433956</c:v>
                </c:pt>
                <c:pt idx="9">
                  <c:v>-0.79743561546667008</c:v>
                </c:pt>
                <c:pt idx="11">
                  <c:v>-1.1454248333433956</c:v>
                </c:pt>
                <c:pt idx="12">
                  <c:v>0.82389069069940635</c:v>
                </c:pt>
                <c:pt idx="14">
                  <c:v>0.79743561546667008</c:v>
                </c:pt>
                <c:pt idx="15">
                  <c:v>-1.1718799085761318</c:v>
                </c:pt>
                <c:pt idx="17">
                  <c:v>-0.82389069069940635</c:v>
                </c:pt>
                <c:pt idx="18">
                  <c:v>1.1454248333433956</c:v>
                </c:pt>
              </c:numCache>
            </c:numRef>
          </c:yVal>
        </c:ser>
        <c:axId val="99252864"/>
        <c:axId val="98964224"/>
      </c:scatterChart>
      <c:valAx>
        <c:axId val="99252864"/>
        <c:scaling>
          <c:orientation val="minMax"/>
          <c:max val="1.5"/>
          <c:min val="-1.5"/>
        </c:scaling>
        <c:axPos val="b"/>
        <c:majorGridlines/>
        <c:minorGridlines>
          <c:spPr>
            <a:ln>
              <a:solidFill>
                <a:sysClr val="window" lastClr="FFFFFF">
                  <a:alpha val="0"/>
                </a:sysClr>
              </a:solidFill>
            </a:ln>
          </c:spPr>
        </c:minorGridlines>
        <c:title/>
        <c:numFmt formatCode="0.000" sourceLinked="1"/>
        <c:tickLblPos val="none"/>
        <c:spPr>
          <a:ln>
            <a:noFill/>
          </a:ln>
        </c:spPr>
        <c:crossAx val="98964224"/>
        <c:crosses val="autoZero"/>
        <c:crossBetween val="midCat"/>
      </c:valAx>
      <c:valAx>
        <c:axId val="98964224"/>
        <c:scaling>
          <c:orientation val="minMax"/>
          <c:max val="1.5"/>
          <c:min val="-1.5"/>
        </c:scaling>
        <c:axPos val="l"/>
        <c:majorGridlines/>
        <c:minorGridlines>
          <c:spPr>
            <a:ln w="0">
              <a:solidFill>
                <a:schemeClr val="bg1"/>
              </a:solidFill>
            </a:ln>
          </c:spPr>
        </c:minorGridlines>
        <c:title/>
        <c:numFmt formatCode="0.000" sourceLinked="1"/>
        <c:tickLblPos val="none"/>
        <c:crossAx val="99252864"/>
        <c:crosses val="autoZero"/>
        <c:crossBetween val="midCat"/>
      </c:valAx>
    </c:plotArea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8.1712062256809506E-2"/>
          <c:y val="0.10000022194651552"/>
          <c:w val="0.68093385214007884"/>
          <c:h val="0.80454724020605517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'Step By Step'!$G$2:$G$47</c:f>
              <c:numCache>
                <c:formatCode>General</c:formatCode>
                <c:ptCount val="46"/>
                <c:pt idx="0">
                  <c:v>-4.7204533964816775E-2</c:v>
                </c:pt>
                <c:pt idx="1">
                  <c:v>-0.59424449374049515</c:v>
                </c:pt>
                <c:pt idx="2">
                  <c:v>0.37017833878391282</c:v>
                </c:pt>
                <c:pt idx="3">
                  <c:v>-0.62295466522942944</c:v>
                </c:pt>
                <c:pt idx="4">
                  <c:v>-0.64074157076809191</c:v>
                </c:pt>
                <c:pt idx="5">
                  <c:v>-0.31955264037141706</c:v>
                </c:pt>
                <c:pt idx="6">
                  <c:v>-0.6011980735476814</c:v>
                </c:pt>
                <c:pt idx="7">
                  <c:v>-0.38111665493716296</c:v>
                </c:pt>
                <c:pt idx="8">
                  <c:v>-0.63786394521166401</c:v>
                </c:pt>
                <c:pt idx="9">
                  <c:v>-0.22989764002213198</c:v>
                </c:pt>
                <c:pt idx="10">
                  <c:v>-0.34048836736105681</c:v>
                </c:pt>
                <c:pt idx="11">
                  <c:v>-0.51399339527021948</c:v>
                </c:pt>
                <c:pt idx="12">
                  <c:v>-0.80435453002806323</c:v>
                </c:pt>
                <c:pt idx="13">
                  <c:v>-0.85556782299162282</c:v>
                </c:pt>
                <c:pt idx="14">
                  <c:v>-4.4257040375426424E-2</c:v>
                </c:pt>
                <c:pt idx="15">
                  <c:v>-0.55488895089628476</c:v>
                </c:pt>
                <c:pt idx="16">
                  <c:v>-0.35093727228370619</c:v>
                </c:pt>
                <c:pt idx="17">
                  <c:v>0.22611171274919506</c:v>
                </c:pt>
                <c:pt idx="18">
                  <c:v>-0.57853598415208285</c:v>
                </c:pt>
                <c:pt idx="19">
                  <c:v>6.5367624964830062E-2</c:v>
                </c:pt>
                <c:pt idx="20">
                  <c:v>-0.52726771712997056</c:v>
                </c:pt>
                <c:pt idx="21">
                  <c:v>-0.25796740369222448</c:v>
                </c:pt>
                <c:pt idx="22">
                  <c:v>-0.22926369199238136</c:v>
                </c:pt>
                <c:pt idx="23">
                  <c:v>-4.3671508523191092E-2</c:v>
                </c:pt>
                <c:pt idx="24">
                  <c:v>7.9272562173309219E-2</c:v>
                </c:pt>
                <c:pt idx="25">
                  <c:v>-0.28891842590851352</c:v>
                </c:pt>
                <c:pt idx="26">
                  <c:v>-0.63309825388772234</c:v>
                </c:pt>
                <c:pt idx="27">
                  <c:v>-0.2602920924045487</c:v>
                </c:pt>
                <c:pt idx="28">
                  <c:v>-5.0254067021701987E-2</c:v>
                </c:pt>
                <c:pt idx="29">
                  <c:v>0.74673933829755323</c:v>
                </c:pt>
                <c:pt idx="30">
                  <c:v>-0.15780793610248181</c:v>
                </c:pt>
                <c:pt idx="31">
                  <c:v>0.34541427819721043</c:v>
                </c:pt>
                <c:pt idx="32">
                  <c:v>0.69230074988638945</c:v>
                </c:pt>
                <c:pt idx="33">
                  <c:v>0.15312899971251481</c:v>
                </c:pt>
                <c:pt idx="34">
                  <c:v>1.4915685417628688</c:v>
                </c:pt>
                <c:pt idx="35">
                  <c:v>0.1526687875082538</c:v>
                </c:pt>
                <c:pt idx="36">
                  <c:v>0.50423184882683236</c:v>
                </c:pt>
                <c:pt idx="37">
                  <c:v>0.23327740714359674</c:v>
                </c:pt>
                <c:pt idx="38">
                  <c:v>0.40924495796170052</c:v>
                </c:pt>
                <c:pt idx="39">
                  <c:v>0.53260603250270655</c:v>
                </c:pt>
                <c:pt idx="40">
                  <c:v>0.56833414596516962</c:v>
                </c:pt>
                <c:pt idx="41">
                  <c:v>0.49197776347157984</c:v>
                </c:pt>
                <c:pt idx="42">
                  <c:v>0.86034965478799397</c:v>
                </c:pt>
                <c:pt idx="43">
                  <c:v>0.78120428186975699</c:v>
                </c:pt>
                <c:pt idx="44">
                  <c:v>0.74248227590636595</c:v>
                </c:pt>
                <c:pt idx="45">
                  <c:v>1.3480107459077675</c:v>
                </c:pt>
              </c:numCache>
            </c:numRef>
          </c:xVal>
          <c:yVal>
            <c:numRef>
              <c:f>'Step By Step'!$H$2:$H$47</c:f>
              <c:numCache>
                <c:formatCode>General</c:formatCode>
                <c:ptCount val="46"/>
                <c:pt idx="0">
                  <c:v>-1.1746670716342069</c:v>
                </c:pt>
                <c:pt idx="1">
                  <c:v>-0.65353168583990495</c:v>
                </c:pt>
                <c:pt idx="2">
                  <c:v>-1.3884408082436943</c:v>
                </c:pt>
                <c:pt idx="3">
                  <c:v>-0.4515831003794003</c:v>
                </c:pt>
                <c:pt idx="4">
                  <c:v>-0.52254922517373292</c:v>
                </c:pt>
                <c:pt idx="5">
                  <c:v>-0.82325567386640774</c:v>
                </c:pt>
                <c:pt idx="6">
                  <c:v>-0.37848303351787943</c:v>
                </c:pt>
                <c:pt idx="7">
                  <c:v>-0.60099540098325854</c:v>
                </c:pt>
                <c:pt idx="8">
                  <c:v>-0.20125818583211108</c:v>
                </c:pt>
                <c:pt idx="9">
                  <c:v>-0.59191034416048049</c:v>
                </c:pt>
                <c:pt idx="10">
                  <c:v>-0.37044649644644584</c:v>
                </c:pt>
                <c:pt idx="11">
                  <c:v>-0.186367564266532</c:v>
                </c:pt>
                <c:pt idx="12">
                  <c:v>7.4177440608939271E-2</c:v>
                </c:pt>
                <c:pt idx="13">
                  <c:v>0.41374718377747016</c:v>
                </c:pt>
                <c:pt idx="14">
                  <c:v>-0.58208711835660232</c:v>
                </c:pt>
                <c:pt idx="15">
                  <c:v>-2.8664908998730587E-2</c:v>
                </c:pt>
                <c:pt idx="16">
                  <c:v>-9.8631200860945054E-2</c:v>
                </c:pt>
                <c:pt idx="17">
                  <c:v>-0.54894333077828283</c:v>
                </c:pt>
                <c:pt idx="18">
                  <c:v>0.51354311817742726</c:v>
                </c:pt>
                <c:pt idx="19">
                  <c:v>-0.270117596143296</c:v>
                </c:pt>
                <c:pt idx="20">
                  <c:v>0.62455697327572068</c:v>
                </c:pt>
                <c:pt idx="21">
                  <c:v>8.5512658156031651E-2</c:v>
                </c:pt>
                <c:pt idx="22">
                  <c:v>0.11681583628214601</c:v>
                </c:pt>
                <c:pt idx="23">
                  <c:v>5.2770816740260219E-2</c:v>
                </c:pt>
                <c:pt idx="24">
                  <c:v>-7.1247906411610065E-2</c:v>
                </c:pt>
                <c:pt idx="25">
                  <c:v>0.58629510633639526</c:v>
                </c:pt>
                <c:pt idx="26">
                  <c:v>0.98609750806733243</c:v>
                </c:pt>
                <c:pt idx="27">
                  <c:v>0.64603567878291535</c:v>
                </c:pt>
                <c:pt idx="28">
                  <c:v>0.36161484668352595</c:v>
                </c:pt>
                <c:pt idx="29">
                  <c:v>-0.19648258479122299</c:v>
                </c:pt>
                <c:pt idx="30">
                  <c:v>0.75366942905392009</c:v>
                </c:pt>
                <c:pt idx="31">
                  <c:v>0.15195127645837381</c:v>
                </c:pt>
                <c:pt idx="32">
                  <c:v>4.7041173721279361E-2</c:v>
                </c:pt>
                <c:pt idx="33">
                  <c:v>0.28904831347762122</c:v>
                </c:pt>
                <c:pt idx="34">
                  <c:v>-0.86758073404572078</c:v>
                </c:pt>
                <c:pt idx="35">
                  <c:v>0.58144529610339513</c:v>
                </c:pt>
                <c:pt idx="36">
                  <c:v>0.19207167260340566</c:v>
                </c:pt>
                <c:pt idx="37">
                  <c:v>0.55889331861285219</c:v>
                </c:pt>
                <c:pt idx="38">
                  <c:v>0.45257876419503773</c:v>
                </c:pt>
                <c:pt idx="39">
                  <c:v>0.40782129654969473</c:v>
                </c:pt>
                <c:pt idx="40">
                  <c:v>0.85984440311822197</c:v>
                </c:pt>
                <c:pt idx="41">
                  <c:v>0.78009073221880243</c:v>
                </c:pt>
                <c:pt idx="42">
                  <c:v>0.58499298934972799</c:v>
                </c:pt>
                <c:pt idx="43">
                  <c:v>0.65497303164188214</c:v>
                </c:pt>
                <c:pt idx="44">
                  <c:v>0.65039718988287665</c:v>
                </c:pt>
                <c:pt idx="45">
                  <c:v>0.54380064464953271</c:v>
                </c:pt>
              </c:numCache>
            </c:numRef>
          </c:yVal>
        </c:ser>
        <c:axId val="107431040"/>
        <c:axId val="107282816"/>
      </c:scatterChart>
      <c:valAx>
        <c:axId val="107431040"/>
        <c:scaling>
          <c:orientation val="minMax"/>
          <c:max val="2"/>
          <c:min val="-2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7282816"/>
        <c:crosses val="autoZero"/>
        <c:crossBetween val="midCat"/>
      </c:valAx>
      <c:valAx>
        <c:axId val="107282816"/>
        <c:scaling>
          <c:orientation val="minMax"/>
          <c:max val="2"/>
          <c:min val="-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74310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879377431906665"/>
          <c:y val="0.47272822715342427"/>
          <c:w val="0.1400778210116731"/>
          <c:h val="6.363636363636367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8.1395656930024124E-2"/>
          <c:y val="9.9547511312217202E-2"/>
          <c:w val="0.84108845494358375"/>
          <c:h val="0.80542986425339436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'Step By Step'!$G$2:$G$47</c:f>
              <c:numCache>
                <c:formatCode>General</c:formatCode>
                <c:ptCount val="46"/>
                <c:pt idx="0">
                  <c:v>-4.7204533964816775E-2</c:v>
                </c:pt>
                <c:pt idx="1">
                  <c:v>-0.59424449374049515</c:v>
                </c:pt>
                <c:pt idx="2">
                  <c:v>0.37017833878391282</c:v>
                </c:pt>
                <c:pt idx="3">
                  <c:v>-0.62295466522942944</c:v>
                </c:pt>
                <c:pt idx="4">
                  <c:v>-0.64074157076809191</c:v>
                </c:pt>
                <c:pt idx="5">
                  <c:v>-0.31955264037141706</c:v>
                </c:pt>
                <c:pt idx="6">
                  <c:v>-0.6011980735476814</c:v>
                </c:pt>
                <c:pt idx="7">
                  <c:v>-0.38111665493716296</c:v>
                </c:pt>
                <c:pt idx="8">
                  <c:v>-0.63786394521166401</c:v>
                </c:pt>
                <c:pt idx="9">
                  <c:v>-0.22989764002213198</c:v>
                </c:pt>
                <c:pt idx="10">
                  <c:v>-0.34048836736105681</c:v>
                </c:pt>
                <c:pt idx="11">
                  <c:v>-0.51399339527021948</c:v>
                </c:pt>
                <c:pt idx="12">
                  <c:v>-0.80435453002806323</c:v>
                </c:pt>
                <c:pt idx="13">
                  <c:v>-0.85556782299162282</c:v>
                </c:pt>
                <c:pt idx="14">
                  <c:v>-4.4257040375426424E-2</c:v>
                </c:pt>
                <c:pt idx="15">
                  <c:v>-0.55488895089628476</c:v>
                </c:pt>
                <c:pt idx="16">
                  <c:v>-0.35093727228370619</c:v>
                </c:pt>
                <c:pt idx="17">
                  <c:v>0.22611171274919506</c:v>
                </c:pt>
                <c:pt idx="18">
                  <c:v>-0.57853598415208285</c:v>
                </c:pt>
                <c:pt idx="19">
                  <c:v>6.5367624964830062E-2</c:v>
                </c:pt>
                <c:pt idx="20">
                  <c:v>-0.52726771712997056</c:v>
                </c:pt>
                <c:pt idx="21">
                  <c:v>-0.25796740369222448</c:v>
                </c:pt>
                <c:pt idx="22">
                  <c:v>-0.22926369199238136</c:v>
                </c:pt>
                <c:pt idx="23">
                  <c:v>-4.3671508523191092E-2</c:v>
                </c:pt>
                <c:pt idx="24">
                  <c:v>7.9272562173309219E-2</c:v>
                </c:pt>
                <c:pt idx="25">
                  <c:v>-0.28891842590851352</c:v>
                </c:pt>
                <c:pt idx="26">
                  <c:v>-0.63309825388772234</c:v>
                </c:pt>
                <c:pt idx="27">
                  <c:v>-0.2602920924045487</c:v>
                </c:pt>
                <c:pt idx="28">
                  <c:v>-5.0254067021701987E-2</c:v>
                </c:pt>
                <c:pt idx="29">
                  <c:v>0.74673933829755323</c:v>
                </c:pt>
                <c:pt idx="30">
                  <c:v>-0.15780793610248181</c:v>
                </c:pt>
                <c:pt idx="31">
                  <c:v>0.34541427819721043</c:v>
                </c:pt>
                <c:pt idx="32">
                  <c:v>0.69230074988638945</c:v>
                </c:pt>
                <c:pt idx="33">
                  <c:v>0.15312899971251481</c:v>
                </c:pt>
                <c:pt idx="34">
                  <c:v>1.4915685417628688</c:v>
                </c:pt>
                <c:pt idx="35">
                  <c:v>0.1526687875082538</c:v>
                </c:pt>
                <c:pt idx="36">
                  <c:v>0.50423184882683236</c:v>
                </c:pt>
                <c:pt idx="37">
                  <c:v>0.23327740714359674</c:v>
                </c:pt>
                <c:pt idx="38">
                  <c:v>0.40924495796170052</c:v>
                </c:pt>
                <c:pt idx="39">
                  <c:v>0.53260603250270655</c:v>
                </c:pt>
                <c:pt idx="40">
                  <c:v>0.56833414596516962</c:v>
                </c:pt>
                <c:pt idx="41">
                  <c:v>0.49197776347157984</c:v>
                </c:pt>
                <c:pt idx="42">
                  <c:v>0.86034965478799397</c:v>
                </c:pt>
                <c:pt idx="43">
                  <c:v>0.78120428186975699</c:v>
                </c:pt>
                <c:pt idx="44">
                  <c:v>0.74248227590636595</c:v>
                </c:pt>
                <c:pt idx="45">
                  <c:v>1.3480107459077675</c:v>
                </c:pt>
              </c:numCache>
            </c:numRef>
          </c:xVal>
          <c:yVal>
            <c:numRef>
              <c:f>'Step By Step'!$H$2:$H$47</c:f>
              <c:numCache>
                <c:formatCode>General</c:formatCode>
                <c:ptCount val="46"/>
                <c:pt idx="0">
                  <c:v>-1.1746670716342069</c:v>
                </c:pt>
                <c:pt idx="1">
                  <c:v>-0.65353168583990495</c:v>
                </c:pt>
                <c:pt idx="2">
                  <c:v>-1.3884408082436943</c:v>
                </c:pt>
                <c:pt idx="3">
                  <c:v>-0.4515831003794003</c:v>
                </c:pt>
                <c:pt idx="4">
                  <c:v>-0.52254922517373292</c:v>
                </c:pt>
                <c:pt idx="5">
                  <c:v>-0.82325567386640774</c:v>
                </c:pt>
                <c:pt idx="6">
                  <c:v>-0.37848303351787943</c:v>
                </c:pt>
                <c:pt idx="7">
                  <c:v>-0.60099540098325854</c:v>
                </c:pt>
                <c:pt idx="8">
                  <c:v>-0.20125818583211108</c:v>
                </c:pt>
                <c:pt idx="9">
                  <c:v>-0.59191034416048049</c:v>
                </c:pt>
                <c:pt idx="10">
                  <c:v>-0.37044649644644584</c:v>
                </c:pt>
                <c:pt idx="11">
                  <c:v>-0.186367564266532</c:v>
                </c:pt>
                <c:pt idx="12">
                  <c:v>7.4177440608939271E-2</c:v>
                </c:pt>
                <c:pt idx="13">
                  <c:v>0.41374718377747016</c:v>
                </c:pt>
                <c:pt idx="14">
                  <c:v>-0.58208711835660232</c:v>
                </c:pt>
                <c:pt idx="15">
                  <c:v>-2.8664908998730587E-2</c:v>
                </c:pt>
                <c:pt idx="16">
                  <c:v>-9.8631200860945054E-2</c:v>
                </c:pt>
                <c:pt idx="17">
                  <c:v>-0.54894333077828283</c:v>
                </c:pt>
                <c:pt idx="18">
                  <c:v>0.51354311817742726</c:v>
                </c:pt>
                <c:pt idx="19">
                  <c:v>-0.270117596143296</c:v>
                </c:pt>
                <c:pt idx="20">
                  <c:v>0.62455697327572068</c:v>
                </c:pt>
                <c:pt idx="21">
                  <c:v>8.5512658156031651E-2</c:v>
                </c:pt>
                <c:pt idx="22">
                  <c:v>0.11681583628214601</c:v>
                </c:pt>
                <c:pt idx="23">
                  <c:v>5.2770816740260219E-2</c:v>
                </c:pt>
                <c:pt idx="24">
                  <c:v>-7.1247906411610065E-2</c:v>
                </c:pt>
                <c:pt idx="25">
                  <c:v>0.58629510633639526</c:v>
                </c:pt>
                <c:pt idx="26">
                  <c:v>0.98609750806733243</c:v>
                </c:pt>
                <c:pt idx="27">
                  <c:v>0.64603567878291535</c:v>
                </c:pt>
                <c:pt idx="28">
                  <c:v>0.36161484668352595</c:v>
                </c:pt>
                <c:pt idx="29">
                  <c:v>-0.19648258479122299</c:v>
                </c:pt>
                <c:pt idx="30">
                  <c:v>0.75366942905392009</c:v>
                </c:pt>
                <c:pt idx="31">
                  <c:v>0.15195127645837381</c:v>
                </c:pt>
                <c:pt idx="32">
                  <c:v>4.7041173721279361E-2</c:v>
                </c:pt>
                <c:pt idx="33">
                  <c:v>0.28904831347762122</c:v>
                </c:pt>
                <c:pt idx="34">
                  <c:v>-0.86758073404572078</c:v>
                </c:pt>
                <c:pt idx="35">
                  <c:v>0.58144529610339513</c:v>
                </c:pt>
                <c:pt idx="36">
                  <c:v>0.19207167260340566</c:v>
                </c:pt>
                <c:pt idx="37">
                  <c:v>0.55889331861285219</c:v>
                </c:pt>
                <c:pt idx="38">
                  <c:v>0.45257876419503773</c:v>
                </c:pt>
                <c:pt idx="39">
                  <c:v>0.40782129654969473</c:v>
                </c:pt>
                <c:pt idx="40">
                  <c:v>0.85984440311822197</c:v>
                </c:pt>
                <c:pt idx="41">
                  <c:v>0.78009073221880243</c:v>
                </c:pt>
                <c:pt idx="42">
                  <c:v>0.58499298934972799</c:v>
                </c:pt>
                <c:pt idx="43">
                  <c:v>0.65497303164188214</c:v>
                </c:pt>
                <c:pt idx="44">
                  <c:v>0.65039718988287665</c:v>
                </c:pt>
                <c:pt idx="45">
                  <c:v>0.54380064464953271</c:v>
                </c:pt>
              </c:numCache>
            </c:numRef>
          </c:yVal>
        </c:ser>
        <c:axId val="107289216"/>
        <c:axId val="107300352"/>
      </c:scatterChart>
      <c:valAx>
        <c:axId val="107289216"/>
        <c:scaling>
          <c:orientation val="minMax"/>
          <c:min val="-2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7300352"/>
        <c:crosses val="autoZero"/>
        <c:crossBetween val="midCat"/>
      </c:valAx>
      <c:valAx>
        <c:axId val="107300352"/>
        <c:scaling>
          <c:orientation val="minMax"/>
          <c:max val="2"/>
          <c:min val="-2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728921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8.1395656930024124E-2"/>
          <c:y val="9.9547511312217202E-2"/>
          <c:w val="0.84108845494358375"/>
          <c:h val="0.80542986425339436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'Step By Step'!$G$2:$G$47</c:f>
              <c:numCache>
                <c:formatCode>General</c:formatCode>
                <c:ptCount val="46"/>
                <c:pt idx="0">
                  <c:v>-4.7204533964816775E-2</c:v>
                </c:pt>
                <c:pt idx="1">
                  <c:v>-0.59424449374049515</c:v>
                </c:pt>
                <c:pt idx="2">
                  <c:v>0.37017833878391282</c:v>
                </c:pt>
                <c:pt idx="3">
                  <c:v>-0.62295466522942944</c:v>
                </c:pt>
                <c:pt idx="4">
                  <c:v>-0.64074157076809191</c:v>
                </c:pt>
                <c:pt idx="5">
                  <c:v>-0.31955264037141706</c:v>
                </c:pt>
                <c:pt idx="6">
                  <c:v>-0.6011980735476814</c:v>
                </c:pt>
                <c:pt idx="7">
                  <c:v>-0.38111665493716296</c:v>
                </c:pt>
                <c:pt idx="8">
                  <c:v>-0.63786394521166401</c:v>
                </c:pt>
                <c:pt idx="9">
                  <c:v>-0.22989764002213198</c:v>
                </c:pt>
                <c:pt idx="10">
                  <c:v>-0.34048836736105681</c:v>
                </c:pt>
                <c:pt idx="11">
                  <c:v>-0.51399339527021948</c:v>
                </c:pt>
                <c:pt idx="12">
                  <c:v>-0.80435453002806323</c:v>
                </c:pt>
                <c:pt idx="13">
                  <c:v>-0.85556782299162282</c:v>
                </c:pt>
                <c:pt idx="14">
                  <c:v>-4.4257040375426424E-2</c:v>
                </c:pt>
                <c:pt idx="15">
                  <c:v>-0.55488895089628476</c:v>
                </c:pt>
                <c:pt idx="16">
                  <c:v>-0.35093727228370619</c:v>
                </c:pt>
                <c:pt idx="17">
                  <c:v>0.22611171274919506</c:v>
                </c:pt>
                <c:pt idx="18">
                  <c:v>-0.57853598415208285</c:v>
                </c:pt>
                <c:pt idx="19">
                  <c:v>6.5367624964830062E-2</c:v>
                </c:pt>
                <c:pt idx="20">
                  <c:v>-0.52726771712997056</c:v>
                </c:pt>
                <c:pt idx="21">
                  <c:v>-0.25796740369222448</c:v>
                </c:pt>
                <c:pt idx="22">
                  <c:v>-0.22926369199238136</c:v>
                </c:pt>
                <c:pt idx="23">
                  <c:v>-4.3671508523191092E-2</c:v>
                </c:pt>
                <c:pt idx="24">
                  <c:v>7.9272562173309219E-2</c:v>
                </c:pt>
                <c:pt idx="25">
                  <c:v>-0.28891842590851352</c:v>
                </c:pt>
                <c:pt idx="26">
                  <c:v>-0.63309825388772234</c:v>
                </c:pt>
                <c:pt idx="27">
                  <c:v>-0.2602920924045487</c:v>
                </c:pt>
                <c:pt idx="28">
                  <c:v>-5.0254067021701987E-2</c:v>
                </c:pt>
                <c:pt idx="29">
                  <c:v>0.74673933829755323</c:v>
                </c:pt>
                <c:pt idx="30">
                  <c:v>-0.15780793610248181</c:v>
                </c:pt>
                <c:pt idx="31">
                  <c:v>0.34541427819721043</c:v>
                </c:pt>
                <c:pt idx="32">
                  <c:v>0.69230074988638945</c:v>
                </c:pt>
                <c:pt idx="33">
                  <c:v>0.15312899971251481</c:v>
                </c:pt>
                <c:pt idx="34">
                  <c:v>1.4915685417628688</c:v>
                </c:pt>
                <c:pt idx="35">
                  <c:v>0.1526687875082538</c:v>
                </c:pt>
                <c:pt idx="36">
                  <c:v>0.50423184882683236</c:v>
                </c:pt>
                <c:pt idx="37">
                  <c:v>0.23327740714359674</c:v>
                </c:pt>
                <c:pt idx="38">
                  <c:v>0.40924495796170052</c:v>
                </c:pt>
                <c:pt idx="39">
                  <c:v>0.53260603250270655</c:v>
                </c:pt>
                <c:pt idx="40">
                  <c:v>0.56833414596516962</c:v>
                </c:pt>
                <c:pt idx="41">
                  <c:v>0.49197776347157984</c:v>
                </c:pt>
                <c:pt idx="42">
                  <c:v>0.86034965478799397</c:v>
                </c:pt>
                <c:pt idx="43">
                  <c:v>0.78120428186975699</c:v>
                </c:pt>
                <c:pt idx="44">
                  <c:v>0.74248227590636595</c:v>
                </c:pt>
                <c:pt idx="45">
                  <c:v>1.3480107459077675</c:v>
                </c:pt>
              </c:numCache>
            </c:numRef>
          </c:xVal>
          <c:yVal>
            <c:numRef>
              <c:f>'Step By Step'!$H$2:$H$47</c:f>
              <c:numCache>
                <c:formatCode>General</c:formatCode>
                <c:ptCount val="46"/>
                <c:pt idx="0">
                  <c:v>-1.1746670716342069</c:v>
                </c:pt>
                <c:pt idx="1">
                  <c:v>-0.65353168583990495</c:v>
                </c:pt>
                <c:pt idx="2">
                  <c:v>-1.3884408082436943</c:v>
                </c:pt>
                <c:pt idx="3">
                  <c:v>-0.4515831003794003</c:v>
                </c:pt>
                <c:pt idx="4">
                  <c:v>-0.52254922517373292</c:v>
                </c:pt>
                <c:pt idx="5">
                  <c:v>-0.82325567386640774</c:v>
                </c:pt>
                <c:pt idx="6">
                  <c:v>-0.37848303351787943</c:v>
                </c:pt>
                <c:pt idx="7">
                  <c:v>-0.60099540098325854</c:v>
                </c:pt>
                <c:pt idx="8">
                  <c:v>-0.20125818583211108</c:v>
                </c:pt>
                <c:pt idx="9">
                  <c:v>-0.59191034416048049</c:v>
                </c:pt>
                <c:pt idx="10">
                  <c:v>-0.37044649644644584</c:v>
                </c:pt>
                <c:pt idx="11">
                  <c:v>-0.186367564266532</c:v>
                </c:pt>
                <c:pt idx="12">
                  <c:v>7.4177440608939271E-2</c:v>
                </c:pt>
                <c:pt idx="13">
                  <c:v>0.41374718377747016</c:v>
                </c:pt>
                <c:pt idx="14">
                  <c:v>-0.58208711835660232</c:v>
                </c:pt>
                <c:pt idx="15">
                  <c:v>-2.8664908998730587E-2</c:v>
                </c:pt>
                <c:pt idx="16">
                  <c:v>-9.8631200860945054E-2</c:v>
                </c:pt>
                <c:pt idx="17">
                  <c:v>-0.54894333077828283</c:v>
                </c:pt>
                <c:pt idx="18">
                  <c:v>0.51354311817742726</c:v>
                </c:pt>
                <c:pt idx="19">
                  <c:v>-0.270117596143296</c:v>
                </c:pt>
                <c:pt idx="20">
                  <c:v>0.62455697327572068</c:v>
                </c:pt>
                <c:pt idx="21">
                  <c:v>8.5512658156031651E-2</c:v>
                </c:pt>
                <c:pt idx="22">
                  <c:v>0.11681583628214601</c:v>
                </c:pt>
                <c:pt idx="23">
                  <c:v>5.2770816740260219E-2</c:v>
                </c:pt>
                <c:pt idx="24">
                  <c:v>-7.1247906411610065E-2</c:v>
                </c:pt>
                <c:pt idx="25">
                  <c:v>0.58629510633639526</c:v>
                </c:pt>
                <c:pt idx="26">
                  <c:v>0.98609750806733243</c:v>
                </c:pt>
                <c:pt idx="27">
                  <c:v>0.64603567878291535</c:v>
                </c:pt>
                <c:pt idx="28">
                  <c:v>0.36161484668352595</c:v>
                </c:pt>
                <c:pt idx="29">
                  <c:v>-0.19648258479122299</c:v>
                </c:pt>
                <c:pt idx="30">
                  <c:v>0.75366942905392009</c:v>
                </c:pt>
                <c:pt idx="31">
                  <c:v>0.15195127645837381</c:v>
                </c:pt>
                <c:pt idx="32">
                  <c:v>4.7041173721279361E-2</c:v>
                </c:pt>
                <c:pt idx="33">
                  <c:v>0.28904831347762122</c:v>
                </c:pt>
                <c:pt idx="34">
                  <c:v>-0.86758073404572078</c:v>
                </c:pt>
                <c:pt idx="35">
                  <c:v>0.58144529610339513</c:v>
                </c:pt>
                <c:pt idx="36">
                  <c:v>0.19207167260340566</c:v>
                </c:pt>
                <c:pt idx="37">
                  <c:v>0.55889331861285219</c:v>
                </c:pt>
                <c:pt idx="38">
                  <c:v>0.45257876419503773</c:v>
                </c:pt>
                <c:pt idx="39">
                  <c:v>0.40782129654969473</c:v>
                </c:pt>
                <c:pt idx="40">
                  <c:v>0.85984440311822197</c:v>
                </c:pt>
                <c:pt idx="41">
                  <c:v>0.78009073221880243</c:v>
                </c:pt>
                <c:pt idx="42">
                  <c:v>0.58499298934972799</c:v>
                </c:pt>
                <c:pt idx="43">
                  <c:v>0.65497303164188214</c:v>
                </c:pt>
                <c:pt idx="44">
                  <c:v>0.65039718988287665</c:v>
                </c:pt>
                <c:pt idx="45">
                  <c:v>0.54380064464953271</c:v>
                </c:pt>
              </c:numCache>
            </c:numRef>
          </c:yVal>
        </c:ser>
        <c:axId val="107312640"/>
        <c:axId val="107315584"/>
      </c:scatterChart>
      <c:valAx>
        <c:axId val="107312640"/>
        <c:scaling>
          <c:orientation val="minMax"/>
          <c:max val="15"/>
          <c:min val="-15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7315584"/>
        <c:crosses val="autoZero"/>
        <c:crossBetween val="midCat"/>
      </c:valAx>
      <c:valAx>
        <c:axId val="107315584"/>
        <c:scaling>
          <c:orientation val="minMax"/>
          <c:max val="15"/>
          <c:min val="-15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731264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8.1395656930024124E-2"/>
          <c:y val="9.9547511312217202E-2"/>
          <c:w val="0.84108845494358375"/>
          <c:h val="0.80542986425339436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'Step By Step'!$G$2:$G$47</c:f>
              <c:numCache>
                <c:formatCode>General</c:formatCode>
                <c:ptCount val="46"/>
                <c:pt idx="0">
                  <c:v>-4.7204533964816775E-2</c:v>
                </c:pt>
                <c:pt idx="1">
                  <c:v>-0.59424449374049515</c:v>
                </c:pt>
                <c:pt idx="2">
                  <c:v>0.37017833878391282</c:v>
                </c:pt>
                <c:pt idx="3">
                  <c:v>-0.62295466522942944</c:v>
                </c:pt>
                <c:pt idx="4">
                  <c:v>-0.64074157076809191</c:v>
                </c:pt>
                <c:pt idx="5">
                  <c:v>-0.31955264037141706</c:v>
                </c:pt>
                <c:pt idx="6">
                  <c:v>-0.6011980735476814</c:v>
                </c:pt>
                <c:pt idx="7">
                  <c:v>-0.38111665493716296</c:v>
                </c:pt>
                <c:pt idx="8">
                  <c:v>-0.63786394521166401</c:v>
                </c:pt>
                <c:pt idx="9">
                  <c:v>-0.22989764002213198</c:v>
                </c:pt>
                <c:pt idx="10">
                  <c:v>-0.34048836736105681</c:v>
                </c:pt>
                <c:pt idx="11">
                  <c:v>-0.51399339527021948</c:v>
                </c:pt>
                <c:pt idx="12">
                  <c:v>-0.80435453002806323</c:v>
                </c:pt>
                <c:pt idx="13">
                  <c:v>-0.85556782299162282</c:v>
                </c:pt>
                <c:pt idx="14">
                  <c:v>-4.4257040375426424E-2</c:v>
                </c:pt>
                <c:pt idx="15">
                  <c:v>-0.55488895089628476</c:v>
                </c:pt>
                <c:pt idx="16">
                  <c:v>-0.35093727228370619</c:v>
                </c:pt>
                <c:pt idx="17">
                  <c:v>0.22611171274919506</c:v>
                </c:pt>
                <c:pt idx="18">
                  <c:v>-0.57853598415208285</c:v>
                </c:pt>
                <c:pt idx="19">
                  <c:v>6.5367624964830062E-2</c:v>
                </c:pt>
                <c:pt idx="20">
                  <c:v>-0.52726771712997056</c:v>
                </c:pt>
                <c:pt idx="21">
                  <c:v>-0.25796740369222448</c:v>
                </c:pt>
                <c:pt idx="22">
                  <c:v>-0.22926369199238136</c:v>
                </c:pt>
                <c:pt idx="23">
                  <c:v>-4.3671508523191092E-2</c:v>
                </c:pt>
                <c:pt idx="24">
                  <c:v>7.9272562173309219E-2</c:v>
                </c:pt>
                <c:pt idx="25">
                  <c:v>-0.28891842590851352</c:v>
                </c:pt>
                <c:pt idx="26">
                  <c:v>-0.63309825388772234</c:v>
                </c:pt>
                <c:pt idx="27">
                  <c:v>-0.2602920924045487</c:v>
                </c:pt>
                <c:pt idx="28">
                  <c:v>-5.0254067021701987E-2</c:v>
                </c:pt>
                <c:pt idx="29">
                  <c:v>0.74673933829755323</c:v>
                </c:pt>
                <c:pt idx="30">
                  <c:v>-0.15780793610248181</c:v>
                </c:pt>
                <c:pt idx="31">
                  <c:v>0.34541427819721043</c:v>
                </c:pt>
                <c:pt idx="32">
                  <c:v>0.69230074988638945</c:v>
                </c:pt>
                <c:pt idx="33">
                  <c:v>0.15312899971251481</c:v>
                </c:pt>
                <c:pt idx="34">
                  <c:v>1.4915685417628688</c:v>
                </c:pt>
                <c:pt idx="35">
                  <c:v>0.1526687875082538</c:v>
                </c:pt>
                <c:pt idx="36">
                  <c:v>0.50423184882683236</c:v>
                </c:pt>
                <c:pt idx="37">
                  <c:v>0.23327740714359674</c:v>
                </c:pt>
                <c:pt idx="38">
                  <c:v>0.40924495796170052</c:v>
                </c:pt>
                <c:pt idx="39">
                  <c:v>0.53260603250270655</c:v>
                </c:pt>
                <c:pt idx="40">
                  <c:v>0.56833414596516962</c:v>
                </c:pt>
                <c:pt idx="41">
                  <c:v>0.49197776347157984</c:v>
                </c:pt>
                <c:pt idx="42">
                  <c:v>0.86034965478799397</c:v>
                </c:pt>
                <c:pt idx="43">
                  <c:v>0.78120428186975699</c:v>
                </c:pt>
                <c:pt idx="44">
                  <c:v>0.74248227590636595</c:v>
                </c:pt>
                <c:pt idx="45">
                  <c:v>1.3480107459077675</c:v>
                </c:pt>
              </c:numCache>
            </c:numRef>
          </c:xVal>
          <c:yVal>
            <c:numRef>
              <c:f>'Step By Step'!$H$2:$H$47</c:f>
              <c:numCache>
                <c:formatCode>General</c:formatCode>
                <c:ptCount val="46"/>
                <c:pt idx="0">
                  <c:v>-1.1746670716342069</c:v>
                </c:pt>
                <c:pt idx="1">
                  <c:v>-0.65353168583990495</c:v>
                </c:pt>
                <c:pt idx="2">
                  <c:v>-1.3884408082436943</c:v>
                </c:pt>
                <c:pt idx="3">
                  <c:v>-0.4515831003794003</c:v>
                </c:pt>
                <c:pt idx="4">
                  <c:v>-0.52254922517373292</c:v>
                </c:pt>
                <c:pt idx="5">
                  <c:v>-0.82325567386640774</c:v>
                </c:pt>
                <c:pt idx="6">
                  <c:v>-0.37848303351787943</c:v>
                </c:pt>
                <c:pt idx="7">
                  <c:v>-0.60099540098325854</c:v>
                </c:pt>
                <c:pt idx="8">
                  <c:v>-0.20125818583211108</c:v>
                </c:pt>
                <c:pt idx="9">
                  <c:v>-0.59191034416048049</c:v>
                </c:pt>
                <c:pt idx="10">
                  <c:v>-0.37044649644644584</c:v>
                </c:pt>
                <c:pt idx="11">
                  <c:v>-0.186367564266532</c:v>
                </c:pt>
                <c:pt idx="12">
                  <c:v>7.4177440608939271E-2</c:v>
                </c:pt>
                <c:pt idx="13">
                  <c:v>0.41374718377747016</c:v>
                </c:pt>
                <c:pt idx="14">
                  <c:v>-0.58208711835660232</c:v>
                </c:pt>
                <c:pt idx="15">
                  <c:v>-2.8664908998730587E-2</c:v>
                </c:pt>
                <c:pt idx="16">
                  <c:v>-9.8631200860945054E-2</c:v>
                </c:pt>
                <c:pt idx="17">
                  <c:v>-0.54894333077828283</c:v>
                </c:pt>
                <c:pt idx="18">
                  <c:v>0.51354311817742726</c:v>
                </c:pt>
                <c:pt idx="19">
                  <c:v>-0.270117596143296</c:v>
                </c:pt>
                <c:pt idx="20">
                  <c:v>0.62455697327572068</c:v>
                </c:pt>
                <c:pt idx="21">
                  <c:v>8.5512658156031651E-2</c:v>
                </c:pt>
                <c:pt idx="22">
                  <c:v>0.11681583628214601</c:v>
                </c:pt>
                <c:pt idx="23">
                  <c:v>5.2770816740260219E-2</c:v>
                </c:pt>
                <c:pt idx="24">
                  <c:v>-7.1247906411610065E-2</c:v>
                </c:pt>
                <c:pt idx="25">
                  <c:v>0.58629510633639526</c:v>
                </c:pt>
                <c:pt idx="26">
                  <c:v>0.98609750806733243</c:v>
                </c:pt>
                <c:pt idx="27">
                  <c:v>0.64603567878291535</c:v>
                </c:pt>
                <c:pt idx="28">
                  <c:v>0.36161484668352595</c:v>
                </c:pt>
                <c:pt idx="29">
                  <c:v>-0.19648258479122299</c:v>
                </c:pt>
                <c:pt idx="30">
                  <c:v>0.75366942905392009</c:v>
                </c:pt>
                <c:pt idx="31">
                  <c:v>0.15195127645837381</c:v>
                </c:pt>
                <c:pt idx="32">
                  <c:v>4.7041173721279361E-2</c:v>
                </c:pt>
                <c:pt idx="33">
                  <c:v>0.28904831347762122</c:v>
                </c:pt>
                <c:pt idx="34">
                  <c:v>-0.86758073404572078</c:v>
                </c:pt>
                <c:pt idx="35">
                  <c:v>0.58144529610339513</c:v>
                </c:pt>
                <c:pt idx="36">
                  <c:v>0.19207167260340566</c:v>
                </c:pt>
                <c:pt idx="37">
                  <c:v>0.55889331861285219</c:v>
                </c:pt>
                <c:pt idx="38">
                  <c:v>0.45257876419503773</c:v>
                </c:pt>
                <c:pt idx="39">
                  <c:v>0.40782129654969473</c:v>
                </c:pt>
                <c:pt idx="40">
                  <c:v>0.85984440311822197</c:v>
                </c:pt>
                <c:pt idx="41">
                  <c:v>0.78009073221880243</c:v>
                </c:pt>
                <c:pt idx="42">
                  <c:v>0.58499298934972799</c:v>
                </c:pt>
                <c:pt idx="43">
                  <c:v>0.65497303164188214</c:v>
                </c:pt>
                <c:pt idx="44">
                  <c:v>0.65039718988287665</c:v>
                </c:pt>
                <c:pt idx="45">
                  <c:v>0.54380064464953271</c:v>
                </c:pt>
              </c:numCache>
            </c:numRef>
          </c:yVal>
        </c:ser>
        <c:ser>
          <c:idx val="1"/>
          <c:order val="1"/>
          <c:tx>
            <c:strRef>
              <c:f>'Step By Step'!$K$54</c:f>
              <c:strCache>
                <c:ptCount val="1"/>
                <c:pt idx="0">
                  <c:v>Axes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'Step By Step'!$L$64:$L$71</c:f>
              <c:numCache>
                <c:formatCode>General</c:formatCode>
                <c:ptCount val="8"/>
                <c:pt idx="0">
                  <c:v>-7.1918557339453866</c:v>
                </c:pt>
                <c:pt idx="1">
                  <c:v>7.1918557339453866</c:v>
                </c:pt>
                <c:pt idx="2">
                  <c:v>0</c:v>
                </c:pt>
                <c:pt idx="3">
                  <c:v>4.493970231495835</c:v>
                </c:pt>
                <c:pt idx="4">
                  <c:v>-4.493970231495835</c:v>
                </c:pt>
                <c:pt idx="5">
                  <c:v>0</c:v>
                </c:pt>
                <c:pt idx="6">
                  <c:v>-5.2991926423320486</c:v>
                </c:pt>
                <c:pt idx="7">
                  <c:v>5.2991926423320486</c:v>
                </c:pt>
              </c:numCache>
            </c:numRef>
          </c:xVal>
          <c:yVal>
            <c:numRef>
              <c:f>'Step By Step'!$M$64:$M$71</c:f>
              <c:numCache>
                <c:formatCode>General</c:formatCode>
                <c:ptCount val="8"/>
                <c:pt idx="0">
                  <c:v>-6.8754116300560328</c:v>
                </c:pt>
                <c:pt idx="1">
                  <c:v>6.8754116300560328</c:v>
                </c:pt>
                <c:pt idx="2">
                  <c:v>0</c:v>
                </c:pt>
                <c:pt idx="3">
                  <c:v>-5.7037659906170335</c:v>
                </c:pt>
                <c:pt idx="4">
                  <c:v>5.7037659906170335</c:v>
                </c:pt>
                <c:pt idx="5">
                  <c:v>0</c:v>
                </c:pt>
                <c:pt idx="6">
                  <c:v>4.493970231495835</c:v>
                </c:pt>
                <c:pt idx="7">
                  <c:v>-4.493970231495835</c:v>
                </c:pt>
              </c:numCache>
            </c:numRef>
          </c:yVal>
        </c:ser>
        <c:ser>
          <c:idx val="2"/>
          <c:order val="2"/>
          <c:tx>
            <c:strRef>
              <c:f>'Step By Step'!$K$73</c:f>
              <c:strCache>
                <c:ptCount val="1"/>
                <c:pt idx="0">
                  <c:v>Cage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'Step By Step'!$L$94:$L$112</c:f>
              <c:numCache>
                <c:formatCode>General</c:formatCode>
                <c:ptCount val="19"/>
                <c:pt idx="0">
                  <c:v>-7.9970781447816002</c:v>
                </c:pt>
                <c:pt idx="1">
                  <c:v>6.386633323109173</c:v>
                </c:pt>
                <c:pt idx="2">
                  <c:v>-2.601307139882497</c:v>
                </c:pt>
                <c:pt idx="3">
                  <c:v>-16.98501860777327</c:v>
                </c:pt>
                <c:pt idx="4">
                  <c:v>-7.9970781447816002</c:v>
                </c:pt>
                <c:pt idx="5">
                  <c:v>2.601307139882497</c:v>
                </c:pt>
                <c:pt idx="6">
                  <c:v>16.98501860777327</c:v>
                </c:pt>
                <c:pt idx="7">
                  <c:v>7.9970781447816002</c:v>
                </c:pt>
                <c:pt idx="8">
                  <c:v>-6.386633323109173</c:v>
                </c:pt>
                <c:pt idx="9">
                  <c:v>2.601307139882497</c:v>
                </c:pt>
                <c:pt idx="11">
                  <c:v>-6.386633323109173</c:v>
                </c:pt>
                <c:pt idx="12">
                  <c:v>-16.98501860777327</c:v>
                </c:pt>
                <c:pt idx="14">
                  <c:v>-2.601307139882497</c:v>
                </c:pt>
                <c:pt idx="15">
                  <c:v>7.9970781447816002</c:v>
                </c:pt>
                <c:pt idx="17">
                  <c:v>16.98501860777327</c:v>
                </c:pt>
                <c:pt idx="18">
                  <c:v>6.386633323109173</c:v>
                </c:pt>
              </c:numCache>
            </c:numRef>
          </c:xVal>
          <c:yVal>
            <c:numRef>
              <c:f>'Step By Step'!$M$94:$M$112</c:f>
              <c:numCache>
                <c:formatCode>General</c:formatCode>
                <c:ptCount val="19"/>
                <c:pt idx="0">
                  <c:v>-8.0852073891772314</c:v>
                </c:pt>
                <c:pt idx="1">
                  <c:v>5.6656158709348343</c:v>
                </c:pt>
                <c:pt idx="2">
                  <c:v>17.073147852168901</c:v>
                </c:pt>
                <c:pt idx="3">
                  <c:v>3.3223245920568356</c:v>
                </c:pt>
                <c:pt idx="4">
                  <c:v>-8.0852073891772314</c:v>
                </c:pt>
                <c:pt idx="5">
                  <c:v>-17.073147852168901</c:v>
                </c:pt>
                <c:pt idx="6">
                  <c:v>-3.3223245920568356</c:v>
                </c:pt>
                <c:pt idx="7">
                  <c:v>8.0852073891772314</c:v>
                </c:pt>
                <c:pt idx="8">
                  <c:v>-5.6656158709348343</c:v>
                </c:pt>
                <c:pt idx="9">
                  <c:v>-17.073147852168901</c:v>
                </c:pt>
                <c:pt idx="11">
                  <c:v>-5.6656158709348343</c:v>
                </c:pt>
                <c:pt idx="12">
                  <c:v>3.3223245920568356</c:v>
                </c:pt>
                <c:pt idx="14">
                  <c:v>17.073147852168901</c:v>
                </c:pt>
                <c:pt idx="15">
                  <c:v>8.0852073891772314</c:v>
                </c:pt>
                <c:pt idx="17">
                  <c:v>-3.3223245920568356</c:v>
                </c:pt>
                <c:pt idx="18">
                  <c:v>5.6656158709348343</c:v>
                </c:pt>
              </c:numCache>
            </c:numRef>
          </c:yVal>
        </c:ser>
        <c:axId val="107820160"/>
        <c:axId val="107822080"/>
      </c:scatterChart>
      <c:valAx>
        <c:axId val="107820160"/>
        <c:scaling>
          <c:orientation val="minMax"/>
          <c:max val="15"/>
          <c:min val="-15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7822080"/>
        <c:crosses val="autoZero"/>
        <c:crossBetween val="midCat"/>
      </c:valAx>
      <c:valAx>
        <c:axId val="107822080"/>
        <c:scaling>
          <c:orientation val="minMax"/>
          <c:max val="15"/>
          <c:min val="-15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782016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5.8139754950017296E-2"/>
          <c:y val="6.7873303167420809E-2"/>
          <c:w val="0.88760025890359728"/>
          <c:h val="0.8687782805429872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'Step By Step'!$G$2:$G$47</c:f>
              <c:numCache>
                <c:formatCode>General</c:formatCode>
                <c:ptCount val="46"/>
                <c:pt idx="0">
                  <c:v>-4.7204533964816775E-2</c:v>
                </c:pt>
                <c:pt idx="1">
                  <c:v>-0.59424449374049515</c:v>
                </c:pt>
                <c:pt idx="2">
                  <c:v>0.37017833878391282</c:v>
                </c:pt>
                <c:pt idx="3">
                  <c:v>-0.62295466522942944</c:v>
                </c:pt>
                <c:pt idx="4">
                  <c:v>-0.64074157076809191</c:v>
                </c:pt>
                <c:pt idx="5">
                  <c:v>-0.31955264037141706</c:v>
                </c:pt>
                <c:pt idx="6">
                  <c:v>-0.6011980735476814</c:v>
                </c:pt>
                <c:pt idx="7">
                  <c:v>-0.38111665493716296</c:v>
                </c:pt>
                <c:pt idx="8">
                  <c:v>-0.63786394521166401</c:v>
                </c:pt>
                <c:pt idx="9">
                  <c:v>-0.22989764002213198</c:v>
                </c:pt>
                <c:pt idx="10">
                  <c:v>-0.34048836736105681</c:v>
                </c:pt>
                <c:pt idx="11">
                  <c:v>-0.51399339527021948</c:v>
                </c:pt>
                <c:pt idx="12">
                  <c:v>-0.80435453002806323</c:v>
                </c:pt>
                <c:pt idx="13">
                  <c:v>-0.85556782299162282</c:v>
                </c:pt>
                <c:pt idx="14">
                  <c:v>-4.4257040375426424E-2</c:v>
                </c:pt>
                <c:pt idx="15">
                  <c:v>-0.55488895089628476</c:v>
                </c:pt>
                <c:pt idx="16">
                  <c:v>-0.35093727228370619</c:v>
                </c:pt>
                <c:pt idx="17">
                  <c:v>0.22611171274919506</c:v>
                </c:pt>
                <c:pt idx="18">
                  <c:v>-0.57853598415208285</c:v>
                </c:pt>
                <c:pt idx="19">
                  <c:v>6.5367624964830062E-2</c:v>
                </c:pt>
                <c:pt idx="20">
                  <c:v>-0.52726771712997056</c:v>
                </c:pt>
                <c:pt idx="21">
                  <c:v>-0.25796740369222448</c:v>
                </c:pt>
                <c:pt idx="22">
                  <c:v>-0.22926369199238136</c:v>
                </c:pt>
                <c:pt idx="23">
                  <c:v>-4.3671508523191092E-2</c:v>
                </c:pt>
                <c:pt idx="24">
                  <c:v>7.9272562173309219E-2</c:v>
                </c:pt>
                <c:pt idx="25">
                  <c:v>-0.28891842590851352</c:v>
                </c:pt>
                <c:pt idx="26">
                  <c:v>-0.63309825388772234</c:v>
                </c:pt>
                <c:pt idx="27">
                  <c:v>-0.2602920924045487</c:v>
                </c:pt>
                <c:pt idx="28">
                  <c:v>-5.0254067021701987E-2</c:v>
                </c:pt>
                <c:pt idx="29">
                  <c:v>0.74673933829755323</c:v>
                </c:pt>
                <c:pt idx="30">
                  <c:v>-0.15780793610248181</c:v>
                </c:pt>
                <c:pt idx="31">
                  <c:v>0.34541427819721043</c:v>
                </c:pt>
                <c:pt idx="32">
                  <c:v>0.69230074988638945</c:v>
                </c:pt>
                <c:pt idx="33">
                  <c:v>0.15312899971251481</c:v>
                </c:pt>
                <c:pt idx="34">
                  <c:v>1.4915685417628688</c:v>
                </c:pt>
                <c:pt idx="35">
                  <c:v>0.1526687875082538</c:v>
                </c:pt>
                <c:pt idx="36">
                  <c:v>0.50423184882683236</c:v>
                </c:pt>
                <c:pt idx="37">
                  <c:v>0.23327740714359674</c:v>
                </c:pt>
                <c:pt idx="38">
                  <c:v>0.40924495796170052</c:v>
                </c:pt>
                <c:pt idx="39">
                  <c:v>0.53260603250270655</c:v>
                </c:pt>
                <c:pt idx="40">
                  <c:v>0.56833414596516962</c:v>
                </c:pt>
                <c:pt idx="41">
                  <c:v>0.49197776347157984</c:v>
                </c:pt>
                <c:pt idx="42">
                  <c:v>0.86034965478799397</c:v>
                </c:pt>
                <c:pt idx="43">
                  <c:v>0.78120428186975699</c:v>
                </c:pt>
                <c:pt idx="44">
                  <c:v>0.74248227590636595</c:v>
                </c:pt>
                <c:pt idx="45">
                  <c:v>1.3480107459077675</c:v>
                </c:pt>
              </c:numCache>
            </c:numRef>
          </c:xVal>
          <c:yVal>
            <c:numRef>
              <c:f>'Step By Step'!$H$2:$H$47</c:f>
              <c:numCache>
                <c:formatCode>General</c:formatCode>
                <c:ptCount val="46"/>
                <c:pt idx="0">
                  <c:v>-1.1746670716342069</c:v>
                </c:pt>
                <c:pt idx="1">
                  <c:v>-0.65353168583990495</c:v>
                </c:pt>
                <c:pt idx="2">
                  <c:v>-1.3884408082436943</c:v>
                </c:pt>
                <c:pt idx="3">
                  <c:v>-0.4515831003794003</c:v>
                </c:pt>
                <c:pt idx="4">
                  <c:v>-0.52254922517373292</c:v>
                </c:pt>
                <c:pt idx="5">
                  <c:v>-0.82325567386640774</c:v>
                </c:pt>
                <c:pt idx="6">
                  <c:v>-0.37848303351787943</c:v>
                </c:pt>
                <c:pt idx="7">
                  <c:v>-0.60099540098325854</c:v>
                </c:pt>
                <c:pt idx="8">
                  <c:v>-0.20125818583211108</c:v>
                </c:pt>
                <c:pt idx="9">
                  <c:v>-0.59191034416048049</c:v>
                </c:pt>
                <c:pt idx="10">
                  <c:v>-0.37044649644644584</c:v>
                </c:pt>
                <c:pt idx="11">
                  <c:v>-0.186367564266532</c:v>
                </c:pt>
                <c:pt idx="12">
                  <c:v>7.4177440608939271E-2</c:v>
                </c:pt>
                <c:pt idx="13">
                  <c:v>0.41374718377747016</c:v>
                </c:pt>
                <c:pt idx="14">
                  <c:v>-0.58208711835660232</c:v>
                </c:pt>
                <c:pt idx="15">
                  <c:v>-2.8664908998730587E-2</c:v>
                </c:pt>
                <c:pt idx="16">
                  <c:v>-9.8631200860945054E-2</c:v>
                </c:pt>
                <c:pt idx="17">
                  <c:v>-0.54894333077828283</c:v>
                </c:pt>
                <c:pt idx="18">
                  <c:v>0.51354311817742726</c:v>
                </c:pt>
                <c:pt idx="19">
                  <c:v>-0.270117596143296</c:v>
                </c:pt>
                <c:pt idx="20">
                  <c:v>0.62455697327572068</c:v>
                </c:pt>
                <c:pt idx="21">
                  <c:v>8.5512658156031651E-2</c:v>
                </c:pt>
                <c:pt idx="22">
                  <c:v>0.11681583628214601</c:v>
                </c:pt>
                <c:pt idx="23">
                  <c:v>5.2770816740260219E-2</c:v>
                </c:pt>
                <c:pt idx="24">
                  <c:v>-7.1247906411610065E-2</c:v>
                </c:pt>
                <c:pt idx="25">
                  <c:v>0.58629510633639526</c:v>
                </c:pt>
                <c:pt idx="26">
                  <c:v>0.98609750806733243</c:v>
                </c:pt>
                <c:pt idx="27">
                  <c:v>0.64603567878291535</c:v>
                </c:pt>
                <c:pt idx="28">
                  <c:v>0.36161484668352595</c:v>
                </c:pt>
                <c:pt idx="29">
                  <c:v>-0.19648258479122299</c:v>
                </c:pt>
                <c:pt idx="30">
                  <c:v>0.75366942905392009</c:v>
                </c:pt>
                <c:pt idx="31">
                  <c:v>0.15195127645837381</c:v>
                </c:pt>
                <c:pt idx="32">
                  <c:v>4.7041173721279361E-2</c:v>
                </c:pt>
                <c:pt idx="33">
                  <c:v>0.28904831347762122</c:v>
                </c:pt>
                <c:pt idx="34">
                  <c:v>-0.86758073404572078</c:v>
                </c:pt>
                <c:pt idx="35">
                  <c:v>0.58144529610339513</c:v>
                </c:pt>
                <c:pt idx="36">
                  <c:v>0.19207167260340566</c:v>
                </c:pt>
                <c:pt idx="37">
                  <c:v>0.55889331861285219</c:v>
                </c:pt>
                <c:pt idx="38">
                  <c:v>0.45257876419503773</c:v>
                </c:pt>
                <c:pt idx="39">
                  <c:v>0.40782129654969473</c:v>
                </c:pt>
                <c:pt idx="40">
                  <c:v>0.85984440311822197</c:v>
                </c:pt>
                <c:pt idx="41">
                  <c:v>0.78009073221880243</c:v>
                </c:pt>
                <c:pt idx="42">
                  <c:v>0.58499298934972799</c:v>
                </c:pt>
                <c:pt idx="43">
                  <c:v>0.65497303164188214</c:v>
                </c:pt>
                <c:pt idx="44">
                  <c:v>0.65039718988287665</c:v>
                </c:pt>
                <c:pt idx="45">
                  <c:v>0.54380064464953271</c:v>
                </c:pt>
              </c:numCache>
            </c:numRef>
          </c:yVal>
        </c:ser>
        <c:ser>
          <c:idx val="1"/>
          <c:order val="1"/>
          <c:tx>
            <c:strRef>
              <c:f>'Step By Step'!$K$54</c:f>
              <c:strCache>
                <c:ptCount val="1"/>
                <c:pt idx="0">
                  <c:v>Axes</c:v>
                </c:pt>
              </c:strCache>
            </c:strRef>
          </c:tx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'Step By Step'!$L$64:$L$71</c:f>
              <c:numCache>
                <c:formatCode>General</c:formatCode>
                <c:ptCount val="8"/>
                <c:pt idx="0">
                  <c:v>-7.1918557339453866</c:v>
                </c:pt>
                <c:pt idx="1">
                  <c:v>7.1918557339453866</c:v>
                </c:pt>
                <c:pt idx="2">
                  <c:v>0</c:v>
                </c:pt>
                <c:pt idx="3">
                  <c:v>4.493970231495835</c:v>
                </c:pt>
                <c:pt idx="4">
                  <c:v>-4.493970231495835</c:v>
                </c:pt>
                <c:pt idx="5">
                  <c:v>0</c:v>
                </c:pt>
                <c:pt idx="6">
                  <c:v>-5.2991926423320486</c:v>
                </c:pt>
                <c:pt idx="7">
                  <c:v>5.2991926423320486</c:v>
                </c:pt>
              </c:numCache>
            </c:numRef>
          </c:xVal>
          <c:yVal>
            <c:numRef>
              <c:f>'Step By Step'!$M$64:$M$71</c:f>
              <c:numCache>
                <c:formatCode>General</c:formatCode>
                <c:ptCount val="8"/>
                <c:pt idx="0">
                  <c:v>-6.8754116300560328</c:v>
                </c:pt>
                <c:pt idx="1">
                  <c:v>6.8754116300560328</c:v>
                </c:pt>
                <c:pt idx="2">
                  <c:v>0</c:v>
                </c:pt>
                <c:pt idx="3">
                  <c:v>-5.7037659906170335</c:v>
                </c:pt>
                <c:pt idx="4">
                  <c:v>5.7037659906170335</c:v>
                </c:pt>
                <c:pt idx="5">
                  <c:v>0</c:v>
                </c:pt>
                <c:pt idx="6">
                  <c:v>4.493970231495835</c:v>
                </c:pt>
                <c:pt idx="7">
                  <c:v>-4.493970231495835</c:v>
                </c:pt>
              </c:numCache>
            </c:numRef>
          </c:yVal>
        </c:ser>
        <c:ser>
          <c:idx val="2"/>
          <c:order val="2"/>
          <c:tx>
            <c:strRef>
              <c:f>'Step By Step'!$K$73</c:f>
              <c:strCache>
                <c:ptCount val="1"/>
                <c:pt idx="0">
                  <c:v>Cage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'Step By Step'!$L$94:$L$112</c:f>
              <c:numCache>
                <c:formatCode>General</c:formatCode>
                <c:ptCount val="19"/>
                <c:pt idx="0">
                  <c:v>-7.9970781447816002</c:v>
                </c:pt>
                <c:pt idx="1">
                  <c:v>6.386633323109173</c:v>
                </c:pt>
                <c:pt idx="2">
                  <c:v>-2.601307139882497</c:v>
                </c:pt>
                <c:pt idx="3">
                  <c:v>-16.98501860777327</c:v>
                </c:pt>
                <c:pt idx="4">
                  <c:v>-7.9970781447816002</c:v>
                </c:pt>
                <c:pt idx="5">
                  <c:v>2.601307139882497</c:v>
                </c:pt>
                <c:pt idx="6">
                  <c:v>16.98501860777327</c:v>
                </c:pt>
                <c:pt idx="7">
                  <c:v>7.9970781447816002</c:v>
                </c:pt>
                <c:pt idx="8">
                  <c:v>-6.386633323109173</c:v>
                </c:pt>
                <c:pt idx="9">
                  <c:v>2.601307139882497</c:v>
                </c:pt>
                <c:pt idx="11">
                  <c:v>-6.386633323109173</c:v>
                </c:pt>
                <c:pt idx="12">
                  <c:v>-16.98501860777327</c:v>
                </c:pt>
                <c:pt idx="14">
                  <c:v>-2.601307139882497</c:v>
                </c:pt>
                <c:pt idx="15">
                  <c:v>7.9970781447816002</c:v>
                </c:pt>
                <c:pt idx="17">
                  <c:v>16.98501860777327</c:v>
                </c:pt>
                <c:pt idx="18">
                  <c:v>6.386633323109173</c:v>
                </c:pt>
              </c:numCache>
            </c:numRef>
          </c:xVal>
          <c:yVal>
            <c:numRef>
              <c:f>'Step By Step'!$M$94:$M$112</c:f>
              <c:numCache>
                <c:formatCode>General</c:formatCode>
                <c:ptCount val="19"/>
                <c:pt idx="0">
                  <c:v>-8.0852073891772314</c:v>
                </c:pt>
                <c:pt idx="1">
                  <c:v>5.6656158709348343</c:v>
                </c:pt>
                <c:pt idx="2">
                  <c:v>17.073147852168901</c:v>
                </c:pt>
                <c:pt idx="3">
                  <c:v>3.3223245920568356</c:v>
                </c:pt>
                <c:pt idx="4">
                  <c:v>-8.0852073891772314</c:v>
                </c:pt>
                <c:pt idx="5">
                  <c:v>-17.073147852168901</c:v>
                </c:pt>
                <c:pt idx="6">
                  <c:v>-3.3223245920568356</c:v>
                </c:pt>
                <c:pt idx="7">
                  <c:v>8.0852073891772314</c:v>
                </c:pt>
                <c:pt idx="8">
                  <c:v>-5.6656158709348343</c:v>
                </c:pt>
                <c:pt idx="9">
                  <c:v>-17.073147852168901</c:v>
                </c:pt>
                <c:pt idx="11">
                  <c:v>-5.6656158709348343</c:v>
                </c:pt>
                <c:pt idx="12">
                  <c:v>3.3223245920568356</c:v>
                </c:pt>
                <c:pt idx="14">
                  <c:v>17.073147852168901</c:v>
                </c:pt>
                <c:pt idx="15">
                  <c:v>8.0852073891772314</c:v>
                </c:pt>
                <c:pt idx="17">
                  <c:v>-3.3223245920568356</c:v>
                </c:pt>
                <c:pt idx="18">
                  <c:v>5.6656158709348343</c:v>
                </c:pt>
              </c:numCache>
            </c:numRef>
          </c:yVal>
        </c:ser>
        <c:axId val="107864448"/>
        <c:axId val="107865984"/>
      </c:scatterChart>
      <c:valAx>
        <c:axId val="107864448"/>
        <c:scaling>
          <c:orientation val="minMax"/>
          <c:max val="15"/>
          <c:min val="-15"/>
        </c:scaling>
        <c:axPos val="b"/>
        <c:numFmt formatCode="General" sourceLinked="1"/>
        <c:majorTickMark val="none"/>
        <c:tickLblPos val="none"/>
        <c:spPr>
          <a:ln w="9525">
            <a:noFill/>
          </a:ln>
        </c:spPr>
        <c:crossAx val="107865984"/>
        <c:crosses val="autoZero"/>
        <c:crossBetween val="midCat"/>
      </c:valAx>
      <c:valAx>
        <c:axId val="107865984"/>
        <c:scaling>
          <c:orientation val="minMax"/>
          <c:max val="15"/>
          <c:min val="-15"/>
        </c:scaling>
        <c:axPos val="l"/>
        <c:numFmt formatCode="General" sourceLinked="1"/>
        <c:majorTickMark val="none"/>
        <c:tickLblPos val="none"/>
        <c:spPr>
          <a:ln w="9525">
            <a:noFill/>
          </a:ln>
        </c:spPr>
        <c:crossAx val="10786444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5.8139754950017296E-2"/>
          <c:y val="6.7873303167420809E-2"/>
          <c:w val="0.88760025890359728"/>
          <c:h val="0.8687782805429872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tx>
                <c:strRef>
                  <c:f>'Step By Step'!$A$2</c:f>
                  <c:strCache>
                    <c:ptCount val="1"/>
                    <c:pt idx="0">
                      <c:v>Azerbaijan</c:v>
                    </c:pt>
                  </c:strCache>
                </c:strRef>
              </c:tx>
              <c:dLblPos val="r"/>
            </c:dLbl>
            <c:dLbl>
              <c:idx val="1"/>
              <c:tx>
                <c:strRef>
                  <c:f>'Step By Step'!$A$3</c:f>
                  <c:strCache>
                    <c:ptCount val="1"/>
                    <c:pt idx="0">
                      <c:v>Macedonia</c:v>
                    </c:pt>
                  </c:strCache>
                </c:strRef>
              </c:tx>
              <c:dLblPos val="r"/>
            </c:dLbl>
            <c:dLbl>
              <c:idx val="2"/>
              <c:tx>
                <c:strRef>
                  <c:f>'Step By Step'!$A$4</c:f>
                  <c:strCache>
                    <c:ptCount val="1"/>
                    <c:pt idx="0">
                      <c:v>Slovakia</c:v>
                    </c:pt>
                  </c:strCache>
                </c:strRef>
              </c:tx>
              <c:dLblPos val="r"/>
            </c:dLbl>
            <c:dLbl>
              <c:idx val="3"/>
              <c:tx>
                <c:strRef>
                  <c:f>'Step By Step'!$A$5</c:f>
                  <c:strCache>
                    <c:ptCount val="1"/>
                    <c:pt idx="0">
                      <c:v>Moldova</c:v>
                    </c:pt>
                  </c:strCache>
                </c:strRef>
              </c:tx>
              <c:dLblPos val="r"/>
            </c:dLbl>
            <c:dLbl>
              <c:idx val="4"/>
              <c:tx>
                <c:strRef>
                  <c:f>'Step By Step'!$A$6</c:f>
                  <c:strCache>
                    <c:ptCount val="1"/>
                    <c:pt idx="0">
                      <c:v>Turkey</c:v>
                    </c:pt>
                  </c:strCache>
                </c:strRef>
              </c:tx>
              <c:dLblPos val="r"/>
            </c:dLbl>
            <c:dLbl>
              <c:idx val="5"/>
              <c:tx>
                <c:strRef>
                  <c:f>'Step By Step'!$A$7</c:f>
                  <c:strCache>
                    <c:ptCount val="1"/>
                    <c:pt idx="0">
                      <c:v>South Africa</c:v>
                    </c:pt>
                  </c:strCache>
                </c:strRef>
              </c:tx>
              <c:dLblPos val="r"/>
            </c:dLbl>
            <c:dLbl>
              <c:idx val="6"/>
              <c:tx>
                <c:strRef>
                  <c:f>'Step By Step'!$A$8</c:f>
                  <c:strCache>
                    <c:ptCount val="1"/>
                    <c:pt idx="0">
                      <c:v>Argentina</c:v>
                    </c:pt>
                  </c:strCache>
                </c:strRef>
              </c:tx>
              <c:dLblPos val="r"/>
            </c:dLbl>
            <c:dLbl>
              <c:idx val="7"/>
              <c:tx>
                <c:strRef>
                  <c:f>'Step By Step'!$A$9</c:f>
                  <c:strCache>
                    <c:ptCount val="1"/>
                    <c:pt idx="0">
                      <c:v>Lithuania</c:v>
                    </c:pt>
                  </c:strCache>
                </c:strRef>
              </c:tx>
              <c:dLblPos val="r"/>
            </c:dLbl>
            <c:dLbl>
              <c:idx val="8"/>
              <c:tx>
                <c:strRef>
                  <c:f>'Step By Step'!$A$10</c:f>
                  <c:strCache>
                    <c:ptCount val="1"/>
                    <c:pt idx="0">
                      <c:v>Poland</c:v>
                    </c:pt>
                  </c:strCache>
                </c:strRef>
              </c:tx>
              <c:dLblPos val="r"/>
            </c:dLbl>
            <c:dLbl>
              <c:idx val="9"/>
              <c:tx>
                <c:strRef>
                  <c:f>'Step By Step'!#REF!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r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r"/>
            <c:showVal val="1"/>
          </c:dLbls>
          <c:xVal>
            <c:numRef>
              <c:f>'Step By Step'!$G$2:$G$47</c:f>
              <c:numCache>
                <c:formatCode>General</c:formatCode>
                <c:ptCount val="46"/>
                <c:pt idx="0">
                  <c:v>-4.7204533964816775E-2</c:v>
                </c:pt>
                <c:pt idx="1">
                  <c:v>-0.59424449374049515</c:v>
                </c:pt>
                <c:pt idx="2">
                  <c:v>0.37017833878391282</c:v>
                </c:pt>
                <c:pt idx="3">
                  <c:v>-0.62295466522942944</c:v>
                </c:pt>
                <c:pt idx="4">
                  <c:v>-0.64074157076809191</c:v>
                </c:pt>
                <c:pt idx="5">
                  <c:v>-0.31955264037141706</c:v>
                </c:pt>
                <c:pt idx="6">
                  <c:v>-0.6011980735476814</c:v>
                </c:pt>
                <c:pt idx="7">
                  <c:v>-0.38111665493716296</c:v>
                </c:pt>
                <c:pt idx="8">
                  <c:v>-0.63786394521166401</c:v>
                </c:pt>
                <c:pt idx="9">
                  <c:v>-0.22989764002213198</c:v>
                </c:pt>
                <c:pt idx="10">
                  <c:v>-0.34048836736105681</c:v>
                </c:pt>
                <c:pt idx="11">
                  <c:v>-0.51399339527021948</c:v>
                </c:pt>
                <c:pt idx="12">
                  <c:v>-0.80435453002806323</c:v>
                </c:pt>
                <c:pt idx="13">
                  <c:v>-0.85556782299162282</c:v>
                </c:pt>
                <c:pt idx="14">
                  <c:v>-4.4257040375426424E-2</c:v>
                </c:pt>
                <c:pt idx="15">
                  <c:v>-0.55488895089628476</c:v>
                </c:pt>
                <c:pt idx="16">
                  <c:v>-0.35093727228370619</c:v>
                </c:pt>
                <c:pt idx="17">
                  <c:v>0.22611171274919506</c:v>
                </c:pt>
                <c:pt idx="18">
                  <c:v>-0.57853598415208285</c:v>
                </c:pt>
                <c:pt idx="19">
                  <c:v>6.5367624964830062E-2</c:v>
                </c:pt>
                <c:pt idx="20">
                  <c:v>-0.52726771712997056</c:v>
                </c:pt>
                <c:pt idx="21">
                  <c:v>-0.25796740369222448</c:v>
                </c:pt>
                <c:pt idx="22">
                  <c:v>-0.22926369199238136</c:v>
                </c:pt>
                <c:pt idx="23">
                  <c:v>-4.3671508523191092E-2</c:v>
                </c:pt>
                <c:pt idx="24">
                  <c:v>7.9272562173309219E-2</c:v>
                </c:pt>
                <c:pt idx="25">
                  <c:v>-0.28891842590851352</c:v>
                </c:pt>
                <c:pt idx="26">
                  <c:v>-0.63309825388772234</c:v>
                </c:pt>
                <c:pt idx="27">
                  <c:v>-0.2602920924045487</c:v>
                </c:pt>
                <c:pt idx="28">
                  <c:v>-5.0254067021701987E-2</c:v>
                </c:pt>
                <c:pt idx="29">
                  <c:v>0.74673933829755323</c:v>
                </c:pt>
                <c:pt idx="30">
                  <c:v>-0.15780793610248181</c:v>
                </c:pt>
                <c:pt idx="31">
                  <c:v>0.34541427819721043</c:v>
                </c:pt>
                <c:pt idx="32">
                  <c:v>0.69230074988638945</c:v>
                </c:pt>
                <c:pt idx="33">
                  <c:v>0.15312899971251481</c:v>
                </c:pt>
                <c:pt idx="34">
                  <c:v>1.4915685417628688</c:v>
                </c:pt>
                <c:pt idx="35">
                  <c:v>0.1526687875082538</c:v>
                </c:pt>
                <c:pt idx="36">
                  <c:v>0.50423184882683236</c:v>
                </c:pt>
                <c:pt idx="37">
                  <c:v>0.23327740714359674</c:v>
                </c:pt>
                <c:pt idx="38">
                  <c:v>0.40924495796170052</c:v>
                </c:pt>
                <c:pt idx="39">
                  <c:v>0.53260603250270655</c:v>
                </c:pt>
                <c:pt idx="40">
                  <c:v>0.56833414596516962</c:v>
                </c:pt>
                <c:pt idx="41">
                  <c:v>0.49197776347157984</c:v>
                </c:pt>
                <c:pt idx="42">
                  <c:v>0.86034965478799397</c:v>
                </c:pt>
                <c:pt idx="43">
                  <c:v>0.78120428186975699</c:v>
                </c:pt>
                <c:pt idx="44">
                  <c:v>0.74248227590636595</c:v>
                </c:pt>
                <c:pt idx="45">
                  <c:v>1.3480107459077675</c:v>
                </c:pt>
              </c:numCache>
            </c:numRef>
          </c:xVal>
          <c:yVal>
            <c:numRef>
              <c:f>'Step By Step'!$H$2:$H$47</c:f>
              <c:numCache>
                <c:formatCode>General</c:formatCode>
                <c:ptCount val="46"/>
                <c:pt idx="0">
                  <c:v>-1.1746670716342069</c:v>
                </c:pt>
                <c:pt idx="1">
                  <c:v>-0.65353168583990495</c:v>
                </c:pt>
                <c:pt idx="2">
                  <c:v>-1.3884408082436943</c:v>
                </c:pt>
                <c:pt idx="3">
                  <c:v>-0.4515831003794003</c:v>
                </c:pt>
                <c:pt idx="4">
                  <c:v>-0.52254922517373292</c:v>
                </c:pt>
                <c:pt idx="5">
                  <c:v>-0.82325567386640774</c:v>
                </c:pt>
                <c:pt idx="6">
                  <c:v>-0.37848303351787943</c:v>
                </c:pt>
                <c:pt idx="7">
                  <c:v>-0.60099540098325854</c:v>
                </c:pt>
                <c:pt idx="8">
                  <c:v>-0.20125818583211108</c:v>
                </c:pt>
                <c:pt idx="9">
                  <c:v>-0.59191034416048049</c:v>
                </c:pt>
                <c:pt idx="10">
                  <c:v>-0.37044649644644584</c:v>
                </c:pt>
                <c:pt idx="11">
                  <c:v>-0.186367564266532</c:v>
                </c:pt>
                <c:pt idx="12">
                  <c:v>7.4177440608939271E-2</c:v>
                </c:pt>
                <c:pt idx="13">
                  <c:v>0.41374718377747016</c:v>
                </c:pt>
                <c:pt idx="14">
                  <c:v>-0.58208711835660232</c:v>
                </c:pt>
                <c:pt idx="15">
                  <c:v>-2.8664908998730587E-2</c:v>
                </c:pt>
                <c:pt idx="16">
                  <c:v>-9.8631200860945054E-2</c:v>
                </c:pt>
                <c:pt idx="17">
                  <c:v>-0.54894333077828283</c:v>
                </c:pt>
                <c:pt idx="18">
                  <c:v>0.51354311817742726</c:v>
                </c:pt>
                <c:pt idx="19">
                  <c:v>-0.270117596143296</c:v>
                </c:pt>
                <c:pt idx="20">
                  <c:v>0.62455697327572068</c:v>
                </c:pt>
                <c:pt idx="21">
                  <c:v>8.5512658156031651E-2</c:v>
                </c:pt>
                <c:pt idx="22">
                  <c:v>0.11681583628214601</c:v>
                </c:pt>
                <c:pt idx="23">
                  <c:v>5.2770816740260219E-2</c:v>
                </c:pt>
                <c:pt idx="24">
                  <c:v>-7.1247906411610065E-2</c:v>
                </c:pt>
                <c:pt idx="25">
                  <c:v>0.58629510633639526</c:v>
                </c:pt>
                <c:pt idx="26">
                  <c:v>0.98609750806733243</c:v>
                </c:pt>
                <c:pt idx="27">
                  <c:v>0.64603567878291535</c:v>
                </c:pt>
                <c:pt idx="28">
                  <c:v>0.36161484668352595</c:v>
                </c:pt>
                <c:pt idx="29">
                  <c:v>-0.19648258479122299</c:v>
                </c:pt>
                <c:pt idx="30">
                  <c:v>0.75366942905392009</c:v>
                </c:pt>
                <c:pt idx="31">
                  <c:v>0.15195127645837381</c:v>
                </c:pt>
                <c:pt idx="32">
                  <c:v>4.7041173721279361E-2</c:v>
                </c:pt>
                <c:pt idx="33">
                  <c:v>0.28904831347762122</c:v>
                </c:pt>
                <c:pt idx="34">
                  <c:v>-0.86758073404572078</c:v>
                </c:pt>
                <c:pt idx="35">
                  <c:v>0.58144529610339513</c:v>
                </c:pt>
                <c:pt idx="36">
                  <c:v>0.19207167260340566</c:v>
                </c:pt>
                <c:pt idx="37">
                  <c:v>0.55889331861285219</c:v>
                </c:pt>
                <c:pt idx="38">
                  <c:v>0.45257876419503773</c:v>
                </c:pt>
                <c:pt idx="39">
                  <c:v>0.40782129654969473</c:v>
                </c:pt>
                <c:pt idx="40">
                  <c:v>0.85984440311822197</c:v>
                </c:pt>
                <c:pt idx="41">
                  <c:v>0.78009073221880243</c:v>
                </c:pt>
                <c:pt idx="42">
                  <c:v>0.58499298934972799</c:v>
                </c:pt>
                <c:pt idx="43">
                  <c:v>0.65497303164188214</c:v>
                </c:pt>
                <c:pt idx="44">
                  <c:v>0.65039718988287665</c:v>
                </c:pt>
                <c:pt idx="45">
                  <c:v>0.54380064464953271</c:v>
                </c:pt>
              </c:numCache>
            </c:numRef>
          </c:yVal>
        </c:ser>
        <c:ser>
          <c:idx val="1"/>
          <c:order val="1"/>
          <c:tx>
            <c:strRef>
              <c:f>'Step By Step'!$K$54</c:f>
              <c:strCache>
                <c:ptCount val="1"/>
                <c:pt idx="0">
                  <c:v>Axes</c:v>
                </c:pt>
              </c:strCache>
            </c:strRef>
          </c:tx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'Step By Step'!$L$64:$L$71</c:f>
              <c:numCache>
                <c:formatCode>General</c:formatCode>
                <c:ptCount val="8"/>
                <c:pt idx="0">
                  <c:v>-7.1918557339453866</c:v>
                </c:pt>
                <c:pt idx="1">
                  <c:v>7.1918557339453866</c:v>
                </c:pt>
                <c:pt idx="2">
                  <c:v>0</c:v>
                </c:pt>
                <c:pt idx="3">
                  <c:v>4.493970231495835</c:v>
                </c:pt>
                <c:pt idx="4">
                  <c:v>-4.493970231495835</c:v>
                </c:pt>
                <c:pt idx="5">
                  <c:v>0</c:v>
                </c:pt>
                <c:pt idx="6">
                  <c:v>-5.2991926423320486</c:v>
                </c:pt>
                <c:pt idx="7">
                  <c:v>5.2991926423320486</c:v>
                </c:pt>
              </c:numCache>
            </c:numRef>
          </c:xVal>
          <c:yVal>
            <c:numRef>
              <c:f>'Step By Step'!$M$64:$M$71</c:f>
              <c:numCache>
                <c:formatCode>General</c:formatCode>
                <c:ptCount val="8"/>
                <c:pt idx="0">
                  <c:v>-6.8754116300560328</c:v>
                </c:pt>
                <c:pt idx="1">
                  <c:v>6.8754116300560328</c:v>
                </c:pt>
                <c:pt idx="2">
                  <c:v>0</c:v>
                </c:pt>
                <c:pt idx="3">
                  <c:v>-5.7037659906170335</c:v>
                </c:pt>
                <c:pt idx="4">
                  <c:v>5.7037659906170335</c:v>
                </c:pt>
                <c:pt idx="5">
                  <c:v>0</c:v>
                </c:pt>
                <c:pt idx="6">
                  <c:v>4.493970231495835</c:v>
                </c:pt>
                <c:pt idx="7">
                  <c:v>-4.493970231495835</c:v>
                </c:pt>
              </c:numCache>
            </c:numRef>
          </c:yVal>
        </c:ser>
        <c:ser>
          <c:idx val="2"/>
          <c:order val="2"/>
          <c:tx>
            <c:strRef>
              <c:f>'Step By Step'!$K$73</c:f>
              <c:strCache>
                <c:ptCount val="1"/>
                <c:pt idx="0">
                  <c:v>Cage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'Step By Step'!$L$94:$L$112</c:f>
              <c:numCache>
                <c:formatCode>General</c:formatCode>
                <c:ptCount val="19"/>
                <c:pt idx="0">
                  <c:v>-7.9970781447816002</c:v>
                </c:pt>
                <c:pt idx="1">
                  <c:v>6.386633323109173</c:v>
                </c:pt>
                <c:pt idx="2">
                  <c:v>-2.601307139882497</c:v>
                </c:pt>
                <c:pt idx="3">
                  <c:v>-16.98501860777327</c:v>
                </c:pt>
                <c:pt idx="4">
                  <c:v>-7.9970781447816002</c:v>
                </c:pt>
                <c:pt idx="5">
                  <c:v>2.601307139882497</c:v>
                </c:pt>
                <c:pt idx="6">
                  <c:v>16.98501860777327</c:v>
                </c:pt>
                <c:pt idx="7">
                  <c:v>7.9970781447816002</c:v>
                </c:pt>
                <c:pt idx="8">
                  <c:v>-6.386633323109173</c:v>
                </c:pt>
                <c:pt idx="9">
                  <c:v>2.601307139882497</c:v>
                </c:pt>
                <c:pt idx="11">
                  <c:v>-6.386633323109173</c:v>
                </c:pt>
                <c:pt idx="12">
                  <c:v>-16.98501860777327</c:v>
                </c:pt>
                <c:pt idx="14">
                  <c:v>-2.601307139882497</c:v>
                </c:pt>
                <c:pt idx="15">
                  <c:v>7.9970781447816002</c:v>
                </c:pt>
                <c:pt idx="17">
                  <c:v>16.98501860777327</c:v>
                </c:pt>
                <c:pt idx="18">
                  <c:v>6.386633323109173</c:v>
                </c:pt>
              </c:numCache>
            </c:numRef>
          </c:xVal>
          <c:yVal>
            <c:numRef>
              <c:f>'Step By Step'!$M$94:$M$112</c:f>
              <c:numCache>
                <c:formatCode>General</c:formatCode>
                <c:ptCount val="19"/>
                <c:pt idx="0">
                  <c:v>-8.0852073891772314</c:v>
                </c:pt>
                <c:pt idx="1">
                  <c:v>5.6656158709348343</c:v>
                </c:pt>
                <c:pt idx="2">
                  <c:v>17.073147852168901</c:v>
                </c:pt>
                <c:pt idx="3">
                  <c:v>3.3223245920568356</c:v>
                </c:pt>
                <c:pt idx="4">
                  <c:v>-8.0852073891772314</c:v>
                </c:pt>
                <c:pt idx="5">
                  <c:v>-17.073147852168901</c:v>
                </c:pt>
                <c:pt idx="6">
                  <c:v>-3.3223245920568356</c:v>
                </c:pt>
                <c:pt idx="7">
                  <c:v>8.0852073891772314</c:v>
                </c:pt>
                <c:pt idx="8">
                  <c:v>-5.6656158709348343</c:v>
                </c:pt>
                <c:pt idx="9">
                  <c:v>-17.073147852168901</c:v>
                </c:pt>
                <c:pt idx="11">
                  <c:v>-5.6656158709348343</c:v>
                </c:pt>
                <c:pt idx="12">
                  <c:v>3.3223245920568356</c:v>
                </c:pt>
                <c:pt idx="14">
                  <c:v>17.073147852168901</c:v>
                </c:pt>
                <c:pt idx="15">
                  <c:v>8.0852073891772314</c:v>
                </c:pt>
                <c:pt idx="17">
                  <c:v>-3.3223245920568356</c:v>
                </c:pt>
                <c:pt idx="18">
                  <c:v>5.6656158709348343</c:v>
                </c:pt>
              </c:numCache>
            </c:numRef>
          </c:yVal>
        </c:ser>
        <c:axId val="107699584"/>
        <c:axId val="107713664"/>
      </c:scatterChart>
      <c:valAx>
        <c:axId val="107699584"/>
        <c:scaling>
          <c:orientation val="minMax"/>
          <c:max val="15"/>
          <c:min val="-15"/>
        </c:scaling>
        <c:axPos val="b"/>
        <c:numFmt formatCode="General" sourceLinked="1"/>
        <c:majorTickMark val="none"/>
        <c:tickLblPos val="none"/>
        <c:spPr>
          <a:ln w="9525">
            <a:noFill/>
          </a:ln>
        </c:spPr>
        <c:crossAx val="107713664"/>
        <c:crosses val="autoZero"/>
        <c:crossBetween val="midCat"/>
      </c:valAx>
      <c:valAx>
        <c:axId val="107713664"/>
        <c:scaling>
          <c:orientation val="minMax"/>
          <c:max val="15"/>
          <c:min val="-15"/>
        </c:scaling>
        <c:axPos val="l"/>
        <c:numFmt formatCode="General" sourceLinked="1"/>
        <c:majorTickMark val="none"/>
        <c:tickLblPos val="none"/>
        <c:spPr>
          <a:ln w="9525">
            <a:noFill/>
          </a:ln>
        </c:spPr>
        <c:crossAx val="10769958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5" footer="0.5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79537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0.84848</cdr:x>
      <cdr:y>0.47484</cdr:y>
    </cdr:from>
    <cdr:to>
      <cdr:x>0.99599</cdr:x>
      <cdr:y>0.51838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7902222" y="2886807"/>
          <a:ext cx="1373765" cy="264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200" b="1" i="0" baseline="0">
              <a:solidFill>
                <a:schemeClr val="accent3">
                  <a:lumMod val="50000"/>
                </a:schemeClr>
              </a:solidFill>
              <a:latin typeface="+mn-lt"/>
              <a:ea typeface="+mn-ea"/>
              <a:cs typeface="+mn-cs"/>
            </a:rPr>
            <a:t>Extent of coverage</a:t>
          </a:r>
        </a:p>
        <a:p xmlns:a="http://schemas.openxmlformats.org/drawingml/2006/main">
          <a:endParaRPr lang="fr-FR" sz="1200"/>
        </a:p>
      </cdr:txBody>
    </cdr:sp>
  </cdr:relSizeAnchor>
  <cdr:relSizeAnchor xmlns:cdr="http://schemas.openxmlformats.org/drawingml/2006/chartDrawing">
    <cdr:from>
      <cdr:x>0.08338</cdr:x>
      <cdr:y>0.72134</cdr:y>
    </cdr:from>
    <cdr:to>
      <cdr:x>0.27791</cdr:x>
      <cdr:y>0.82326</cdr:y>
    </cdr:to>
    <cdr:sp macro="" textlink="">
      <cdr:nvSpPr>
        <cdr:cNvPr id="5" name="ZoneTexte 1"/>
        <cdr:cNvSpPr txBox="1"/>
      </cdr:nvSpPr>
      <cdr:spPr>
        <a:xfrm xmlns:a="http://schemas.openxmlformats.org/drawingml/2006/main" rot="1603783">
          <a:off x="768272" y="3649847"/>
          <a:ext cx="1792326" cy="5156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200" b="1" i="0" baseline="0">
              <a:solidFill>
                <a:schemeClr val="accent3">
                  <a:lumMod val="50000"/>
                </a:schemeClr>
              </a:solidFill>
              <a:latin typeface="+mn-lt"/>
              <a:ea typeface="+mn-ea"/>
              <a:cs typeface="+mn-cs"/>
            </a:rPr>
            <a:t>Maximum duratiion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200" b="1" i="0" baseline="0">
              <a:solidFill>
                <a:schemeClr val="accent3">
                  <a:lumMod val="50000"/>
                </a:schemeClr>
              </a:solidFill>
              <a:latin typeface="+mn-lt"/>
              <a:ea typeface="+mn-ea"/>
              <a:cs typeface="+mn-cs"/>
            </a:rPr>
            <a:t> of benefit  </a:t>
          </a:r>
          <a:endParaRPr lang="fr-FR" sz="1200" b="1">
            <a:solidFill>
              <a:schemeClr val="accent3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0.51124</cdr:x>
      <cdr:y>0.72176</cdr:y>
    </cdr:from>
    <cdr:to>
      <cdr:x>0.54737</cdr:x>
      <cdr:y>0.95243</cdr:y>
    </cdr:to>
    <cdr:sp macro="" textlink="">
      <cdr:nvSpPr>
        <cdr:cNvPr id="6" name="ZoneTexte 2"/>
        <cdr:cNvSpPr txBox="1"/>
      </cdr:nvSpPr>
      <cdr:spPr>
        <a:xfrm xmlns:a="http://schemas.openxmlformats.org/drawingml/2006/main" rot="16200000">
          <a:off x="4228386" y="4920883"/>
          <a:ext cx="1402367" cy="33649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200" b="1" i="0" baseline="0">
              <a:solidFill>
                <a:schemeClr val="accent3">
                  <a:lumMod val="50000"/>
                </a:schemeClr>
              </a:solidFill>
              <a:latin typeface="+mn-lt"/>
              <a:ea typeface="+mn-ea"/>
              <a:cs typeface="+mn-cs"/>
            </a:rPr>
            <a:t>Level of benefit</a:t>
          </a:r>
          <a:endParaRPr lang="fr-FR" sz="1200" b="1">
            <a:solidFill>
              <a:schemeClr val="accent3">
                <a:lumMod val="50000"/>
              </a:schemeClr>
            </a:solidFill>
          </a:endParaRPr>
        </a:p>
        <a:p xmlns:a="http://schemas.openxmlformats.org/drawingml/2006/main">
          <a:endParaRPr lang="fr-FR" sz="1200" b="1">
            <a:solidFill>
              <a:schemeClr val="accent3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0.33416</cdr:x>
      <cdr:y>0.17379</cdr:y>
    </cdr:from>
    <cdr:to>
      <cdr:x>0.50209</cdr:x>
      <cdr:y>0.20474</cdr:y>
    </cdr:to>
    <cdr:sp macro="" textlink="">
      <cdr:nvSpPr>
        <cdr:cNvPr id="52" name="ZoneTexte 51"/>
        <cdr:cNvSpPr txBox="1"/>
      </cdr:nvSpPr>
      <cdr:spPr>
        <a:xfrm xmlns:a="http://schemas.openxmlformats.org/drawingml/2006/main">
          <a:off x="3201304" y="1118852"/>
          <a:ext cx="1608785" cy="199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fr-FR" sz="1100" i="1"/>
            <a:t>Low</a:t>
          </a:r>
          <a:r>
            <a:rPr lang="fr-FR" sz="1100" i="1" baseline="0"/>
            <a:t> level of benefit</a:t>
          </a:r>
          <a:endParaRPr lang="fr-FR" sz="1100" i="1"/>
        </a:p>
      </cdr:txBody>
    </cdr:sp>
  </cdr:relSizeAnchor>
  <cdr:relSizeAnchor xmlns:cdr="http://schemas.openxmlformats.org/drawingml/2006/chartDrawing">
    <cdr:from>
      <cdr:x>0.32111</cdr:x>
      <cdr:y>0.92032</cdr:y>
    </cdr:from>
    <cdr:to>
      <cdr:x>0.48904</cdr:x>
      <cdr:y>0.95126</cdr:y>
    </cdr:to>
    <cdr:sp macro="" textlink="">
      <cdr:nvSpPr>
        <cdr:cNvPr id="54" name="ZoneTexte 1"/>
        <cdr:cNvSpPr txBox="1"/>
      </cdr:nvSpPr>
      <cdr:spPr>
        <a:xfrm xmlns:a="http://schemas.openxmlformats.org/drawingml/2006/main">
          <a:off x="2958649" y="4656628"/>
          <a:ext cx="1547267" cy="156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fr-FR" sz="1100" b="1" i="1"/>
            <a:t>High</a:t>
          </a:r>
          <a:r>
            <a:rPr lang="fr-FR" sz="1100" i="1" baseline="0"/>
            <a:t> level of benefit</a:t>
          </a:r>
          <a:endParaRPr lang="fr-FR" sz="1100" i="1"/>
        </a:p>
      </cdr:txBody>
    </cdr:sp>
  </cdr:relSizeAnchor>
  <cdr:relSizeAnchor xmlns:cdr="http://schemas.openxmlformats.org/drawingml/2006/chartDrawing">
    <cdr:from>
      <cdr:x>0.00828</cdr:x>
      <cdr:y>0.4338</cdr:y>
    </cdr:from>
    <cdr:to>
      <cdr:x>0.1694</cdr:x>
      <cdr:y>0.55372</cdr:y>
    </cdr:to>
    <cdr:sp macro="" textlink="">
      <cdr:nvSpPr>
        <cdr:cNvPr id="61" name="ZoneTexte 1"/>
        <cdr:cNvSpPr txBox="1"/>
      </cdr:nvSpPr>
      <cdr:spPr>
        <a:xfrm xmlns:a="http://schemas.openxmlformats.org/drawingml/2006/main">
          <a:off x="77140" y="2637320"/>
          <a:ext cx="1500565" cy="72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fr-FR" sz="1100" b="1" i="1"/>
            <a:t>Low</a:t>
          </a:r>
          <a:r>
            <a:rPr lang="fr-FR" sz="1100" i="1"/>
            <a:t> proportion of unemployed</a:t>
          </a:r>
          <a:r>
            <a:rPr lang="fr-FR" sz="1100" i="1" baseline="0"/>
            <a:t> receiving unemployment benefits</a:t>
          </a:r>
          <a:endParaRPr lang="fr-FR" sz="1100" i="1"/>
        </a:p>
      </cdr:txBody>
    </cdr:sp>
  </cdr:relSizeAnchor>
  <cdr:relSizeAnchor xmlns:cdr="http://schemas.openxmlformats.org/drawingml/2006/chartDrawing">
    <cdr:from>
      <cdr:x>0.4992</cdr:x>
      <cdr:y>0.83397</cdr:y>
    </cdr:from>
    <cdr:to>
      <cdr:x>0.5006</cdr:x>
      <cdr:y>0.93191</cdr:y>
    </cdr:to>
    <cdr:sp macro="" textlink="">
      <cdr:nvSpPr>
        <cdr:cNvPr id="11" name="Connecteur droit avec flèche 10"/>
        <cdr:cNvSpPr/>
      </cdr:nvSpPr>
      <cdr:spPr bwMode="auto">
        <a:xfrm xmlns:a="http://schemas.openxmlformats.org/drawingml/2006/main" rot="5400000">
          <a:off x="4358050" y="5361331"/>
          <a:ext cx="595430" cy="13038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chemeClr val="accent3"/>
          </a:solidFill>
          <a:prstDash val="dashDot"/>
          <a:round/>
          <a:headEnd type="none" w="med" len="med"/>
          <a:tailEnd type="arrow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0.56566</cdr:x>
      <cdr:y>0.54545</cdr:y>
    </cdr:from>
    <cdr:to>
      <cdr:x>0.60732</cdr:x>
      <cdr:y>0.59574</cdr:y>
    </cdr:to>
    <cdr:sp macro="" textlink="">
      <cdr:nvSpPr>
        <cdr:cNvPr id="10" name="ZoneTexte 9"/>
        <cdr:cNvSpPr txBox="1"/>
      </cdr:nvSpPr>
      <cdr:spPr>
        <a:xfrm xmlns:a="http://schemas.openxmlformats.org/drawingml/2006/main">
          <a:off x="5268147" y="3316112"/>
          <a:ext cx="388056" cy="30574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fr-FR" sz="1800" b="1">
              <a:solidFill>
                <a:srgbClr val="53682A"/>
              </a:solidFill>
            </a:rPr>
            <a:t>+</a:t>
          </a:r>
        </a:p>
      </cdr:txBody>
    </cdr:sp>
  </cdr:relSizeAnchor>
  <cdr:relSizeAnchor xmlns:cdr="http://schemas.openxmlformats.org/drawingml/2006/chartDrawing">
    <cdr:from>
      <cdr:x>0.48359</cdr:x>
      <cdr:y>0.92843</cdr:y>
    </cdr:from>
    <cdr:to>
      <cdr:x>0.51894</cdr:x>
      <cdr:y>0.97872</cdr:y>
    </cdr:to>
    <cdr:sp macro="" textlink="">
      <cdr:nvSpPr>
        <cdr:cNvPr id="12" name="ZoneTexte 1"/>
        <cdr:cNvSpPr txBox="1"/>
      </cdr:nvSpPr>
      <cdr:spPr>
        <a:xfrm xmlns:a="http://schemas.openxmlformats.org/drawingml/2006/main">
          <a:off x="4503795" y="5644444"/>
          <a:ext cx="329259" cy="30574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fr-FR" sz="1800" b="1">
              <a:solidFill>
                <a:srgbClr val="53682A"/>
              </a:solidFill>
            </a:rPr>
            <a:t>+</a:t>
          </a:r>
        </a:p>
      </cdr:txBody>
    </cdr:sp>
  </cdr:relSizeAnchor>
  <cdr:relSizeAnchor xmlns:cdr="http://schemas.openxmlformats.org/drawingml/2006/chartDrawing">
    <cdr:from>
      <cdr:x>0.82323</cdr:x>
      <cdr:y>0.45261</cdr:y>
    </cdr:from>
    <cdr:to>
      <cdr:x>0.85859</cdr:x>
      <cdr:y>0.5029</cdr:y>
    </cdr:to>
    <cdr:sp macro="" textlink="">
      <cdr:nvSpPr>
        <cdr:cNvPr id="13" name="ZoneTexte 1"/>
        <cdr:cNvSpPr txBox="1"/>
      </cdr:nvSpPr>
      <cdr:spPr>
        <a:xfrm xmlns:a="http://schemas.openxmlformats.org/drawingml/2006/main">
          <a:off x="7667037" y="2751667"/>
          <a:ext cx="329259" cy="30574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fr-FR" sz="1800" b="1">
              <a:solidFill>
                <a:srgbClr val="53682A"/>
              </a:solidFill>
            </a:rPr>
            <a:t>+</a:t>
          </a:r>
        </a:p>
      </cdr:txBody>
    </cdr:sp>
  </cdr:relSizeAnchor>
  <cdr:relSizeAnchor xmlns:cdr="http://schemas.openxmlformats.org/drawingml/2006/chartDrawing">
    <cdr:from>
      <cdr:x>0.2197</cdr:x>
      <cdr:y>0.82979</cdr:y>
    </cdr:from>
    <cdr:to>
      <cdr:x>0.26136</cdr:x>
      <cdr:y>0.88008</cdr:y>
    </cdr:to>
    <cdr:sp macro="" textlink="">
      <cdr:nvSpPr>
        <cdr:cNvPr id="14" name="ZoneTexte 1"/>
        <cdr:cNvSpPr txBox="1"/>
      </cdr:nvSpPr>
      <cdr:spPr>
        <a:xfrm xmlns:a="http://schemas.openxmlformats.org/drawingml/2006/main" rot="1888488">
          <a:off x="2046112" y="5044722"/>
          <a:ext cx="388056" cy="30574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fr-FR" sz="1800" b="1">
              <a:solidFill>
                <a:srgbClr val="53682A"/>
              </a:solidFill>
            </a:rPr>
            <a:t>+</a:t>
          </a:r>
        </a:p>
      </cdr:txBody>
    </cdr:sp>
  </cdr:relSizeAnchor>
  <cdr:relSizeAnchor xmlns:cdr="http://schemas.openxmlformats.org/drawingml/2006/chartDrawing">
    <cdr:from>
      <cdr:x>0.10985</cdr:x>
      <cdr:y>0.74081</cdr:y>
    </cdr:from>
    <cdr:to>
      <cdr:x>0.15152</cdr:x>
      <cdr:y>0.7911</cdr:y>
    </cdr:to>
    <cdr:sp macro="" textlink="">
      <cdr:nvSpPr>
        <cdr:cNvPr id="15" name="ZoneTexte 1"/>
        <cdr:cNvSpPr txBox="1"/>
      </cdr:nvSpPr>
      <cdr:spPr>
        <a:xfrm xmlns:a="http://schemas.openxmlformats.org/drawingml/2006/main" rot="1888488">
          <a:off x="1023054" y="4503797"/>
          <a:ext cx="388056" cy="30574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fr-FR" sz="1800" b="1">
              <a:solidFill>
                <a:srgbClr val="53682A"/>
              </a:solidFill>
            </a:rPr>
            <a:t>-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606424</xdr:colOff>
      <xdr:row>15</xdr:row>
      <xdr:rowOff>79374</xdr:rowOff>
    </xdr:from>
    <xdr:to>
      <xdr:col>15</xdr:col>
      <xdr:colOff>889000</xdr:colOff>
      <xdr:row>50</xdr:row>
      <xdr:rowOff>25400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0.83081</cdr:x>
      <cdr:y>0.51944</cdr:y>
    </cdr:from>
    <cdr:to>
      <cdr:x>1</cdr:x>
      <cdr:y>0.55899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7737592" y="3157977"/>
          <a:ext cx="1575741" cy="240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200" b="1" i="0" baseline="0">
              <a:solidFill>
                <a:schemeClr val="accent3">
                  <a:lumMod val="50000"/>
                </a:schemeClr>
              </a:solidFill>
              <a:latin typeface="+mn-lt"/>
              <a:ea typeface="+mn-ea"/>
              <a:cs typeface="+mn-cs"/>
            </a:rPr>
            <a:t>Extent of coverage</a:t>
          </a:r>
        </a:p>
        <a:p xmlns:a="http://schemas.openxmlformats.org/drawingml/2006/main">
          <a:endParaRPr lang="fr-FR" sz="1200"/>
        </a:p>
      </cdr:txBody>
    </cdr:sp>
  </cdr:relSizeAnchor>
  <cdr:relSizeAnchor xmlns:cdr="http://schemas.openxmlformats.org/drawingml/2006/chartDrawing">
    <cdr:from>
      <cdr:x>0.68518</cdr:x>
      <cdr:y>0.80883</cdr:y>
    </cdr:from>
    <cdr:to>
      <cdr:x>0.99432</cdr:x>
      <cdr:y>0.87476</cdr:y>
    </cdr:to>
    <cdr:sp macro="" textlink="">
      <cdr:nvSpPr>
        <cdr:cNvPr id="5" name="ZoneTexte 1"/>
        <cdr:cNvSpPr txBox="1"/>
      </cdr:nvSpPr>
      <cdr:spPr>
        <a:xfrm xmlns:a="http://schemas.openxmlformats.org/drawingml/2006/main" rot="19596910">
          <a:off x="6387070" y="5300424"/>
          <a:ext cx="2881751" cy="4320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200" b="1" i="0" baseline="0">
              <a:solidFill>
                <a:schemeClr val="accent3">
                  <a:lumMod val="50000"/>
                </a:schemeClr>
              </a:solidFill>
              <a:latin typeface="+mn-lt"/>
              <a:ea typeface="+mn-ea"/>
              <a:cs typeface="+mn-cs"/>
            </a:rPr>
            <a:t>(-)   Maximum duratiion of benefit  ( + )</a:t>
          </a:r>
        </a:p>
        <a:p xmlns:a="http://schemas.openxmlformats.org/drawingml/2006/main">
          <a:endParaRPr lang="fr-FR" sz="1200" b="1">
            <a:solidFill>
              <a:schemeClr val="accent3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0.50231</cdr:x>
      <cdr:y>0.00331</cdr:y>
    </cdr:from>
    <cdr:to>
      <cdr:x>0.53234</cdr:x>
      <cdr:y>0.22903</cdr:y>
    </cdr:to>
    <cdr:sp macro="" textlink="">
      <cdr:nvSpPr>
        <cdr:cNvPr id="6" name="ZoneTexte 2"/>
        <cdr:cNvSpPr txBox="1"/>
      </cdr:nvSpPr>
      <cdr:spPr>
        <a:xfrm xmlns:a="http://schemas.openxmlformats.org/drawingml/2006/main" rot="16200000">
          <a:off x="4131857" y="566428"/>
          <a:ext cx="1372273" cy="27968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alpha val="72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200" b="1" i="0" baseline="0">
              <a:solidFill>
                <a:schemeClr val="accent3">
                  <a:lumMod val="50000"/>
                </a:schemeClr>
              </a:solidFill>
              <a:latin typeface="+mn-lt"/>
              <a:ea typeface="+mn-ea"/>
              <a:cs typeface="+mn-cs"/>
            </a:rPr>
            <a:t>Level of benefit</a:t>
          </a:r>
          <a:endParaRPr lang="fr-FR" sz="1200" b="1">
            <a:solidFill>
              <a:schemeClr val="accent3">
                <a:lumMod val="50000"/>
              </a:schemeClr>
            </a:solidFill>
          </a:endParaRPr>
        </a:p>
        <a:p xmlns:a="http://schemas.openxmlformats.org/drawingml/2006/main">
          <a:endParaRPr lang="fr-FR" sz="1200" b="1">
            <a:solidFill>
              <a:schemeClr val="accent3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0.32576</cdr:x>
      <cdr:y>0.95938</cdr:y>
    </cdr:from>
    <cdr:to>
      <cdr:x>0.49369</cdr:x>
      <cdr:y>0.99033</cdr:y>
    </cdr:to>
    <cdr:sp macro="" textlink="">
      <cdr:nvSpPr>
        <cdr:cNvPr id="52" name="ZoneTexte 51"/>
        <cdr:cNvSpPr txBox="1"/>
      </cdr:nvSpPr>
      <cdr:spPr>
        <a:xfrm xmlns:a="http://schemas.openxmlformats.org/drawingml/2006/main">
          <a:off x="3033889" y="5832593"/>
          <a:ext cx="1563981" cy="1881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fr-FR" sz="1100" i="1"/>
            <a:t>Low</a:t>
          </a:r>
          <a:r>
            <a:rPr lang="fr-FR" sz="1100" i="1" baseline="0"/>
            <a:t> level of benefit</a:t>
          </a:r>
          <a:endParaRPr lang="fr-FR" sz="1100" i="1"/>
        </a:p>
      </cdr:txBody>
    </cdr:sp>
  </cdr:relSizeAnchor>
  <cdr:relSizeAnchor xmlns:cdr="http://schemas.openxmlformats.org/drawingml/2006/chartDrawing">
    <cdr:from>
      <cdr:x>0.32828</cdr:x>
      <cdr:y>0.01161</cdr:y>
    </cdr:from>
    <cdr:to>
      <cdr:x>0.49621</cdr:x>
      <cdr:y>0.04255</cdr:y>
    </cdr:to>
    <cdr:sp macro="" textlink="">
      <cdr:nvSpPr>
        <cdr:cNvPr id="54" name="ZoneTexte 1"/>
        <cdr:cNvSpPr txBox="1"/>
      </cdr:nvSpPr>
      <cdr:spPr>
        <a:xfrm xmlns:a="http://schemas.openxmlformats.org/drawingml/2006/main">
          <a:off x="3057408" y="70556"/>
          <a:ext cx="1563981" cy="1881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fr-FR" sz="1100" b="1" i="1"/>
            <a:t>High</a:t>
          </a:r>
          <a:r>
            <a:rPr lang="fr-FR" sz="1100" i="1" baseline="0"/>
            <a:t> level of benefit</a:t>
          </a:r>
          <a:endParaRPr lang="fr-FR" sz="1100" i="1"/>
        </a:p>
      </cdr:txBody>
    </cdr:sp>
  </cdr:relSizeAnchor>
  <cdr:relSizeAnchor xmlns:cdr="http://schemas.openxmlformats.org/drawingml/2006/chartDrawing">
    <cdr:from>
      <cdr:x>0.00126</cdr:x>
      <cdr:y>0.48356</cdr:y>
    </cdr:from>
    <cdr:to>
      <cdr:x>0.17172</cdr:x>
      <cdr:y>0.60348</cdr:y>
    </cdr:to>
    <cdr:sp macro="" textlink="">
      <cdr:nvSpPr>
        <cdr:cNvPr id="61" name="ZoneTexte 1"/>
        <cdr:cNvSpPr txBox="1"/>
      </cdr:nvSpPr>
      <cdr:spPr>
        <a:xfrm xmlns:a="http://schemas.openxmlformats.org/drawingml/2006/main">
          <a:off x="11760" y="2939815"/>
          <a:ext cx="1587500" cy="7290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fr-FR" sz="1100" b="1" i="1"/>
            <a:t>Low</a:t>
          </a:r>
          <a:r>
            <a:rPr lang="fr-FR" sz="1100" i="1"/>
            <a:t> proportion of unemployed</a:t>
          </a:r>
          <a:r>
            <a:rPr lang="fr-FR" sz="1100" i="1" baseline="0"/>
            <a:t> receiving unemployment benefits</a:t>
          </a:r>
          <a:endParaRPr lang="fr-FR" sz="1100" i="1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49</xdr:row>
      <xdr:rowOff>152400</xdr:rowOff>
    </xdr:from>
    <xdr:to>
      <xdr:col>10</xdr:col>
      <xdr:colOff>0</xdr:colOff>
      <xdr:row>62</xdr:row>
      <xdr:rowOff>28575</xdr:rowOff>
    </xdr:to>
    <xdr:graphicFrame macro="">
      <xdr:nvGraphicFramePr>
        <xdr:cNvPr id="210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63</xdr:row>
      <xdr:rowOff>0</xdr:rowOff>
    </xdr:from>
    <xdr:to>
      <xdr:col>10</xdr:col>
      <xdr:colOff>19050</xdr:colOff>
      <xdr:row>76</xdr:row>
      <xdr:rowOff>0</xdr:rowOff>
    </xdr:to>
    <xdr:graphicFrame macro="">
      <xdr:nvGraphicFramePr>
        <xdr:cNvPr id="210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55</xdr:row>
      <xdr:rowOff>19050</xdr:rowOff>
    </xdr:from>
    <xdr:to>
      <xdr:col>5</xdr:col>
      <xdr:colOff>514350</xdr:colOff>
      <xdr:row>58</xdr:row>
      <xdr:rowOff>152400</xdr:rowOff>
    </xdr:to>
    <xdr:sp macro="" textlink="">
      <xdr:nvSpPr>
        <xdr:cNvPr id="2055" name="Text Box 7"/>
        <xdr:cNvSpPr txBox="1">
          <a:spLocks noChangeArrowheads="1"/>
        </xdr:cNvSpPr>
      </xdr:nvSpPr>
      <xdr:spPr bwMode="auto">
        <a:xfrm>
          <a:off x="1219200" y="2809875"/>
          <a:ext cx="2343150" cy="695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Arial"/>
              <a:cs typeface="Arial"/>
            </a:rPr>
            <a:t>Create a xy-scatter based on G2:H11</a:t>
          </a:r>
        </a:p>
      </xdr:txBody>
    </xdr:sp>
    <xdr:clientData/>
  </xdr:twoCellAnchor>
  <xdr:twoCellAnchor>
    <xdr:from>
      <xdr:col>2</xdr:col>
      <xdr:colOff>9525</xdr:colOff>
      <xdr:row>64</xdr:row>
      <xdr:rowOff>0</xdr:rowOff>
    </xdr:from>
    <xdr:to>
      <xdr:col>5</xdr:col>
      <xdr:colOff>523875</xdr:colOff>
      <xdr:row>72</xdr:row>
      <xdr:rowOff>104775</xdr:rowOff>
    </xdr:to>
    <xdr:sp macro="" textlink="">
      <xdr:nvSpPr>
        <xdr:cNvPr id="2056" name="Text Box 8"/>
        <xdr:cNvSpPr txBox="1">
          <a:spLocks noChangeArrowheads="1"/>
        </xdr:cNvSpPr>
      </xdr:nvSpPr>
      <xdr:spPr bwMode="auto">
        <a:xfrm>
          <a:off x="1228725" y="4324350"/>
          <a:ext cx="2343150" cy="1400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Arial"/>
              <a:cs typeface="Arial"/>
            </a:rPr>
            <a:t>Format plot area and set pattern and border to None.</a:t>
          </a: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Arial"/>
              <a:cs typeface="Arial"/>
            </a:rPr>
            <a:t>Delete legend</a:t>
          </a:r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10</xdr:col>
      <xdr:colOff>19050</xdr:colOff>
      <xdr:row>90</xdr:row>
      <xdr:rowOff>0</xdr:rowOff>
    </xdr:to>
    <xdr:graphicFrame macro="">
      <xdr:nvGraphicFramePr>
        <xdr:cNvPr id="2111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78</xdr:row>
      <xdr:rowOff>0</xdr:rowOff>
    </xdr:from>
    <xdr:to>
      <xdr:col>5</xdr:col>
      <xdr:colOff>514350</xdr:colOff>
      <xdr:row>86</xdr:row>
      <xdr:rowOff>104775</xdr:rowOff>
    </xdr:to>
    <xdr:sp macro="" textlink="">
      <xdr:nvSpPr>
        <xdr:cNvPr id="2058" name="Text Box 10"/>
        <xdr:cNvSpPr txBox="1">
          <a:spLocks noChangeArrowheads="1"/>
        </xdr:cNvSpPr>
      </xdr:nvSpPr>
      <xdr:spPr bwMode="auto">
        <a:xfrm>
          <a:off x="1219200" y="6591300"/>
          <a:ext cx="2343150" cy="1400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Arial"/>
              <a:cs typeface="Arial"/>
            </a:rPr>
            <a:t>Set the X and Y axes to have </a:t>
          </a:r>
        </a:p>
        <a:p>
          <a:pPr algn="l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Arial"/>
              <a:cs typeface="Arial"/>
            </a:rPr>
            <a:t>minimum=-15</a:t>
          </a:r>
        </a:p>
        <a:p>
          <a:pPr algn="l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Arial"/>
              <a:cs typeface="Arial"/>
            </a:rPr>
            <a:t>maximum=15</a:t>
          </a: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Arial"/>
              <a:cs typeface="Arial"/>
            </a:rPr>
            <a:t>The values exceed the actual data and values used for the dummy axis and cage. This is to stop clipping whilst rotating the chart</a:t>
          </a:r>
        </a:p>
      </xdr:txBody>
    </xdr:sp>
    <xdr:clientData/>
  </xdr:twoCellAnchor>
  <xdr:twoCellAnchor>
    <xdr:from>
      <xdr:col>6</xdr:col>
      <xdr:colOff>0</xdr:colOff>
      <xdr:row>91</xdr:row>
      <xdr:rowOff>0</xdr:rowOff>
    </xdr:from>
    <xdr:to>
      <xdr:col>10</xdr:col>
      <xdr:colOff>19050</xdr:colOff>
      <xdr:row>104</xdr:row>
      <xdr:rowOff>0</xdr:rowOff>
    </xdr:to>
    <xdr:graphicFrame macro="">
      <xdr:nvGraphicFramePr>
        <xdr:cNvPr id="2113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92</xdr:row>
      <xdr:rowOff>0</xdr:rowOff>
    </xdr:from>
    <xdr:to>
      <xdr:col>5</xdr:col>
      <xdr:colOff>514350</xdr:colOff>
      <xdr:row>100</xdr:row>
      <xdr:rowOff>104775</xdr:rowOff>
    </xdr:to>
    <xdr:sp macro="" textlink="">
      <xdr:nvSpPr>
        <xdr:cNvPr id="2062" name="Text Box 14"/>
        <xdr:cNvSpPr txBox="1">
          <a:spLocks noChangeArrowheads="1"/>
        </xdr:cNvSpPr>
      </xdr:nvSpPr>
      <xdr:spPr bwMode="auto">
        <a:xfrm>
          <a:off x="1219200" y="8858250"/>
          <a:ext cx="2343150" cy="1400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Arial"/>
              <a:cs typeface="Arial"/>
            </a:rPr>
            <a:t>Use Chart Source Data to add 2 new data series.</a:t>
          </a:r>
        </a:p>
        <a:p>
          <a:pPr algn="l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Arial"/>
              <a:cs typeface="Arial"/>
            </a:rPr>
            <a:t>The Axes L26:M33</a:t>
          </a: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Arial"/>
              <a:cs typeface="Arial"/>
            </a:rPr>
            <a:t>and the Cage L56:M74</a:t>
          </a:r>
        </a:p>
      </xdr:txBody>
    </xdr:sp>
    <xdr:clientData/>
  </xdr:twoCellAnchor>
  <xdr:twoCellAnchor>
    <xdr:from>
      <xdr:col>6</xdr:col>
      <xdr:colOff>0</xdr:colOff>
      <xdr:row>105</xdr:row>
      <xdr:rowOff>0</xdr:rowOff>
    </xdr:from>
    <xdr:to>
      <xdr:col>10</xdr:col>
      <xdr:colOff>19050</xdr:colOff>
      <xdr:row>118</xdr:row>
      <xdr:rowOff>0</xdr:rowOff>
    </xdr:to>
    <xdr:graphicFrame macro="">
      <xdr:nvGraphicFramePr>
        <xdr:cNvPr id="2115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106</xdr:row>
      <xdr:rowOff>0</xdr:rowOff>
    </xdr:from>
    <xdr:to>
      <xdr:col>5</xdr:col>
      <xdr:colOff>514350</xdr:colOff>
      <xdr:row>114</xdr:row>
      <xdr:rowOff>104775</xdr:rowOff>
    </xdr:to>
    <xdr:sp macro="" textlink="">
      <xdr:nvSpPr>
        <xdr:cNvPr id="2064" name="Text Box 16"/>
        <xdr:cNvSpPr txBox="1">
          <a:spLocks noChangeArrowheads="1"/>
        </xdr:cNvSpPr>
      </xdr:nvSpPr>
      <xdr:spPr bwMode="auto">
        <a:xfrm>
          <a:off x="1219200" y="11125200"/>
          <a:ext cx="2343150" cy="1400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Arial"/>
              <a:cs typeface="Arial"/>
            </a:rPr>
            <a:t>Format the new series to have no markers and borders.</a:t>
          </a: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Arial"/>
              <a:cs typeface="Arial"/>
            </a:rPr>
            <a:t>Format the actual chart axes to have no tickmarks, tickmark labels or line</a:t>
          </a:r>
        </a:p>
      </xdr:txBody>
    </xdr:sp>
    <xdr:clientData/>
  </xdr:twoCellAnchor>
  <xdr:twoCellAnchor>
    <xdr:from>
      <xdr:col>6</xdr:col>
      <xdr:colOff>0</xdr:colOff>
      <xdr:row>118</xdr:row>
      <xdr:rowOff>152400</xdr:rowOff>
    </xdr:from>
    <xdr:to>
      <xdr:col>12</xdr:col>
      <xdr:colOff>95250</xdr:colOff>
      <xdr:row>138</xdr:row>
      <xdr:rowOff>85725</xdr:rowOff>
    </xdr:to>
    <xdr:graphicFrame macro="">
      <xdr:nvGraphicFramePr>
        <xdr:cNvPr id="2117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400050</xdr:colOff>
      <xdr:row>119</xdr:row>
      <xdr:rowOff>152400</xdr:rowOff>
    </xdr:from>
    <xdr:to>
      <xdr:col>5</xdr:col>
      <xdr:colOff>514350</xdr:colOff>
      <xdr:row>137</xdr:row>
      <xdr:rowOff>142875</xdr:rowOff>
    </xdr:to>
    <xdr:sp macro="" textlink="">
      <xdr:nvSpPr>
        <xdr:cNvPr id="2066" name="Text Box 18"/>
        <xdr:cNvSpPr txBox="1">
          <a:spLocks noChangeArrowheads="1"/>
        </xdr:cNvSpPr>
      </xdr:nvSpPr>
      <xdr:spPr bwMode="auto">
        <a:xfrm>
          <a:off x="400050" y="13382625"/>
          <a:ext cx="3162300" cy="2905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Arial"/>
              <a:cs typeface="Arial"/>
            </a:rPr>
            <a:t>Finally add text to the points if required.</a:t>
          </a:r>
        </a:p>
        <a:p>
          <a:pPr algn="l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Arial"/>
              <a:cs typeface="Arial"/>
            </a:rPr>
            <a:t>Add data labels with the show value option.</a:t>
          </a:r>
        </a:p>
        <a:p>
          <a:pPr algn="l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Arial"/>
              <a:cs typeface="Arial"/>
            </a:rPr>
            <a:t>To get the data labels to display the text you want rather than the y value do one of the following</a:t>
          </a: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Arial"/>
              <a:cs typeface="Arial"/>
            </a:rPr>
            <a:t>1. Select a specfic data label and manually edited the text.</a:t>
          </a: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Arial"/>
              <a:cs typeface="Arial"/>
            </a:rPr>
            <a:t>2. Select a specific data label and then go to the formula bar. Either enter the cell address, including the sheet name, or simply click the required cell.</a:t>
          </a: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Arial"/>
              <a:cs typeface="Arial"/>
            </a:rPr>
            <a:t>3. Use one of these free addins to link data lables to cells.</a:t>
          </a:r>
        </a:p>
        <a:p>
          <a:pPr algn="l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Arial"/>
              <a:cs typeface="Arial"/>
            </a:rPr>
            <a:t>  Rob Bovey's Chart Labeler (http://appspro.com)</a:t>
          </a:r>
        </a:p>
        <a:p>
          <a:pPr algn="l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Arial"/>
              <a:cs typeface="Arial"/>
            </a:rPr>
            <a:t>  John Walkenbach's Chart Tools (http://j-walk.com) </a:t>
          </a:r>
        </a:p>
      </xdr:txBody>
    </xdr:sp>
    <xdr:clientData/>
  </xdr:twoCellAnchor>
  <xdr:twoCellAnchor>
    <xdr:from>
      <xdr:col>0</xdr:col>
      <xdr:colOff>600075</xdr:colOff>
      <xdr:row>49</xdr:row>
      <xdr:rowOff>152400</xdr:rowOff>
    </xdr:from>
    <xdr:to>
      <xdr:col>5</xdr:col>
      <xdr:colOff>514350</xdr:colOff>
      <xdr:row>54</xdr:row>
      <xdr:rowOff>66675</xdr:rowOff>
    </xdr:to>
    <xdr:sp macro="" textlink="">
      <xdr:nvSpPr>
        <xdr:cNvPr id="2067" name="Text Box 19"/>
        <xdr:cNvSpPr txBox="1">
          <a:spLocks noChangeArrowheads="1"/>
        </xdr:cNvSpPr>
      </xdr:nvSpPr>
      <xdr:spPr bwMode="auto">
        <a:xfrm>
          <a:off x="600075" y="1933575"/>
          <a:ext cx="2962275" cy="723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Arial"/>
              <a:cs typeface="Arial"/>
            </a:rPr>
            <a:t>The Green areas are actual original values.</a:t>
          </a:r>
        </a:p>
        <a:p>
          <a:pPr algn="l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Arial"/>
              <a:cs typeface="Arial"/>
            </a:rPr>
            <a:t>The Blue are calculated values used in the chart. </a:t>
          </a:r>
        </a:p>
        <a:p>
          <a:pPr algn="l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Arial"/>
              <a:cs typeface="Arial"/>
            </a:rPr>
            <a:t>The Yellow areas are used in the calculations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2.xml"/><Relationship Id="rId2" Type="http://schemas.openxmlformats.org/officeDocument/2006/relationships/control" Target="../activeX/activeX1.xml"/><Relationship Id="rId1" Type="http://schemas.openxmlformats.org/officeDocument/2006/relationships/vmlDrawing" Target="../drawings/vmlDrawing1.vml"/><Relationship Id="rId4" Type="http://schemas.openxmlformats.org/officeDocument/2006/relationships/control" Target="../activeX/activeX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4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5" Type="http://schemas.openxmlformats.org/officeDocument/2006/relationships/control" Target="../activeX/activeX6.xml"/><Relationship Id="rId4" Type="http://schemas.openxmlformats.org/officeDocument/2006/relationships/control" Target="../activeX/activeX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9.xml"/><Relationship Id="rId5" Type="http://schemas.openxmlformats.org/officeDocument/2006/relationships/control" Target="../activeX/activeX8.xml"/><Relationship Id="rId4" Type="http://schemas.openxmlformats.org/officeDocument/2006/relationships/control" Target="../activeX/activeX7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:N116"/>
  <sheetViews>
    <sheetView topLeftCell="E22" zoomScale="71" zoomScaleNormal="71" workbookViewId="0">
      <selection activeCell="R39" sqref="R39"/>
    </sheetView>
  </sheetViews>
  <sheetFormatPr baseColWidth="10" defaultColWidth="9.140625" defaultRowHeight="15"/>
  <cols>
    <col min="1" max="6" width="20.5703125" style="31" customWidth="1"/>
    <col min="7" max="8" width="13.7109375" style="31" customWidth="1"/>
    <col min="9" max="9" width="11.7109375" style="31" customWidth="1"/>
    <col min="10" max="256" width="20.5703125" style="31" customWidth="1"/>
    <col min="257" max="16384" width="9.140625" style="31"/>
  </cols>
  <sheetData>
    <row r="1" spans="1:14" ht="18.75">
      <c r="A1" s="43" t="s">
        <v>68</v>
      </c>
    </row>
    <row r="4" spans="1:14" ht="18.75">
      <c r="A4" s="43" t="s">
        <v>67</v>
      </c>
    </row>
    <row r="6" spans="1:14" ht="75">
      <c r="A6" s="42"/>
      <c r="B6" s="42" t="s">
        <v>64</v>
      </c>
      <c r="C6" s="42" t="s">
        <v>65</v>
      </c>
      <c r="D6" s="42" t="s">
        <v>66</v>
      </c>
      <c r="F6" s="31" t="s">
        <v>3</v>
      </c>
      <c r="G6" s="31" t="s">
        <v>0</v>
      </c>
      <c r="H6" s="31" t="s">
        <v>1</v>
      </c>
      <c r="I6" s="32"/>
      <c r="K6" s="31" t="s">
        <v>9</v>
      </c>
    </row>
    <row r="7" spans="1:14">
      <c r="A7" s="57" t="str">
        <f>'Original value of indicators'!W6</f>
        <v>Azerbaijan</v>
      </c>
      <c r="B7" s="57">
        <f>'Original value of indicators'!X6</f>
        <v>-0.52559999999999996</v>
      </c>
      <c r="C7" s="57">
        <f>'Original value of indicators'!Y6</f>
        <v>0</v>
      </c>
      <c r="D7" s="57">
        <f>'Original value of indicators'!Z6</f>
        <v>0.16800000000000001</v>
      </c>
      <c r="F7" s="44" t="str">
        <f>A7</f>
        <v>Azerbaijan</v>
      </c>
      <c r="G7" s="44">
        <f>(B7*_RMX1)+(C7*_RMY1)+(D7*_RMZ1)</f>
        <v>-0.51212890605111949</v>
      </c>
      <c r="H7" s="44">
        <f>(B7*_RMX2)+(C7*_RMY2)+(D7*_RMZ2)</f>
        <v>-0.18891108477714744</v>
      </c>
      <c r="I7" s="32">
        <v>26</v>
      </c>
      <c r="J7" s="32"/>
      <c r="K7" s="33">
        <f>SIN(RADIANS(XROTATE))</f>
        <v>-0.97814760073380558</v>
      </c>
      <c r="L7" s="35">
        <f>SIN(RADIANS(YROTATE))</f>
        <v>1.22514845490862E-16</v>
      </c>
      <c r="M7" s="34">
        <f>SIN(RADIANS(ZROTATE))</f>
        <v>0.2249510543438652</v>
      </c>
      <c r="N7" s="31" t="s">
        <v>10</v>
      </c>
    </row>
    <row r="8" spans="1:14">
      <c r="A8" s="57" t="str">
        <f>'Original value of indicators'!W7</f>
        <v>South Africa</v>
      </c>
      <c r="B8" s="57">
        <f>'Original value of indicators'!X7</f>
        <v>-0.4476</v>
      </c>
      <c r="C8" s="57">
        <f>'Original value of indicators'!Y7</f>
        <v>-0.41538461538461535</v>
      </c>
      <c r="D8" s="57">
        <f>'Original value of indicators'!Z7</f>
        <v>-0.29599999999999999</v>
      </c>
      <c r="F8" s="45" t="str">
        <f t="shared" ref="F8:F52" si="0">A8</f>
        <v>South Africa</v>
      </c>
      <c r="G8" s="45">
        <f t="shared" ref="G8:G15" si="1">(B8*_RMX1)+(C8*_RMY1)+(D8*_RMZ1)</f>
        <v>-0.52956924818686135</v>
      </c>
      <c r="H8" s="45">
        <f t="shared" ref="H8:H15" si="2">(B8*_RMX2)+(C8*_RMY2)+(D8*_RMZ2)</f>
        <v>0.35274728986610238</v>
      </c>
      <c r="I8" s="32">
        <v>8</v>
      </c>
      <c r="K8" s="38">
        <f>COS(RADIANS(XROTATE))</f>
        <v>0.20791169081775943</v>
      </c>
      <c r="L8" s="39">
        <f>COS(RADIANS(YROTATE))</f>
        <v>-1</v>
      </c>
      <c r="M8" s="40">
        <f>COS(RADIANS(ZROTATE))</f>
        <v>-0.97437006478523513</v>
      </c>
      <c r="N8" s="31" t="s">
        <v>11</v>
      </c>
    </row>
    <row r="9" spans="1:14">
      <c r="A9" s="57" t="str">
        <f>'Original value of indicators'!W8</f>
        <v>Netherlands</v>
      </c>
      <c r="B9" s="57">
        <f>'Original value of indicators'!X8</f>
        <v>0.17040000000000002</v>
      </c>
      <c r="C9" s="57">
        <f>'Original value of indicators'!Y8</f>
        <v>-0.3</v>
      </c>
      <c r="D9" s="57">
        <f>'Original value of indicators'!Z8</f>
        <v>0.61071172027105991</v>
      </c>
      <c r="F9" s="45" t="str">
        <f t="shared" si="0"/>
        <v>Netherlands</v>
      </c>
      <c r="G9" s="45">
        <f t="shared" si="1"/>
        <v>9.8547342736244603E-2</v>
      </c>
      <c r="H9" s="45">
        <f t="shared" si="2"/>
        <v>-0.52862172545583797</v>
      </c>
      <c r="I9" s="32">
        <v>13</v>
      </c>
    </row>
    <row r="10" spans="1:14">
      <c r="A10" s="57" t="str">
        <f>'Original value of indicators'!W9</f>
        <v>Israel</v>
      </c>
      <c r="B10" s="57">
        <f>'Original value of indicators'!X9</f>
        <v>-0.16440000000000005</v>
      </c>
      <c r="C10" s="57">
        <f>'Original value of indicators'!Y9</f>
        <v>-2.3076923076923078E-2</v>
      </c>
      <c r="D10" s="57">
        <f>'Original value of indicators'!Z9</f>
        <v>-1.7838456806640011E-2</v>
      </c>
      <c r="F10" s="45" t="str">
        <f t="shared" si="0"/>
        <v>Israel</v>
      </c>
      <c r="G10" s="45">
        <f t="shared" si="1"/>
        <v>-0.16537761682785884</v>
      </c>
      <c r="H10" s="45">
        <f t="shared" si="2"/>
        <v>1.4434653916882124E-2</v>
      </c>
      <c r="I10" s="32">
        <v>25</v>
      </c>
      <c r="K10" s="31" t="s">
        <v>5</v>
      </c>
    </row>
    <row r="11" spans="1:14">
      <c r="A11" s="57" t="str">
        <f>'Original value of indicators'!W10</f>
        <v>Macedonia</v>
      </c>
      <c r="B11" s="57">
        <f>'Original value of indicators'!X10</f>
        <v>-0.50159999999999993</v>
      </c>
      <c r="C11" s="57">
        <f>'Original value of indicators'!Y10</f>
        <v>0</v>
      </c>
      <c r="D11" s="57">
        <f>'Original value of indicators'!Z10</f>
        <v>-0.33774147999999998</v>
      </c>
      <c r="F11" s="45" t="str">
        <f t="shared" si="0"/>
        <v>Macedonia</v>
      </c>
      <c r="G11" s="45">
        <f t="shared" si="1"/>
        <v>-0.48874402449627391</v>
      </c>
      <c r="H11" s="45">
        <f t="shared" si="2"/>
        <v>0.3069012093738534</v>
      </c>
      <c r="I11" s="32">
        <v>26</v>
      </c>
      <c r="K11" s="33">
        <f>YCOS*ZCOS</f>
        <v>0.97437006478523513</v>
      </c>
      <c r="L11" s="35">
        <f>-ZSIN * YCOS</f>
        <v>0.2249510543438652</v>
      </c>
      <c r="M11" s="34">
        <f>YSIN</f>
        <v>1.22514845490862E-16</v>
      </c>
    </row>
    <row r="12" spans="1:14">
      <c r="A12" s="57" t="str">
        <f>'Original value of indicators'!W11</f>
        <v>Slovakia</v>
      </c>
      <c r="B12" s="57">
        <f>'Original value of indicators'!X11</f>
        <v>-0.46679999999999999</v>
      </c>
      <c r="C12" s="57">
        <f>'Original value of indicators'!Y11</f>
        <v>0</v>
      </c>
      <c r="D12" s="57">
        <f>'Original value of indicators'!Z11</f>
        <v>0.46482265882088541</v>
      </c>
      <c r="F12" s="45" t="str">
        <f t="shared" si="0"/>
        <v>Slovakia</v>
      </c>
      <c r="G12" s="45">
        <f t="shared" si="1"/>
        <v>-0.45483594624174772</v>
      </c>
      <c r="H12" s="45">
        <f t="shared" si="2"/>
        <v>-0.47649738304750511</v>
      </c>
      <c r="I12" s="32">
        <v>26</v>
      </c>
      <c r="K12" s="36">
        <f>ZCOS * -YSIN * -XSIN + ZSIN * XCOS</f>
        <v>4.6769954059870819E-2</v>
      </c>
      <c r="L12" s="32">
        <f>-ZSIN * -YSIN * -XSIN + ZCOS*XCOS</f>
        <v>-0.20258292765170799</v>
      </c>
      <c r="M12" s="37">
        <f>YCOS * -XSIN</f>
        <v>-0.97814760073380558</v>
      </c>
    </row>
    <row r="13" spans="1:14">
      <c r="A13" s="57" t="str">
        <f>'Original value of indicators'!W12</f>
        <v>Turkey</v>
      </c>
      <c r="B13" s="57">
        <f>'Original value of indicators'!X12</f>
        <v>-0.4632</v>
      </c>
      <c r="C13" s="57">
        <f>'Original value of indicators'!Y12</f>
        <v>0</v>
      </c>
      <c r="D13" s="57">
        <f>'Original value of indicators'!Z12</f>
        <v>-0.42271764615080176</v>
      </c>
      <c r="F13" s="45" t="str">
        <f t="shared" si="0"/>
        <v>Turkey</v>
      </c>
      <c r="G13" s="45">
        <f t="shared" si="1"/>
        <v>-0.45132821400852097</v>
      </c>
      <c r="H13" s="45">
        <f t="shared" si="2"/>
        <v>0.3918164086497164</v>
      </c>
      <c r="I13" s="32">
        <v>26</v>
      </c>
      <c r="K13" s="38">
        <f>ZCOS * -YSIN * XCOS + ZSIN * XSIN</f>
        <v>-0.22003533408899162</v>
      </c>
      <c r="L13" s="39">
        <f>-ZSIN * -YSIN * XCOS + ZCOS * XSIN</f>
        <v>0.95307774109652044</v>
      </c>
      <c r="M13" s="40">
        <f>YCOS * XCOS</f>
        <v>-0.20791169081775943</v>
      </c>
    </row>
    <row r="14" spans="1:14">
      <c r="A14" s="57" t="str">
        <f>'Original value of indicators'!W13</f>
        <v>United States</v>
      </c>
      <c r="B14" s="57">
        <f>'Original value of indicators'!X13</f>
        <v>-0.27600000000000002</v>
      </c>
      <c r="C14" s="57">
        <f>'Original value of indicators'!Y13</f>
        <v>0</v>
      </c>
      <c r="D14" s="57">
        <f>'Original value of indicators'!Z13</f>
        <v>-0.11766769461254541</v>
      </c>
      <c r="F14" s="45" t="str">
        <f t="shared" si="0"/>
        <v>United States</v>
      </c>
      <c r="G14" s="45">
        <f t="shared" si="1"/>
        <v>-0.26892613788072495</v>
      </c>
      <c r="H14" s="45">
        <f t="shared" si="2"/>
        <v>0.10218786584861508</v>
      </c>
      <c r="I14" s="32">
        <v>26</v>
      </c>
    </row>
    <row r="15" spans="1:14">
      <c r="A15" s="57" t="str">
        <f>'Original value of indicators'!W14</f>
        <v>Belarus</v>
      </c>
      <c r="B15" s="57">
        <f>'Original value of indicators'!X14</f>
        <v>-7.1999999999999995E-2</v>
      </c>
      <c r="C15" s="57">
        <f>'Original value of indicators'!Y14</f>
        <v>0</v>
      </c>
      <c r="D15" s="57">
        <f>'Original value of indicators'!Z14</f>
        <v>-0.54</v>
      </c>
      <c r="F15" s="45" t="str">
        <f t="shared" si="0"/>
        <v>Belarus</v>
      </c>
      <c r="G15" s="45">
        <f t="shared" si="1"/>
        <v>-7.0154644664536997E-2</v>
      </c>
      <c r="H15" s="45">
        <f t="shared" si="2"/>
        <v>0.52483226770394442</v>
      </c>
      <c r="I15" s="32">
        <v>26</v>
      </c>
      <c r="K15" s="31" t="s">
        <v>16</v>
      </c>
    </row>
    <row r="16" spans="1:14">
      <c r="A16" s="57" t="str">
        <f>'Original value of indicators'!W15</f>
        <v>United Kingdom</v>
      </c>
      <c r="B16" s="57">
        <f>'Original value of indicators'!X15</f>
        <v>0.15959999999999996</v>
      </c>
      <c r="C16" s="57">
        <f>'Original value of indicators'!Y15</f>
        <v>0</v>
      </c>
      <c r="D16" s="57">
        <f>'Original value of indicators'!Z15</f>
        <v>-0.44822379156326603</v>
      </c>
      <c r="F16" s="45" t="str">
        <f t="shared" si="0"/>
        <v>United Kingdom</v>
      </c>
      <c r="G16" s="45">
        <f t="shared" ref="G16:G52" si="3">(B16*_RMX1)+(C16*_RMY1)+(D16*_RMZ1)</f>
        <v>0.15550946233972343</v>
      </c>
      <c r="H16" s="45">
        <f t="shared" ref="H16:H52" si="4">(B16*_RMX2)+(C16*_RMY2)+(D16*_RMZ2)</f>
        <v>0.44589351097737345</v>
      </c>
      <c r="I16" s="32">
        <v>26</v>
      </c>
    </row>
    <row r="17" spans="1:9">
      <c r="A17" s="57" t="str">
        <f>'Original value of indicators'!W16</f>
        <v>Cyprus</v>
      </c>
      <c r="B17" s="57">
        <f>'Original value of indicators'!X16</f>
        <v>0.34440000000000004</v>
      </c>
      <c r="C17" s="57">
        <f>'Original value of indicators'!Y16</f>
        <v>0</v>
      </c>
      <c r="D17" s="57">
        <f>'Original value of indicators'!Z16</f>
        <v>-0.33003225048849838</v>
      </c>
      <c r="F17" s="45" t="str">
        <f t="shared" si="0"/>
        <v>Cyprus</v>
      </c>
      <c r="G17" s="45">
        <f t="shared" si="3"/>
        <v>0.33557305031203494</v>
      </c>
      <c r="H17" s="45">
        <f t="shared" si="4"/>
        <v>0.33892782615832251</v>
      </c>
      <c r="I17" s="32">
        <v>26</v>
      </c>
    </row>
    <row r="18" spans="1:9">
      <c r="A18" s="57" t="str">
        <f>'Original value of indicators'!W17</f>
        <v>Malta</v>
      </c>
      <c r="B18" s="57">
        <f>'Original value of indicators'!X17</f>
        <v>0.52080000000000004</v>
      </c>
      <c r="C18" s="57">
        <f>'Original value of indicators'!Y17</f>
        <v>0</v>
      </c>
      <c r="D18" s="57">
        <f>'Original value of indicators'!Z17</f>
        <v>-0.3503442830495605</v>
      </c>
      <c r="F18" s="45" t="str">
        <f t="shared" si="0"/>
        <v>Malta</v>
      </c>
      <c r="G18" s="45">
        <f t="shared" si="3"/>
        <v>0.50745192974015052</v>
      </c>
      <c r="H18" s="45">
        <f t="shared" si="4"/>
        <v>0.36704621197011361</v>
      </c>
      <c r="I18" s="32">
        <v>26</v>
      </c>
    </row>
    <row r="19" spans="1:9">
      <c r="A19" s="57" t="str">
        <f>'Original value of indicators'!W18</f>
        <v>Italy</v>
      </c>
      <c r="B19" s="57">
        <f>'Original value of indicators'!X18</f>
        <v>0.23159999999999997</v>
      </c>
      <c r="C19" s="57">
        <f>'Original value of indicators'!Y18</f>
        <v>0.18461538461538463</v>
      </c>
      <c r="D19" s="57">
        <f>'Original value of indicators'!Z18</f>
        <v>-0.16414735147582823</v>
      </c>
      <c r="F19" s="45" t="str">
        <f t="shared" si="0"/>
        <v>Italy</v>
      </c>
      <c r="G19" s="45">
        <f t="shared" si="3"/>
        <v>0.26719353242158939</v>
      </c>
      <c r="H19" s="45">
        <f t="shared" si="4"/>
        <v>0.13399233426822543</v>
      </c>
      <c r="I19" s="32">
        <v>34</v>
      </c>
    </row>
    <row r="20" spans="1:9">
      <c r="A20" s="57" t="str">
        <f>'Original value of indicators'!W19</f>
        <v>Korea</v>
      </c>
      <c r="B20" s="57">
        <f>'Original value of indicators'!X19</f>
        <v>-6.2400000000000025E-2</v>
      </c>
      <c r="C20" s="57">
        <f>'Original value of indicators'!Y19</f>
        <v>0.20769230769230768</v>
      </c>
      <c r="D20" s="57">
        <f>'Original value of indicators'!Z19</f>
        <v>-0.45803626024924993</v>
      </c>
      <c r="F20" s="45" t="str">
        <f t="shared" si="0"/>
        <v>Korea</v>
      </c>
      <c r="G20" s="45">
        <f t="shared" si="3"/>
        <v>-1.4080088448103677E-2</v>
      </c>
      <c r="H20" s="45">
        <f t="shared" si="4"/>
        <v>0.40303370813550576</v>
      </c>
      <c r="I20" s="32">
        <v>35</v>
      </c>
    </row>
    <row r="21" spans="1:9">
      <c r="A21" s="57" t="str">
        <f>'Original value of indicators'!W20</f>
        <v>Lithuania</v>
      </c>
      <c r="B21" s="57">
        <f>'Original value of indicators'!X20</f>
        <v>-0.42359999999999998</v>
      </c>
      <c r="C21" s="57">
        <f>'Original value of indicators'!Y20</f>
        <v>0.3</v>
      </c>
      <c r="D21" s="57">
        <f>'Original value of indicators'!Z20</f>
        <v>-0.14340239377532196</v>
      </c>
      <c r="F21" s="45" t="str">
        <f t="shared" si="0"/>
        <v>Lithuania</v>
      </c>
      <c r="G21" s="45">
        <f t="shared" si="3"/>
        <v>-0.34525784313986602</v>
      </c>
      <c r="H21" s="45">
        <f t="shared" si="4"/>
        <v>5.968207657554192E-2</v>
      </c>
      <c r="I21" s="32">
        <v>39</v>
      </c>
    </row>
    <row r="22" spans="1:9">
      <c r="A22" s="57" t="str">
        <f>'Original value of indicators'!W21</f>
        <v>Latvia</v>
      </c>
      <c r="B22" s="57">
        <f>'Original value of indicators'!X21</f>
        <v>-0.36599999999999999</v>
      </c>
      <c r="C22" s="57">
        <f>'Original value of indicators'!Y21</f>
        <v>0.3</v>
      </c>
      <c r="D22" s="57">
        <f>'Original value of indicators'!Z21</f>
        <v>-7.7778758319335187E-2</v>
      </c>
      <c r="F22" s="45" t="str">
        <f t="shared" si="0"/>
        <v>Latvia</v>
      </c>
      <c r="G22" s="45">
        <f t="shared" si="3"/>
        <v>-0.28913412740823646</v>
      </c>
      <c r="H22" s="45">
        <f t="shared" si="4"/>
        <v>-1.8135756433128869E-3</v>
      </c>
      <c r="I22" s="32">
        <v>39</v>
      </c>
    </row>
    <row r="23" spans="1:9">
      <c r="A23" s="57" t="str">
        <f>'Original value of indicators'!W22</f>
        <v>Hungary</v>
      </c>
      <c r="B23" s="57">
        <f>'Original value of indicators'!X22</f>
        <v>-0.126</v>
      </c>
      <c r="C23" s="57">
        <f>'Original value of indicators'!Y22</f>
        <v>0.3</v>
      </c>
      <c r="D23" s="57">
        <f>'Original value of indicators'!Z22</f>
        <v>-9.692100839124132E-2</v>
      </c>
      <c r="F23" s="45" t="str">
        <f t="shared" si="0"/>
        <v>Hungary</v>
      </c>
      <c r="G23" s="45">
        <f t="shared" si="3"/>
        <v>-5.5285311859780084E-2</v>
      </c>
      <c r="H23" s="45">
        <f t="shared" si="4"/>
        <v>2.8135159311537608E-2</v>
      </c>
      <c r="I23" s="32">
        <v>39</v>
      </c>
    </row>
    <row r="24" spans="1:9">
      <c r="A24" s="57" t="str">
        <f>'Original value of indicators'!W23</f>
        <v>Canada</v>
      </c>
      <c r="B24" s="57">
        <f>'Original value of indicators'!X23</f>
        <v>-4.6799999999999981E-2</v>
      </c>
      <c r="C24" s="57">
        <f>'Original value of indicators'!Y23</f>
        <v>0.4384615384615384</v>
      </c>
      <c r="D24" s="57">
        <f>'Original value of indicators'!Z23</f>
        <v>-0.13092043532456282</v>
      </c>
      <c r="F24" s="45" t="str">
        <f t="shared" si="0"/>
        <v>Canada</v>
      </c>
      <c r="G24" s="45">
        <f t="shared" si="3"/>
        <v>5.3031866334207263E-2</v>
      </c>
      <c r="H24" s="45">
        <f t="shared" si="4"/>
        <v>3.7045853725534122E-2</v>
      </c>
      <c r="I24" s="32">
        <v>45</v>
      </c>
    </row>
    <row r="25" spans="1:9">
      <c r="A25" s="57" t="str">
        <f>'Original value of indicators'!W24</f>
        <v>Moldova</v>
      </c>
      <c r="B25" s="57">
        <f>'Original value of indicators'!X24</f>
        <v>-0.46679999999999999</v>
      </c>
      <c r="C25" s="57">
        <f>'Original value of indicators'!Y24</f>
        <v>0.6</v>
      </c>
      <c r="D25" s="57">
        <f>'Original value of indicators'!Z24</f>
        <v>-0.20666666666666667</v>
      </c>
      <c r="F25" s="45" t="str">
        <f t="shared" si="0"/>
        <v>Moldova</v>
      </c>
      <c r="G25" s="45">
        <f t="shared" si="3"/>
        <v>-0.31986531363542869</v>
      </c>
      <c r="H25" s="45">
        <f t="shared" si="4"/>
        <v>5.8768533005480655E-2</v>
      </c>
      <c r="I25" s="32">
        <v>52</v>
      </c>
    </row>
    <row r="26" spans="1:9">
      <c r="A26" s="57" t="str">
        <f>'Original value of indicators'!W25</f>
        <v>Argentina</v>
      </c>
      <c r="B26" s="57">
        <f>'Original value of indicators'!X25</f>
        <v>-0.42840000000000006</v>
      </c>
      <c r="C26" s="57">
        <f>'Original value of indicators'!Y25</f>
        <v>0.6</v>
      </c>
      <c r="D26" s="57">
        <f>'Original value of indicators'!Z25</f>
        <v>-0.23199999999999998</v>
      </c>
      <c r="F26" s="45" t="str">
        <f t="shared" si="0"/>
        <v>Argentina</v>
      </c>
      <c r="G26" s="45">
        <f t="shared" si="3"/>
        <v>-0.28244950314767575</v>
      </c>
      <c r="H26" s="45">
        <f t="shared" si="4"/>
        <v>8.5344238459969413E-2</v>
      </c>
      <c r="I26" s="32">
        <v>52</v>
      </c>
    </row>
    <row r="27" spans="1:9">
      <c r="A27" s="57" t="str">
        <f>'Original value of indicators'!W26</f>
        <v>Chile</v>
      </c>
      <c r="B27" s="57">
        <f>'Original value of indicators'!X26</f>
        <v>-0.31680000000000003</v>
      </c>
      <c r="C27" s="57">
        <f>'Original value of indicators'!Y26</f>
        <v>0.6</v>
      </c>
      <c r="D27" s="57">
        <f>'Original value of indicators'!Z26</f>
        <v>-0.28467503328511495</v>
      </c>
      <c r="F27" s="45" t="str">
        <f t="shared" si="0"/>
        <v>Chile</v>
      </c>
      <c r="G27" s="45">
        <f t="shared" si="3"/>
        <v>-0.17370980391764346</v>
      </c>
      <c r="H27" s="45">
        <f t="shared" si="4"/>
        <v>0.14208772275945958</v>
      </c>
      <c r="I27" s="32">
        <v>52</v>
      </c>
    </row>
    <row r="28" spans="1:9">
      <c r="A28" s="57" t="str">
        <f>'Original value of indicators'!W27</f>
        <v>Russia</v>
      </c>
      <c r="B28" s="57">
        <f>'Original value of indicators'!X27</f>
        <v>-0.31080000000000002</v>
      </c>
      <c r="C28" s="57">
        <f>'Original value of indicators'!Y27</f>
        <v>0.6</v>
      </c>
      <c r="D28" s="57">
        <f>'Original value of indicators'!Z27</f>
        <v>-0.54533333333333334</v>
      </c>
      <c r="F28" s="45" t="str">
        <f t="shared" si="0"/>
        <v>Russia</v>
      </c>
      <c r="G28" s="45">
        <f t="shared" si="3"/>
        <v>-0.16786358352893202</v>
      </c>
      <c r="H28" s="45">
        <f t="shared" si="4"/>
        <v>0.39733063328733603</v>
      </c>
      <c r="I28" s="32">
        <v>52</v>
      </c>
    </row>
    <row r="29" spans="1:9">
      <c r="A29" s="57" t="str">
        <f>'Original value of indicators'!W28</f>
        <v>Armenia</v>
      </c>
      <c r="B29" s="57">
        <f>'Original value of indicators'!X28</f>
        <v>-0.26519999999999999</v>
      </c>
      <c r="C29" s="57">
        <f>'Original value of indicators'!Y28</f>
        <v>0.6</v>
      </c>
      <c r="D29" s="57">
        <f>'Original value of indicators'!Z28</f>
        <v>-0.37999999999999995</v>
      </c>
      <c r="F29" s="45" t="str">
        <f t="shared" si="0"/>
        <v>Armenia</v>
      </c>
      <c r="G29" s="45">
        <f t="shared" si="3"/>
        <v>-0.12343230857472527</v>
      </c>
      <c r="H29" s="45">
        <f t="shared" si="4"/>
        <v>0.23774293987114356</v>
      </c>
      <c r="I29" s="32">
        <v>52</v>
      </c>
    </row>
    <row r="30" spans="1:9">
      <c r="A30" s="57" t="str">
        <f>'Original value of indicators'!W29</f>
        <v>Slovenia</v>
      </c>
      <c r="B30" s="57">
        <f>'Original value of indicators'!X29</f>
        <v>-0.222</v>
      </c>
      <c r="C30" s="57">
        <f>'Original value of indicators'!Y29</f>
        <v>0.6</v>
      </c>
      <c r="D30" s="57">
        <f>'Original value of indicators'!Z29</f>
        <v>-0.25166699428246186</v>
      </c>
      <c r="F30" s="45" t="str">
        <f t="shared" si="0"/>
        <v>Slovenia</v>
      </c>
      <c r="G30" s="45">
        <f t="shared" si="3"/>
        <v>-8.1339521776003121E-2</v>
      </c>
      <c r="H30" s="45">
        <f t="shared" si="4"/>
        <v>0.11423478024896233</v>
      </c>
      <c r="I30" s="32">
        <v>52</v>
      </c>
    </row>
    <row r="31" spans="1:9">
      <c r="A31" s="57" t="str">
        <f>'Original value of indicators'!W30</f>
        <v>Bulgaria</v>
      </c>
      <c r="B31" s="57">
        <f>'Original value of indicators'!X30</f>
        <v>-4.9200000000000015E-2</v>
      </c>
      <c r="C31" s="57">
        <f>'Original value of indicators'!Y30</f>
        <v>0.6</v>
      </c>
      <c r="D31" s="57">
        <f>'Original value of indicators'!Z30</f>
        <v>-0.18271874559433432</v>
      </c>
      <c r="F31" s="45" t="str">
        <f t="shared" si="0"/>
        <v>Bulgaria</v>
      </c>
      <c r="G31" s="45">
        <f t="shared" si="3"/>
        <v>8.7031625418885511E-2</v>
      </c>
      <c r="H31" s="45">
        <f t="shared" si="4"/>
        <v>5.4875064281418293E-2</v>
      </c>
      <c r="I31" s="32">
        <v>52</v>
      </c>
    </row>
    <row r="32" spans="1:9">
      <c r="A32" s="57" t="str">
        <f>'Original value of indicators'!W31</f>
        <v>Romania</v>
      </c>
      <c r="B32" s="57">
        <f>'Original value of indicators'!X31</f>
        <v>7.8E-2</v>
      </c>
      <c r="C32" s="57">
        <f>'Original value of indicators'!Y31</f>
        <v>0.6</v>
      </c>
      <c r="D32" s="57">
        <f>'Original value of indicators'!Z31</f>
        <v>-0.335364090783494</v>
      </c>
      <c r="F32" s="45" t="str">
        <f t="shared" si="0"/>
        <v>Romania</v>
      </c>
      <c r="G32" s="45">
        <f t="shared" si="3"/>
        <v>0.21097149765956744</v>
      </c>
      <c r="H32" s="45">
        <f t="shared" si="4"/>
        <v>0.21013388059779398</v>
      </c>
      <c r="I32" s="32">
        <v>52</v>
      </c>
    </row>
    <row r="33" spans="1:9">
      <c r="A33" s="57" t="str">
        <f>'Original value of indicators'!W32</f>
        <v>Estonia</v>
      </c>
      <c r="B33" s="57">
        <f>'Original value of indicators'!X32</f>
        <v>0.13079999999999997</v>
      </c>
      <c r="C33" s="57">
        <f>'Original value of indicators'!Y32</f>
        <v>0.6</v>
      </c>
      <c r="D33" s="57">
        <f>'Original value of indicators'!Z32</f>
        <v>-5.0587543328327621E-2</v>
      </c>
      <c r="F33" s="45" t="str">
        <f t="shared" si="0"/>
        <v>Estonia</v>
      </c>
      <c r="G33" s="45">
        <f t="shared" si="3"/>
        <v>0.26241823708022782</v>
      </c>
      <c r="H33" s="45">
        <f t="shared" si="4"/>
        <v>-6.59501624663726E-2</v>
      </c>
      <c r="I33" s="32">
        <v>52</v>
      </c>
    </row>
    <row r="34" spans="1:9">
      <c r="A34" s="57" t="str">
        <f>'Original value of indicators'!W33</f>
        <v>Greece</v>
      </c>
      <c r="B34" s="57">
        <f>'Original value of indicators'!X33</f>
        <v>0.26159999999999994</v>
      </c>
      <c r="C34" s="57">
        <f>'Original value of indicators'!Y33</f>
        <v>0.6</v>
      </c>
      <c r="D34" s="57">
        <f>'Original value of indicators'!Z33</f>
        <v>-0.29962789739784884</v>
      </c>
      <c r="F34" s="45" t="str">
        <f t="shared" si="0"/>
        <v>Greece</v>
      </c>
      <c r="G34" s="45">
        <f t="shared" si="3"/>
        <v>0.38986584155413656</v>
      </c>
      <c r="H34" s="45">
        <f t="shared" si="4"/>
        <v>0.18376557234365815</v>
      </c>
      <c r="I34" s="32">
        <v>52</v>
      </c>
    </row>
    <row r="35" spans="1:9">
      <c r="A35" s="57" t="str">
        <f>'Original value of indicators'!W34</f>
        <v>Ukraine</v>
      </c>
      <c r="B35" s="57">
        <f>'Original value of indicators'!X34</f>
        <v>0.27959999999999996</v>
      </c>
      <c r="C35" s="57">
        <f>'Original value of indicators'!Y34</f>
        <v>0.6</v>
      </c>
      <c r="D35" s="57">
        <f>'Original value of indicators'!Z34</f>
        <v>-0.16664707066666665</v>
      </c>
      <c r="F35" s="45" t="str">
        <f t="shared" si="0"/>
        <v>Ukraine</v>
      </c>
      <c r="G35" s="45">
        <f t="shared" si="3"/>
        <v>0.40740450272027084</v>
      </c>
      <c r="H35" s="45">
        <f t="shared" si="4"/>
        <v>5.453255490603201E-2</v>
      </c>
      <c r="I35" s="32">
        <v>52</v>
      </c>
    </row>
    <row r="36" spans="1:9">
      <c r="A36" s="57" t="str">
        <f>'Original value of indicators'!W35</f>
        <v>Ireland</v>
      </c>
      <c r="B36" s="57">
        <f>'Original value of indicators'!X35</f>
        <v>0.44640000000000007</v>
      </c>
      <c r="C36" s="57">
        <f>'Original value of indicators'!Y35</f>
        <v>0.6</v>
      </c>
      <c r="D36" s="57">
        <f>'Original value of indicators'!Z35</f>
        <v>-0.28697593036650187</v>
      </c>
      <c r="F36" s="45" t="str">
        <f t="shared" si="0"/>
        <v>Ireland</v>
      </c>
      <c r="G36" s="45">
        <f t="shared" si="3"/>
        <v>0.56992942952644809</v>
      </c>
      <c r="H36" s="45">
        <f t="shared" si="4"/>
        <v>0.18003316865764701</v>
      </c>
      <c r="I36" s="32">
        <v>52</v>
      </c>
    </row>
    <row r="37" spans="1:9">
      <c r="A37" s="57" t="str">
        <f>'Original value of indicators'!W36</f>
        <v>Norway</v>
      </c>
      <c r="B37" s="57">
        <f>'Original value of indicators'!X36</f>
        <v>0.49559999999999993</v>
      </c>
      <c r="C37" s="57">
        <f>'Original value of indicators'!Y36</f>
        <v>0.6</v>
      </c>
      <c r="D37" s="57">
        <f>'Original value of indicators'!Z36</f>
        <v>-2.1894779181875493E-2</v>
      </c>
      <c r="F37" s="45" t="str">
        <f t="shared" si="0"/>
        <v>Norway</v>
      </c>
      <c r="G37" s="45">
        <f t="shared" si="3"/>
        <v>0.61786843671388159</v>
      </c>
      <c r="H37" s="45">
        <f t="shared" si="4"/>
        <v>-7.6954241633604828E-2</v>
      </c>
      <c r="I37" s="32">
        <v>52</v>
      </c>
    </row>
    <row r="38" spans="1:9">
      <c r="A38" s="57" t="str">
        <f>'Original value of indicators'!W37</f>
        <v>Austria</v>
      </c>
      <c r="B38" s="57">
        <f>'Original value of indicators'!X37</f>
        <v>0.49680000000000002</v>
      </c>
      <c r="C38" s="57">
        <f>'Original value of indicators'!Y37</f>
        <v>0.6</v>
      </c>
      <c r="D38" s="57">
        <f>'Original value of indicators'!Z37</f>
        <v>-9.2441011559495592E-2</v>
      </c>
      <c r="F38" s="45" t="str">
        <f t="shared" si="0"/>
        <v>Austria</v>
      </c>
      <c r="G38" s="45">
        <f t="shared" si="3"/>
        <v>0.61903768079162391</v>
      </c>
      <c r="H38" s="45">
        <f t="shared" si="4"/>
        <v>-7.893489747754362E-3</v>
      </c>
      <c r="I38" s="32">
        <v>52</v>
      </c>
    </row>
    <row r="39" spans="1:9">
      <c r="A39" s="57" t="str">
        <f>'Original value of indicators'!W38</f>
        <v>Japan</v>
      </c>
      <c r="B39" s="57">
        <f>'Original value of indicators'!X38</f>
        <v>-0.33839999999999998</v>
      </c>
      <c r="C39" s="57">
        <f>'Original value of indicators'!Y38</f>
        <v>0.69230769230769218</v>
      </c>
      <c r="D39" s="57">
        <f>'Original value of indicators'!Z38</f>
        <v>-7.790734533333335E-2</v>
      </c>
      <c r="F39" s="45" t="str">
        <f t="shared" si="0"/>
        <v>Japan</v>
      </c>
      <c r="G39" s="45">
        <f t="shared" si="3"/>
        <v>-0.17399148460833996</v>
      </c>
      <c r="H39" s="45">
        <f t="shared" si="4"/>
        <v>-7.9871788680010353E-2</v>
      </c>
      <c r="I39" s="32">
        <v>56</v>
      </c>
    </row>
    <row r="40" spans="1:9">
      <c r="A40" s="57" t="str">
        <f>'Original value of indicators'!W39</f>
        <v>Finland</v>
      </c>
      <c r="B40" s="57">
        <f>'Original value of indicators'!X39</f>
        <v>9.8400000000000029E-2</v>
      </c>
      <c r="C40" s="57">
        <f>'Original value of indicators'!Y39</f>
        <v>1.0384615384615385</v>
      </c>
      <c r="D40" s="57">
        <f>'Original value of indicators'!Z39</f>
        <v>0.48100987674082657</v>
      </c>
      <c r="F40" s="45" t="str">
        <f t="shared" si="0"/>
        <v>Finland</v>
      </c>
      <c r="G40" s="45">
        <f t="shared" si="3"/>
        <v>0.32948103234734266</v>
      </c>
      <c r="H40" s="45">
        <f t="shared" si="4"/>
        <v>-0.67627107209904702</v>
      </c>
      <c r="I40" s="32">
        <v>71</v>
      </c>
    </row>
    <row r="41" spans="1:9">
      <c r="A41" s="57" t="str">
        <f>'Original value of indicators'!W40</f>
        <v>Switzerland</v>
      </c>
      <c r="B41" s="57">
        <f>'Original value of indicators'!X40</f>
        <v>0.20880000000000004</v>
      </c>
      <c r="C41" s="57">
        <f>'Original value of indicators'!Y40</f>
        <v>1.1076923076923078</v>
      </c>
      <c r="D41" s="57">
        <f>'Original value of indicators'!Z40</f>
        <v>-0.14294953588506568</v>
      </c>
      <c r="F41" s="45" t="str">
        <f t="shared" si="0"/>
        <v>Switzerland</v>
      </c>
      <c r="G41" s="45">
        <f t="shared" si="3"/>
        <v>0.45262502203113092</v>
      </c>
      <c r="H41" s="45">
        <f t="shared" si="4"/>
        <v>-7.4808238669895194E-2</v>
      </c>
      <c r="I41" s="32">
        <v>74</v>
      </c>
    </row>
    <row r="42" spans="1:9">
      <c r="A42" s="57" t="str">
        <f>'Original value of indicators'!W41</f>
        <v>Poland</v>
      </c>
      <c r="B42" s="57">
        <f>'Original value of indicators'!X41</f>
        <v>-0.40679999999999994</v>
      </c>
      <c r="C42" s="57">
        <f>'Original value of indicators'!Y41</f>
        <v>1.2</v>
      </c>
      <c r="D42" s="57">
        <f>'Original value of indicators'!Z41</f>
        <v>-9.2633563301500688E-2</v>
      </c>
      <c r="F42" s="45" t="str">
        <f t="shared" si="0"/>
        <v>Poland</v>
      </c>
      <c r="G42" s="45">
        <f t="shared" si="3"/>
        <v>-0.12643247714199535</v>
      </c>
      <c r="H42" s="45">
        <f t="shared" si="4"/>
        <v>-0.17151623280281902</v>
      </c>
      <c r="I42" s="32">
        <v>78</v>
      </c>
    </row>
    <row r="43" spans="1:9">
      <c r="A43" s="57" t="str">
        <f>'Original value of indicators'!W42</f>
        <v>Spain</v>
      </c>
      <c r="B43" s="57">
        <f>'Original value of indicators'!X42</f>
        <v>4.3200000000000009E-2</v>
      </c>
      <c r="C43" s="57">
        <f>'Original value of indicators'!Y42</f>
        <v>1.7999999999999998</v>
      </c>
      <c r="D43" s="57">
        <f>'Original value of indicators'!Z42</f>
        <v>-8.6014686927205541E-2</v>
      </c>
      <c r="F43" s="45" t="str">
        <f t="shared" si="0"/>
        <v>Spain</v>
      </c>
      <c r="G43" s="45">
        <f t="shared" si="3"/>
        <v>0.4470046846176795</v>
      </c>
      <c r="H43" s="45">
        <f t="shared" si="4"/>
        <v>-0.27849374811197236</v>
      </c>
      <c r="I43" s="32">
        <v>104</v>
      </c>
    </row>
    <row r="44" spans="1:9">
      <c r="A44" s="57" t="str">
        <f>'Original value of indicators'!W43</f>
        <v>France</v>
      </c>
      <c r="B44" s="57">
        <f>'Original value of indicators'!X43</f>
        <v>0.12479999999999997</v>
      </c>
      <c r="C44" s="57">
        <f>'Original value of indicators'!Y43</f>
        <v>1.7999999999999998</v>
      </c>
      <c r="D44" s="57">
        <f>'Original value of indicators'!Z43</f>
        <v>-9.0693259081302047E-2</v>
      </c>
      <c r="F44" s="45" t="str">
        <f t="shared" si="0"/>
        <v>France</v>
      </c>
      <c r="G44" s="45">
        <f t="shared" si="3"/>
        <v>0.52651328190415458</v>
      </c>
      <c r="H44" s="45">
        <f t="shared" si="4"/>
        <v>-0.27010098573329744</v>
      </c>
      <c r="I44" s="32">
        <v>104</v>
      </c>
    </row>
    <row r="45" spans="1:9">
      <c r="A45" s="57" t="str">
        <f>'Original value of indicators'!W44</f>
        <v>Denmark</v>
      </c>
      <c r="B45" s="57">
        <f>'Original value of indicators'!X44</f>
        <v>0.13079999999999997</v>
      </c>
      <c r="C45" s="57">
        <f>'Original value of indicators'!Y44</f>
        <v>1.7999999999999998</v>
      </c>
      <c r="D45" s="57">
        <f>'Original value of indicators'!Z44</f>
        <v>0.64523737357427913</v>
      </c>
      <c r="F45" s="45" t="str">
        <f t="shared" si="0"/>
        <v>Denmark</v>
      </c>
      <c r="G45" s="45">
        <f t="shared" si="3"/>
        <v>0.5323595022928661</v>
      </c>
      <c r="H45" s="45">
        <f t="shared" si="4"/>
        <v>-0.98966914864750655</v>
      </c>
      <c r="I45" s="32">
        <v>104</v>
      </c>
    </row>
    <row r="46" spans="1:9">
      <c r="A46" s="57" t="str">
        <f>'Original value of indicators'!W45</f>
        <v>Germany</v>
      </c>
      <c r="B46" s="57">
        <f>'Original value of indicators'!X45</f>
        <v>0.57240000000000002</v>
      </c>
      <c r="C46" s="57">
        <f>'Original value of indicators'!Y45</f>
        <v>1.7999999999999998</v>
      </c>
      <c r="D46" s="57">
        <f>'Original value of indicators'!Z45</f>
        <v>0.70825447125421392</v>
      </c>
      <c r="F46" s="45" t="str">
        <f t="shared" si="0"/>
        <v>Germany</v>
      </c>
      <c r="G46" s="45">
        <f t="shared" si="3"/>
        <v>0.96264132290202609</v>
      </c>
      <c r="H46" s="45">
        <f t="shared" si="4"/>
        <v>-1.0306555598355036</v>
      </c>
      <c r="I46" s="32">
        <v>104</v>
      </c>
    </row>
    <row r="47" spans="1:9">
      <c r="A47" s="57" t="str">
        <f>'Original value of indicators'!W46</f>
        <v>Iceland</v>
      </c>
      <c r="B47" s="57">
        <f>'Original value of indicators'!X46</f>
        <v>-1.2000000000000168E-3</v>
      </c>
      <c r="C47" s="57">
        <f>'Original value of indicators'!Y46</f>
        <v>1.9384615384615385</v>
      </c>
      <c r="D47" s="57">
        <f>'Original value of indicators'!Z46</f>
        <v>-1.4443786760211973E-2</v>
      </c>
      <c r="F47" s="45" t="str">
        <f t="shared" si="0"/>
        <v>Iceland</v>
      </c>
      <c r="G47" s="45">
        <f t="shared" si="3"/>
        <v>0.43488972280421179</v>
      </c>
      <c r="H47" s="45">
        <f t="shared" si="4"/>
        <v>-0.37862718218163222</v>
      </c>
      <c r="I47" s="32">
        <v>110</v>
      </c>
    </row>
    <row r="48" spans="1:9">
      <c r="A48" s="57" t="str">
        <f>'Original value of indicators'!W47</f>
        <v>Czech republic</v>
      </c>
      <c r="B48" s="57">
        <f>'Original value of indicators'!X47</f>
        <v>-0.29039999999999999</v>
      </c>
      <c r="C48" s="57">
        <f>'Original value of indicators'!Y47</f>
        <v>2.1692307692307691</v>
      </c>
      <c r="D48" s="57">
        <f>'Original value of indicators'!Z47</f>
        <v>-0.10011133689563631</v>
      </c>
      <c r="F48" s="45" t="str">
        <f t="shared" si="0"/>
        <v>Czech republic</v>
      </c>
      <c r="G48" s="45">
        <f t="shared" si="3"/>
        <v>0.20501368183998298</v>
      </c>
      <c r="H48" s="45">
        <f t="shared" si="4"/>
        <v>-0.35510745065120186</v>
      </c>
      <c r="I48" s="32">
        <v>120</v>
      </c>
    </row>
    <row r="49" spans="1:14">
      <c r="A49" s="57" t="str">
        <f>'Original value of indicators'!W48</f>
        <v>New Zealand</v>
      </c>
      <c r="B49" s="57">
        <f>'Original value of indicators'!X48</f>
        <v>-0.15</v>
      </c>
      <c r="C49" s="57">
        <f>'Original value of indicators'!Y48</f>
        <v>2.1692307692307691</v>
      </c>
      <c r="D49" s="57">
        <f>'Original value of indicators'!Z48</f>
        <v>-2.0166519892211361E-2</v>
      </c>
      <c r="F49" s="45" t="str">
        <f t="shared" si="0"/>
        <v>New Zealand</v>
      </c>
      <c r="G49" s="45">
        <f t="shared" si="3"/>
        <v>0.34181523893582999</v>
      </c>
      <c r="H49" s="45">
        <f t="shared" si="4"/>
        <v>-0.4267387800441993</v>
      </c>
      <c r="I49" s="32">
        <v>120</v>
      </c>
    </row>
    <row r="50" spans="1:14">
      <c r="A50" s="57" t="str">
        <f>'Original value of indicators'!W49</f>
        <v>Portugal</v>
      </c>
      <c r="B50" s="57">
        <f>'Original value of indicators'!X49</f>
        <v>-8.5200000000000012E-2</v>
      </c>
      <c r="C50" s="57">
        <f>'Original value of indicators'!Y49</f>
        <v>2.1692307692307691</v>
      </c>
      <c r="D50" s="57">
        <f>'Original value of indicators'!Z49</f>
        <v>-5.0198626302593634E-2</v>
      </c>
      <c r="F50" s="45" t="str">
        <f t="shared" si="0"/>
        <v>Portugal</v>
      </c>
      <c r="G50" s="45">
        <f t="shared" si="3"/>
        <v>0.40495441913391317</v>
      </c>
      <c r="H50" s="45">
        <f t="shared" si="4"/>
        <v>-0.39433225419082196</v>
      </c>
      <c r="I50" s="32">
        <v>120</v>
      </c>
    </row>
    <row r="51" spans="1:14">
      <c r="A51" s="57" t="str">
        <f>'Original value of indicators'!W50</f>
        <v>Australia</v>
      </c>
      <c r="B51" s="57">
        <f>'Original value of indicators'!X50</f>
        <v>2.8799999999999982E-2</v>
      </c>
      <c r="C51" s="57">
        <f>'Original value of indicators'!Y50</f>
        <v>2.1692307692307691</v>
      </c>
      <c r="D51" s="57">
        <f>'Original value of indicators'!Z50</f>
        <v>-0.27432725520870077</v>
      </c>
      <c r="F51" s="45" t="str">
        <f t="shared" si="0"/>
        <v>Australia</v>
      </c>
      <c r="G51" s="45">
        <f t="shared" si="3"/>
        <v>0.51603260651942995</v>
      </c>
      <c r="H51" s="45">
        <f t="shared" si="4"/>
        <v>-0.16976959880773046</v>
      </c>
      <c r="I51" s="32">
        <v>120</v>
      </c>
    </row>
    <row r="52" spans="1:14">
      <c r="A52" s="57" t="str">
        <f>'Original value of indicators'!W51</f>
        <v>Belgium</v>
      </c>
      <c r="B52" s="57">
        <f>'Original value of indicators'!X51</f>
        <v>0.40319999999999995</v>
      </c>
      <c r="C52" s="57">
        <f>'Original value of indicators'!Y51</f>
        <v>2.1692307692307691</v>
      </c>
      <c r="D52" s="57">
        <f>'Original value of indicators'!Z51</f>
        <v>0.34316825790063926</v>
      </c>
      <c r="F52" s="46" t="str">
        <f t="shared" si="0"/>
        <v>Belgium</v>
      </c>
      <c r="G52" s="46">
        <f t="shared" si="3"/>
        <v>0.88083675877502199</v>
      </c>
      <c r="H52" s="46">
        <f t="shared" si="4"/>
        <v>-0.75626068261950596</v>
      </c>
      <c r="I52" s="32">
        <v>120</v>
      </c>
    </row>
    <row r="53" spans="1:14">
      <c r="K53" s="31" t="s">
        <v>6</v>
      </c>
      <c r="L53" s="41">
        <v>282</v>
      </c>
    </row>
    <row r="54" spans="1:14">
      <c r="K54" s="31" t="s">
        <v>7</v>
      </c>
      <c r="L54" s="41">
        <v>180</v>
      </c>
    </row>
    <row r="55" spans="1:14">
      <c r="K55" s="31" t="s">
        <v>8</v>
      </c>
      <c r="L55" s="41">
        <v>167</v>
      </c>
    </row>
    <row r="57" spans="1:14">
      <c r="K57" s="31" t="s">
        <v>12</v>
      </c>
      <c r="L57" s="31" t="s">
        <v>13</v>
      </c>
      <c r="M57" s="31" t="s">
        <v>14</v>
      </c>
      <c r="N57" s="31" t="s">
        <v>15</v>
      </c>
    </row>
    <row r="58" spans="1:14" ht="15.75" customHeight="1">
      <c r="L58" s="33">
        <v>-1</v>
      </c>
      <c r="M58" s="35">
        <v>0</v>
      </c>
      <c r="N58" s="34">
        <v>0</v>
      </c>
    </row>
    <row r="59" spans="1:14" ht="15.75" customHeight="1">
      <c r="L59" s="36">
        <v>1</v>
      </c>
      <c r="M59" s="32">
        <v>0</v>
      </c>
      <c r="N59" s="37">
        <v>0</v>
      </c>
    </row>
    <row r="60" spans="1:14" ht="15.75" customHeight="1">
      <c r="L60" s="36"/>
      <c r="M60" s="32"/>
      <c r="N60" s="37"/>
    </row>
    <row r="61" spans="1:14">
      <c r="L61" s="36">
        <v>0</v>
      </c>
      <c r="M61" s="32">
        <v>-1</v>
      </c>
      <c r="N61" s="37">
        <v>0</v>
      </c>
    </row>
    <row r="62" spans="1:14">
      <c r="L62" s="36">
        <v>0</v>
      </c>
      <c r="M62" s="32">
        <v>1</v>
      </c>
      <c r="N62" s="37">
        <v>0</v>
      </c>
    </row>
    <row r="63" spans="1:14">
      <c r="L63" s="36"/>
      <c r="M63" s="32"/>
      <c r="N63" s="37"/>
    </row>
    <row r="64" spans="1:14">
      <c r="L64" s="36">
        <v>0</v>
      </c>
      <c r="M64" s="32">
        <v>0</v>
      </c>
      <c r="N64" s="37">
        <v>-1</v>
      </c>
    </row>
    <row r="65" spans="6:14">
      <c r="L65" s="38">
        <v>0</v>
      </c>
      <c r="M65" s="39">
        <v>0</v>
      </c>
      <c r="N65" s="40">
        <v>1</v>
      </c>
    </row>
    <row r="67" spans="6:14">
      <c r="L67" s="33">
        <f>(L58*_RMX1)+(M58*_RMY1)+(N58*_RMZ1)</f>
        <v>-0.97437006478523513</v>
      </c>
      <c r="M67" s="34">
        <f>(L58*_RMX2)+(M58*_RMY2)+(N58*_RMZ2)</f>
        <v>-4.6769954059870819E-2</v>
      </c>
      <c r="N67" s="32"/>
    </row>
    <row r="68" spans="6:14">
      <c r="L68" s="36">
        <f t="shared" ref="L68:L74" si="5">(L59*_RMX1)+(M59*_RMY1)+(N59*_RMZ1)</f>
        <v>0.97437006478523513</v>
      </c>
      <c r="M68" s="37">
        <f t="shared" ref="M68:M74" si="6">(L59*_RMX2)+(M59*_RMY2)+(N59*_RMZ2)</f>
        <v>4.6769954059870819E-2</v>
      </c>
      <c r="N68" s="32"/>
    </row>
    <row r="69" spans="6:14">
      <c r="L69" s="36">
        <f t="shared" si="5"/>
        <v>0</v>
      </c>
      <c r="M69" s="37">
        <f t="shared" si="6"/>
        <v>0</v>
      </c>
      <c r="N69" s="32"/>
    </row>
    <row r="70" spans="6:14">
      <c r="L70" s="36">
        <f t="shared" si="5"/>
        <v>-0.2249510543438652</v>
      </c>
      <c r="M70" s="37">
        <f t="shared" si="6"/>
        <v>0.20258292765170799</v>
      </c>
      <c r="N70" s="32"/>
    </row>
    <row r="71" spans="6:14">
      <c r="L71" s="36">
        <f t="shared" si="5"/>
        <v>0.2249510543438652</v>
      </c>
      <c r="M71" s="37">
        <f t="shared" si="6"/>
        <v>-0.20258292765170799</v>
      </c>
      <c r="N71" s="32"/>
    </row>
    <row r="72" spans="6:14">
      <c r="F72" s="32"/>
      <c r="L72" s="36">
        <f t="shared" si="5"/>
        <v>0</v>
      </c>
      <c r="M72" s="37">
        <f t="shared" si="6"/>
        <v>0</v>
      </c>
      <c r="N72" s="32"/>
    </row>
    <row r="73" spans="6:14">
      <c r="F73" s="32"/>
      <c r="L73" s="36">
        <f t="shared" si="5"/>
        <v>-1.22514845490862E-16</v>
      </c>
      <c r="M73" s="37">
        <f t="shared" si="6"/>
        <v>0.97814760073380558</v>
      </c>
      <c r="N73" s="32"/>
    </row>
    <row r="74" spans="6:14">
      <c r="F74" s="32"/>
      <c r="L74" s="38">
        <f t="shared" si="5"/>
        <v>1.22514845490862E-16</v>
      </c>
      <c r="M74" s="40">
        <f t="shared" si="6"/>
        <v>-0.97814760073380558</v>
      </c>
      <c r="N74" s="32"/>
    </row>
    <row r="75" spans="6:14">
      <c r="F75" s="32"/>
    </row>
    <row r="76" spans="6:14">
      <c r="F76" s="32"/>
      <c r="K76" s="32" t="s">
        <v>17</v>
      </c>
      <c r="L76" s="32" t="s">
        <v>13</v>
      </c>
      <c r="M76" s="32" t="s">
        <v>14</v>
      </c>
      <c r="N76" s="32" t="s">
        <v>15</v>
      </c>
    </row>
    <row r="77" spans="6:14">
      <c r="F77" s="32"/>
      <c r="K77" s="32"/>
      <c r="L77" s="33">
        <v>-1</v>
      </c>
      <c r="M77" s="35">
        <v>-1</v>
      </c>
      <c r="N77" s="34">
        <v>-1</v>
      </c>
    </row>
    <row r="78" spans="6:14">
      <c r="F78" s="32"/>
      <c r="K78" s="32"/>
      <c r="L78" s="36">
        <v>1</v>
      </c>
      <c r="M78" s="32">
        <v>-1</v>
      </c>
      <c r="N78" s="37">
        <v>-1</v>
      </c>
    </row>
    <row r="79" spans="6:14">
      <c r="F79" s="32"/>
      <c r="K79" s="32"/>
      <c r="L79" s="36">
        <v>1</v>
      </c>
      <c r="M79" s="32">
        <v>1</v>
      </c>
      <c r="N79" s="37">
        <v>-1</v>
      </c>
    </row>
    <row r="80" spans="6:14">
      <c r="F80" s="32"/>
      <c r="K80" s="32"/>
      <c r="L80" s="36">
        <v>-1</v>
      </c>
      <c r="M80" s="32">
        <v>1</v>
      </c>
      <c r="N80" s="37">
        <v>-1</v>
      </c>
    </row>
    <row r="81" spans="6:14">
      <c r="F81" s="32"/>
      <c r="K81" s="32"/>
      <c r="L81" s="36">
        <v>-1</v>
      </c>
      <c r="M81" s="32">
        <v>-1</v>
      </c>
      <c r="N81" s="37">
        <v>-1</v>
      </c>
    </row>
    <row r="82" spans="6:14">
      <c r="F82" s="32"/>
      <c r="K82" s="32"/>
      <c r="L82" s="36">
        <v>-1</v>
      </c>
      <c r="M82" s="32">
        <v>-1</v>
      </c>
      <c r="N82" s="37">
        <v>1</v>
      </c>
    </row>
    <row r="83" spans="6:14">
      <c r="K83" s="32"/>
      <c r="L83" s="36">
        <v>1</v>
      </c>
      <c r="M83" s="32">
        <v>-1</v>
      </c>
      <c r="N83" s="37">
        <v>1</v>
      </c>
    </row>
    <row r="84" spans="6:14">
      <c r="K84" s="32"/>
      <c r="L84" s="36">
        <v>1</v>
      </c>
      <c r="M84" s="32">
        <v>1</v>
      </c>
      <c r="N84" s="37">
        <v>1</v>
      </c>
    </row>
    <row r="85" spans="6:14">
      <c r="K85" s="32"/>
      <c r="L85" s="36">
        <v>-1</v>
      </c>
      <c r="M85" s="32">
        <v>1</v>
      </c>
      <c r="N85" s="37">
        <v>1</v>
      </c>
    </row>
    <row r="86" spans="6:14">
      <c r="K86" s="32"/>
      <c r="L86" s="36">
        <v>-1</v>
      </c>
      <c r="M86" s="32">
        <v>-1</v>
      </c>
      <c r="N86" s="37">
        <v>1</v>
      </c>
    </row>
    <row r="87" spans="6:14">
      <c r="L87" s="36"/>
      <c r="M87" s="32"/>
      <c r="N87" s="37"/>
    </row>
    <row r="88" spans="6:14">
      <c r="L88" s="36">
        <v>-1</v>
      </c>
      <c r="M88" s="32">
        <v>1</v>
      </c>
      <c r="N88" s="37">
        <v>1</v>
      </c>
    </row>
    <row r="89" spans="6:14">
      <c r="L89" s="36">
        <v>-1</v>
      </c>
      <c r="M89" s="32">
        <v>1</v>
      </c>
      <c r="N89" s="37">
        <v>-1</v>
      </c>
    </row>
    <row r="90" spans="6:14">
      <c r="L90" s="36"/>
      <c r="M90" s="32"/>
      <c r="N90" s="37"/>
    </row>
    <row r="91" spans="6:14">
      <c r="L91" s="36">
        <v>1</v>
      </c>
      <c r="M91" s="32">
        <v>1</v>
      </c>
      <c r="N91" s="37">
        <v>-1</v>
      </c>
    </row>
    <row r="92" spans="6:14">
      <c r="L92" s="36">
        <v>1</v>
      </c>
      <c r="M92" s="32">
        <v>1</v>
      </c>
      <c r="N92" s="37">
        <v>1</v>
      </c>
    </row>
    <row r="93" spans="6:14">
      <c r="L93" s="36"/>
      <c r="M93" s="32"/>
      <c r="N93" s="37"/>
    </row>
    <row r="94" spans="6:14">
      <c r="L94" s="36">
        <v>1</v>
      </c>
      <c r="M94" s="32">
        <v>-1</v>
      </c>
      <c r="N94" s="37">
        <v>1</v>
      </c>
    </row>
    <row r="95" spans="6:14">
      <c r="L95" s="38">
        <v>1</v>
      </c>
      <c r="M95" s="39">
        <v>-1</v>
      </c>
      <c r="N95" s="40">
        <v>-1</v>
      </c>
    </row>
    <row r="97" spans="12:14">
      <c r="L97" s="33">
        <f>(L77*_RMX1)+(M77*_RMY1)+(N77*_RMZ1)</f>
        <v>-1.1993211191291004</v>
      </c>
      <c r="M97" s="34">
        <f>(L77*_RMX2)+(M77*_RMY2)+(N77*_RMZ2)</f>
        <v>1.1339605743256427</v>
      </c>
      <c r="N97" s="32"/>
    </row>
    <row r="98" spans="12:14">
      <c r="L98" s="36">
        <f>(L78*_RMX1)+(M78*_RMY1)+(N78*_RMZ1)</f>
        <v>0.74941901044136983</v>
      </c>
      <c r="M98" s="37">
        <f>(L78*_RMX2)+(M78*_RMY2)+(N78*_RMZ2)</f>
        <v>1.2275004824453843</v>
      </c>
      <c r="N98" s="32"/>
    </row>
    <row r="99" spans="12:14">
      <c r="L99" s="36">
        <f t="shared" ref="L99:L115" si="7">(L79*_RMX1)+(M79*_RMY1)+(N79*_RMZ1)</f>
        <v>1.1993211191291</v>
      </c>
      <c r="M99" s="37">
        <f t="shared" ref="M99:M115" si="8">(L79*_RMX2)+(M79*_RMY2)+(N79*_RMZ2)</f>
        <v>0.82233462714196848</v>
      </c>
      <c r="N99" s="32"/>
    </row>
    <row r="100" spans="12:14">
      <c r="L100" s="36">
        <f t="shared" si="7"/>
        <v>-0.74941901044137005</v>
      </c>
      <c r="M100" s="37">
        <f t="shared" si="8"/>
        <v>0.72879471902222681</v>
      </c>
      <c r="N100" s="32"/>
    </row>
    <row r="101" spans="12:14">
      <c r="L101" s="36">
        <f t="shared" si="7"/>
        <v>-1.1993211191291004</v>
      </c>
      <c r="M101" s="37">
        <f t="shared" si="8"/>
        <v>1.1339605743256427</v>
      </c>
      <c r="N101" s="32"/>
    </row>
    <row r="102" spans="12:14">
      <c r="L102" s="36">
        <f t="shared" si="7"/>
        <v>-1.1993211191291</v>
      </c>
      <c r="M102" s="37">
        <f t="shared" si="8"/>
        <v>-0.82233462714196848</v>
      </c>
      <c r="N102" s="32"/>
    </row>
    <row r="103" spans="12:14">
      <c r="L103" s="36">
        <f t="shared" si="7"/>
        <v>0.74941901044137005</v>
      </c>
      <c r="M103" s="37">
        <f t="shared" si="8"/>
        <v>-0.72879471902222681</v>
      </c>
      <c r="N103" s="32"/>
    </row>
    <row r="104" spans="12:14">
      <c r="L104" s="36">
        <f t="shared" si="7"/>
        <v>1.1993211191291004</v>
      </c>
      <c r="M104" s="37">
        <f t="shared" si="8"/>
        <v>-1.1339605743256427</v>
      </c>
      <c r="N104" s="32"/>
    </row>
    <row r="105" spans="12:14">
      <c r="L105" s="36">
        <f t="shared" si="7"/>
        <v>-0.74941901044136983</v>
      </c>
      <c r="M105" s="37">
        <f t="shared" si="8"/>
        <v>-1.2275004824453843</v>
      </c>
      <c r="N105" s="32"/>
    </row>
    <row r="106" spans="12:14">
      <c r="L106" s="36">
        <f t="shared" si="7"/>
        <v>-1.1993211191291</v>
      </c>
      <c r="M106" s="37">
        <f t="shared" si="8"/>
        <v>-0.82233462714196848</v>
      </c>
      <c r="N106" s="32"/>
    </row>
    <row r="107" spans="12:14">
      <c r="L107" s="36"/>
      <c r="M107" s="37"/>
      <c r="N107" s="32"/>
    </row>
    <row r="108" spans="12:14">
      <c r="L108" s="36">
        <f t="shared" si="7"/>
        <v>-0.74941901044136983</v>
      </c>
      <c r="M108" s="37">
        <f t="shared" si="8"/>
        <v>-1.2275004824453843</v>
      </c>
      <c r="N108" s="32"/>
    </row>
    <row r="109" spans="12:14">
      <c r="L109" s="36">
        <f t="shared" si="7"/>
        <v>-0.74941901044137005</v>
      </c>
      <c r="M109" s="37">
        <f t="shared" si="8"/>
        <v>0.72879471902222681</v>
      </c>
      <c r="N109" s="32"/>
    </row>
    <row r="110" spans="12:14">
      <c r="L110" s="36"/>
      <c r="M110" s="37"/>
      <c r="N110" s="32"/>
    </row>
    <row r="111" spans="12:14">
      <c r="L111" s="36">
        <f t="shared" si="7"/>
        <v>1.1993211191291</v>
      </c>
      <c r="M111" s="37">
        <f t="shared" si="8"/>
        <v>0.82233462714196848</v>
      </c>
      <c r="N111" s="32"/>
    </row>
    <row r="112" spans="12:14">
      <c r="L112" s="36">
        <f t="shared" si="7"/>
        <v>1.1993211191291004</v>
      </c>
      <c r="M112" s="37">
        <f t="shared" si="8"/>
        <v>-1.1339605743256427</v>
      </c>
      <c r="N112" s="32"/>
    </row>
    <row r="113" spans="12:14">
      <c r="L113" s="36"/>
      <c r="M113" s="37"/>
      <c r="N113" s="32"/>
    </row>
    <row r="114" spans="12:14">
      <c r="L114" s="36">
        <f t="shared" si="7"/>
        <v>0.74941901044137005</v>
      </c>
      <c r="M114" s="37">
        <f t="shared" si="8"/>
        <v>-0.72879471902222681</v>
      </c>
      <c r="N114" s="32"/>
    </row>
    <row r="115" spans="12:14">
      <c r="L115" s="38">
        <f t="shared" si="7"/>
        <v>0.74941901044136983</v>
      </c>
      <c r="M115" s="40">
        <f t="shared" si="8"/>
        <v>1.2275004824453843</v>
      </c>
      <c r="N115" s="32"/>
    </row>
    <row r="116" spans="12:14">
      <c r="L116" s="32"/>
      <c r="M116" s="32"/>
      <c r="N116" s="32"/>
    </row>
  </sheetData>
  <pageMargins left="0.78740157499999996" right="0.78740157499999996" top="0.984251969" bottom="0.984251969" header="0.5" footer="0.5"/>
  <headerFooter alignWithMargins="0"/>
  <legacyDrawing r:id="rId1"/>
  <controls>
    <control shapeId="8193" r:id="rId2" name="ScrollBar1"/>
    <control shapeId="8194" r:id="rId3" name="ScrollBar2"/>
    <control shapeId="8195" r:id="rId4" name="ScrollBar3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N116"/>
  <sheetViews>
    <sheetView topLeftCell="A62" zoomScale="71" zoomScaleNormal="71" workbookViewId="0">
      <selection activeCell="Q32" sqref="Q32"/>
    </sheetView>
  </sheetViews>
  <sheetFormatPr baseColWidth="10" defaultColWidth="9.140625" defaultRowHeight="15"/>
  <cols>
    <col min="1" max="256" width="20.5703125" style="31" customWidth="1"/>
    <col min="257" max="16384" width="9.140625" style="31"/>
  </cols>
  <sheetData>
    <row r="1" spans="1:14" ht="18.75">
      <c r="A1" s="43" t="s">
        <v>68</v>
      </c>
    </row>
    <row r="4" spans="1:14" ht="18.75">
      <c r="A4" s="43" t="s">
        <v>67</v>
      </c>
    </row>
    <row r="6" spans="1:14" ht="75">
      <c r="A6" s="42"/>
      <c r="B6" s="42" t="s">
        <v>64</v>
      </c>
      <c r="C6" s="42" t="s">
        <v>65</v>
      </c>
      <c r="D6" s="42" t="s">
        <v>66</v>
      </c>
      <c r="F6" s="31" t="s">
        <v>3</v>
      </c>
      <c r="G6" s="31" t="s">
        <v>0</v>
      </c>
      <c r="H6" s="31" t="s">
        <v>1</v>
      </c>
      <c r="I6" s="32"/>
      <c r="K6" s="31" t="s">
        <v>9</v>
      </c>
    </row>
    <row r="7" spans="1:14">
      <c r="A7" s="57" t="str">
        <f>'Original value of indicators'!L6</f>
        <v>Azerbaijan</v>
      </c>
      <c r="B7" s="57">
        <f>'Original value of indicators'!M6</f>
        <v>-0.43164277839029763</v>
      </c>
      <c r="C7" s="57">
        <f>'Original value of indicators'!N6</f>
        <v>-0.25</v>
      </c>
      <c r="D7" s="57">
        <f>'Original value of indicators'!O6</f>
        <v>0.32925720592722091</v>
      </c>
      <c r="F7" s="44" t="str">
        <f>A7</f>
        <v>Azerbaijan</v>
      </c>
      <c r="G7" s="44">
        <f>(B7*_RMX1)+(C7*_RMY1)+(D7*_RMZ1)</f>
        <v>-0.37586864903014677</v>
      </c>
      <c r="H7" s="44">
        <f>(B7*_RMX2)+(C7*_RMY2)+(D7*_RMZ2)</f>
        <v>-0.27499744019513489</v>
      </c>
      <c r="I7" s="32"/>
      <c r="J7" s="32"/>
      <c r="K7" s="33">
        <f>SIN(RADIANS(XROTATE))</f>
        <v>-0.98480775301220813</v>
      </c>
      <c r="L7" s="35">
        <f>SIN(RADIANS(YROTATE))</f>
        <v>1.7452406437283439E-2</v>
      </c>
      <c r="M7" s="34">
        <f>SIN(RADIANS(ZROTATE))</f>
        <v>-0.17364817766693047</v>
      </c>
      <c r="N7" s="31" t="s">
        <v>10</v>
      </c>
    </row>
    <row r="8" spans="1:14">
      <c r="A8" s="57" t="str">
        <f>'Original value of indicators'!L7</f>
        <v>South Africa</v>
      </c>
      <c r="B8" s="57">
        <f>'Original value of indicators'!M7</f>
        <v>-0.35997794928335164</v>
      </c>
      <c r="C8" s="57">
        <f>'Original value of indicators'!N7</f>
        <v>-0.42307692307692307</v>
      </c>
      <c r="D8" s="57">
        <f>'Original value of indicators'!O7</f>
        <v>-0.17175235598714172</v>
      </c>
      <c r="F8" s="45" t="str">
        <f t="shared" ref="F8:F52" si="0">A8</f>
        <v>South Africa</v>
      </c>
      <c r="G8" s="45">
        <f t="shared" ref="G8:G15" si="1">(B8*_RMX1)+(C8*_RMY1)+(D8*_RMZ1)</f>
        <v>-0.28399722644579051</v>
      </c>
      <c r="H8" s="45">
        <f t="shared" ref="H8:H15" si="2">(B8*_RMX2)+(C8*_RMY2)+(D8*_RMZ2)</f>
        <v>0.24749201611502558</v>
      </c>
      <c r="I8" s="32"/>
      <c r="K8" s="38">
        <f>COS(RADIANS(XROTATE))</f>
        <v>0.17364817766692997</v>
      </c>
      <c r="L8" s="39">
        <f>COS(RADIANS(YROTATE))</f>
        <v>-0.99984769515639127</v>
      </c>
      <c r="M8" s="40">
        <f>COS(RADIANS(ZROTATE))</f>
        <v>-0.98480775301220802</v>
      </c>
      <c r="N8" s="31" t="s">
        <v>11</v>
      </c>
    </row>
    <row r="9" spans="1:14">
      <c r="A9" s="57" t="str">
        <f>'Original value of indicators'!L8</f>
        <v>Netherlands</v>
      </c>
      <c r="B9" s="57">
        <f>'Original value of indicators'!M8</f>
        <v>0.20782800441014346</v>
      </c>
      <c r="C9" s="57">
        <f>'Original value of indicators'!N8</f>
        <v>-0.375</v>
      </c>
      <c r="D9" s="57">
        <f>'Original value of indicators'!O8</f>
        <v>0.80728049262411228</v>
      </c>
      <c r="F9" s="45" t="str">
        <f t="shared" si="0"/>
        <v>Netherlands</v>
      </c>
      <c r="G9" s="45">
        <f t="shared" si="1"/>
        <v>0.28383659380217757</v>
      </c>
      <c r="H9" s="45">
        <f t="shared" si="2"/>
        <v>-0.73239607758497638</v>
      </c>
      <c r="I9" s="32"/>
    </row>
    <row r="10" spans="1:14">
      <c r="A10" s="57" t="str">
        <f>'Original value of indicators'!L9</f>
        <v>Israel</v>
      </c>
      <c r="B10" s="57">
        <f>'Original value of indicators'!M9</f>
        <v>-9.9779492833517072E-2</v>
      </c>
      <c r="C10" s="57">
        <f>'Original value of indicators'!N9</f>
        <v>-0.25961538461538464</v>
      </c>
      <c r="D10" s="57">
        <f>'Original value of indicators'!O9</f>
        <v>0.12859590456615208</v>
      </c>
      <c r="F10" s="45" t="str">
        <f t="shared" si="0"/>
        <v>Israel</v>
      </c>
      <c r="G10" s="45">
        <f t="shared" si="1"/>
        <v>-5.0929471850783545E-2</v>
      </c>
      <c r="H10" s="45">
        <f t="shared" si="2"/>
        <v>-8.0131441279890997E-2</v>
      </c>
      <c r="I10" s="32"/>
      <c r="K10" s="31" t="s">
        <v>5</v>
      </c>
    </row>
    <row r="11" spans="1:14">
      <c r="A11" s="57" t="str">
        <f>'Original value of indicators'!L10</f>
        <v>Macedonia</v>
      </c>
      <c r="B11" s="57">
        <f>'Original value of indicators'!M10</f>
        <v>-0.40959206174200657</v>
      </c>
      <c r="C11" s="57">
        <f>'Original value of indicators'!N10</f>
        <v>-0.25</v>
      </c>
      <c r="D11" s="57">
        <f>'Original value of indicators'!O10</f>
        <v>-0.21682321936743729</v>
      </c>
      <c r="F11" s="45" t="str">
        <f t="shared" si="0"/>
        <v>Macedonia</v>
      </c>
      <c r="G11" s="45">
        <f t="shared" si="1"/>
        <v>-0.36368665725395943</v>
      </c>
      <c r="H11" s="45">
        <f t="shared" si="2"/>
        <v>0.26241321257526495</v>
      </c>
      <c r="I11" s="32"/>
      <c r="K11" s="33">
        <f>YCOS*ZCOS</f>
        <v>0.98465776202140087</v>
      </c>
      <c r="L11" s="35">
        <f>-ZSIN * YCOS</f>
        <v>-0.17362173020838798</v>
      </c>
      <c r="M11" s="34">
        <f>YSIN</f>
        <v>1.7452406437283439E-2</v>
      </c>
    </row>
    <row r="12" spans="1:14">
      <c r="A12" s="57" t="str">
        <f>'Original value of indicators'!L11</f>
        <v>Slovakia</v>
      </c>
      <c r="B12" s="57">
        <f>'Original value of indicators'!M11</f>
        <v>-0.37761852260198453</v>
      </c>
      <c r="C12" s="57">
        <f>'Original value of indicators'!N11</f>
        <v>-0.25</v>
      </c>
      <c r="D12" s="57">
        <f>'Original value of indicators'!O11</f>
        <v>0.64975502976797106</v>
      </c>
      <c r="F12" s="45" t="str">
        <f t="shared" si="0"/>
        <v>Slovakia</v>
      </c>
      <c r="G12" s="45">
        <f t="shared" si="1"/>
        <v>-0.31707978794682101</v>
      </c>
      <c r="H12" s="45">
        <f t="shared" si="2"/>
        <v>-0.59129271802653327</v>
      </c>
      <c r="I12" s="32"/>
      <c r="K12" s="36">
        <f>ZCOS * -YSIN * -XSIN + ZSIN * XCOS</f>
        <v>-1.3227537616368176E-2</v>
      </c>
      <c r="L12" s="32">
        <f>-ZSIN * -YSIN * -XSIN + ZCOS*XCOS</f>
        <v>-0.17399460893836274</v>
      </c>
      <c r="M12" s="37">
        <f>YCOS * -XSIN</f>
        <v>-0.98465776202140098</v>
      </c>
    </row>
    <row r="13" spans="1:14">
      <c r="A13" s="57" t="str">
        <f>'Original value of indicators'!L12</f>
        <v>Turkey</v>
      </c>
      <c r="B13" s="57">
        <f>'Original value of indicators'!M12</f>
        <v>-0.3743109151047409</v>
      </c>
      <c r="C13" s="57">
        <f>'Original value of indicators'!N12</f>
        <v>-0.25</v>
      </c>
      <c r="D13" s="57">
        <f>'Original value of indicators'!O12</f>
        <v>-0.3085772533682461</v>
      </c>
      <c r="F13" s="45" t="str">
        <f t="shared" si="0"/>
        <v>Turkey</v>
      </c>
      <c r="G13" s="45">
        <f t="shared" si="1"/>
        <v>-0.33054813105820297</v>
      </c>
      <c r="H13" s="45">
        <f t="shared" si="2"/>
        <v>0.35229285165664387</v>
      </c>
      <c r="I13" s="32"/>
      <c r="K13" s="38">
        <f>ZCOS * -YSIN * XCOS + ZSIN * XSIN</f>
        <v>0.17399460893836324</v>
      </c>
      <c r="L13" s="39">
        <f>-ZSIN * -YSIN * XCOS + ZCOS * XSIN</f>
        <v>0.9693200559463484</v>
      </c>
      <c r="M13" s="40">
        <f>YCOS * XCOS</f>
        <v>-0.17362173020838748</v>
      </c>
    </row>
    <row r="14" spans="1:14">
      <c r="A14" s="57" t="str">
        <f>'Original value of indicators'!L13</f>
        <v>United States</v>
      </c>
      <c r="B14" s="57">
        <f>'Original value of indicators'!M13</f>
        <v>-0.20231532524807053</v>
      </c>
      <c r="C14" s="57">
        <f>'Original value of indicators'!N13</f>
        <v>-0.25</v>
      </c>
      <c r="D14" s="57">
        <f>'Original value of indicators'!O13</f>
        <v>2.080408840369221E-2</v>
      </c>
      <c r="F14" s="45" t="str">
        <f t="shared" si="0"/>
        <v>United States</v>
      </c>
      <c r="G14" s="45">
        <f t="shared" si="1"/>
        <v>-0.15544284142292153</v>
      </c>
      <c r="H14" s="45">
        <f t="shared" si="2"/>
        <v>2.5689878681202347E-2</v>
      </c>
      <c r="I14" s="32"/>
    </row>
    <row r="15" spans="1:14">
      <c r="A15" s="57" t="str">
        <f>'Original value of indicators'!L14</f>
        <v>Belarus</v>
      </c>
      <c r="B15" s="57">
        <f>'Original value of indicators'!M14</f>
        <v>-1.4884233737596411E-2</v>
      </c>
      <c r="C15" s="57">
        <f>'Original value of indicators'!N14</f>
        <v>-0.25</v>
      </c>
      <c r="D15" s="57">
        <f>'Original value of indicators'!O14</f>
        <v>-0.43521428078693586</v>
      </c>
      <c r="F15" s="45" t="str">
        <f t="shared" si="0"/>
        <v>Belarus</v>
      </c>
      <c r="G15" s="45">
        <f t="shared" si="1"/>
        <v>2.1154019755028279E-2</v>
      </c>
      <c r="H15" s="45">
        <f t="shared" si="2"/>
        <v>0.47223265371566342</v>
      </c>
      <c r="I15" s="32"/>
      <c r="K15" s="31" t="s">
        <v>16</v>
      </c>
    </row>
    <row r="16" spans="1:14">
      <c r="A16" s="57" t="str">
        <f>'Original value of indicators'!L15</f>
        <v>United Kingdom</v>
      </c>
      <c r="B16" s="57">
        <f>'Original value of indicators'!M15</f>
        <v>0.19790518191841242</v>
      </c>
      <c r="C16" s="57">
        <f>'Original value of indicators'!N15</f>
        <v>-0.25</v>
      </c>
      <c r="D16" s="57">
        <f>'Original value of indicators'!O15</f>
        <v>-0.336117819616571</v>
      </c>
      <c r="F16" s="45" t="str">
        <f t="shared" si="0"/>
        <v>United Kingdom</v>
      </c>
      <c r="G16" s="45">
        <f t="shared" ref="G16:G52" si="3">(B16*_RMX1)+(C16*_RMY1)+(D16*_RMZ1)</f>
        <v>0.23240824127355725</v>
      </c>
      <c r="H16" s="45">
        <f t="shared" ref="H16:H52" si="4">(B16*_RMX2)+(C16*_RMY2)+(D16*_RMZ2)</f>
        <v>0.37184187403545649</v>
      </c>
      <c r="I16" s="32"/>
    </row>
    <row r="17" spans="1:9">
      <c r="A17" s="57" t="str">
        <f>'Original value of indicators'!L16</f>
        <v>Cyprus</v>
      </c>
      <c r="B17" s="57">
        <f>'Original value of indicators'!M16</f>
        <v>0.36769570011025371</v>
      </c>
      <c r="C17" s="57">
        <f>'Original value of indicators'!N16</f>
        <v>-0.25</v>
      </c>
      <c r="D17" s="57">
        <f>'Original value of indicators'!O16</f>
        <v>-0.20849908639275042</v>
      </c>
      <c r="F17" s="45" t="str">
        <f t="shared" si="0"/>
        <v>Cyprus</v>
      </c>
      <c r="G17" s="45">
        <f t="shared" si="3"/>
        <v>0.40182104693002302</v>
      </c>
      <c r="H17" s="45">
        <f t="shared" si="4"/>
        <v>0.24393518732099784</v>
      </c>
      <c r="I17" s="32"/>
    </row>
    <row r="18" spans="1:9">
      <c r="A18" s="57" t="str">
        <f>'Original value of indicators'!L17</f>
        <v>Malta</v>
      </c>
      <c r="B18" s="57">
        <f>'Original value of indicators'!M17</f>
        <v>0.52976846747519313</v>
      </c>
      <c r="C18" s="57">
        <f>'Original value of indicators'!N17</f>
        <v>-0.25</v>
      </c>
      <c r="D18" s="57">
        <f>'Original value of indicators'!O17</f>
        <v>-0.23043124702854353</v>
      </c>
      <c r="F18" s="45" t="str">
        <f t="shared" si="0"/>
        <v>Malta</v>
      </c>
      <c r="G18" s="45">
        <f t="shared" si="3"/>
        <v>0.56102448634673574</v>
      </c>
      <c r="H18" s="45">
        <f t="shared" si="4"/>
        <v>0.26338703590202311</v>
      </c>
      <c r="I18" s="32"/>
    </row>
    <row r="19" spans="1:9">
      <c r="A19" s="57" t="str">
        <f>'Original value of indicators'!L18</f>
        <v>Italy</v>
      </c>
      <c r="B19" s="57">
        <f>'Original value of indicators'!M18</f>
        <v>0.26405733186328562</v>
      </c>
      <c r="C19" s="57">
        <f>'Original value of indicators'!N18</f>
        <v>-0.17307692307692307</v>
      </c>
      <c r="D19" s="57">
        <f>'Original value of indicators'!O18</f>
        <v>-2.9382878240711285E-2</v>
      </c>
      <c r="F19" s="45" t="str">
        <f t="shared" si="0"/>
        <v>Italy</v>
      </c>
      <c r="G19" s="45">
        <f t="shared" si="3"/>
        <v>0.28954321434825048</v>
      </c>
      <c r="H19" s="45">
        <f t="shared" si="4"/>
        <v>5.5553702387170986E-2</v>
      </c>
      <c r="I19" s="32"/>
    </row>
    <row r="20" spans="1:9">
      <c r="A20" s="57" t="str">
        <f>'Original value of indicators'!L19</f>
        <v>Korea</v>
      </c>
      <c r="B20" s="57">
        <f>'Original value of indicators'!M19</f>
        <v>-6.0639470782800136E-3</v>
      </c>
      <c r="C20" s="57">
        <f>'Original value of indicators'!N19</f>
        <v>-0.16346153846153846</v>
      </c>
      <c r="D20" s="57">
        <f>'Original value of indicators'!O19</f>
        <v>-0.34671295030118987</v>
      </c>
      <c r="F20" s="45" t="str">
        <f t="shared" si="0"/>
        <v>Korea</v>
      </c>
      <c r="G20" s="45">
        <f t="shared" si="3"/>
        <v>1.6358587245375835E-2</v>
      </c>
      <c r="H20" s="45">
        <f t="shared" si="4"/>
        <v>0.369915235256567</v>
      </c>
      <c r="I20" s="32"/>
    </row>
    <row r="21" spans="1:9">
      <c r="A21" s="57" t="str">
        <f>'Original value of indicators'!L20</f>
        <v>Lithuania</v>
      </c>
      <c r="B21" s="57">
        <f>'Original value of indicators'!M20</f>
        <v>-0.33792723263506064</v>
      </c>
      <c r="C21" s="57">
        <f>'Original value of indicators'!N20</f>
        <v>-0.125</v>
      </c>
      <c r="D21" s="57">
        <f>'Original value of indicators'!O20</f>
        <v>-6.9832614961797546E-3</v>
      </c>
      <c r="F21" s="45" t="str">
        <f t="shared" si="0"/>
        <v>Lithuania</v>
      </c>
      <c r="G21" s="45">
        <f t="shared" si="3"/>
        <v>-0.31116183105436479</v>
      </c>
      <c r="H21" s="45">
        <f t="shared" si="4"/>
        <v>3.3095393935009383E-2</v>
      </c>
      <c r="I21" s="32"/>
    </row>
    <row r="22" spans="1:9">
      <c r="A22" s="57" t="str">
        <f>'Original value of indicators'!L21</f>
        <v>Latvia</v>
      </c>
      <c r="B22" s="57">
        <f>'Original value of indicators'!M21</f>
        <v>-0.28500551267916202</v>
      </c>
      <c r="C22" s="57">
        <f>'Original value of indicators'!N21</f>
        <v>-0.125</v>
      </c>
      <c r="D22" s="57">
        <f>'Original value of indicators'!O21</f>
        <v>6.3874645510354211E-2</v>
      </c>
      <c r="F22" s="45" t="str">
        <f t="shared" si="0"/>
        <v>Latvia</v>
      </c>
      <c r="G22" s="45">
        <f t="shared" si="3"/>
        <v>-0.25781540772789308</v>
      </c>
      <c r="H22" s="45">
        <f t="shared" si="4"/>
        <v>-3.7375418241004446E-2</v>
      </c>
      <c r="I22" s="32"/>
    </row>
    <row r="23" spans="1:9">
      <c r="A23" s="57" t="str">
        <f>'Original value of indicators'!L22</f>
        <v>Hungary</v>
      </c>
      <c r="B23" s="57">
        <f>'Original value of indicators'!M22</f>
        <v>-6.4498346196251319E-2</v>
      </c>
      <c r="C23" s="57">
        <f>'Original value of indicators'!N22</f>
        <v>-0.125</v>
      </c>
      <c r="D23" s="57">
        <f>'Original value of indicators'!O22</f>
        <v>4.3205571539274748E-2</v>
      </c>
      <c r="F23" s="45" t="str">
        <f t="shared" si="0"/>
        <v>Hungary</v>
      </c>
      <c r="G23" s="45">
        <f t="shared" si="3"/>
        <v>-4.1052039748775311E-2</v>
      </c>
      <c r="H23" s="45">
        <f t="shared" si="4"/>
        <v>-1.9940220960918013E-2</v>
      </c>
      <c r="I23" s="32"/>
    </row>
    <row r="24" spans="1:9">
      <c r="A24" s="57" t="str">
        <f>'Original value of indicators'!L23</f>
        <v>Canada</v>
      </c>
      <c r="B24" s="57">
        <f>'Original value of indicators'!M23</f>
        <v>8.2690187431092299E-3</v>
      </c>
      <c r="C24" s="57">
        <f>'Original value of indicators'!N23</f>
        <v>-6.7307692307692304E-2</v>
      </c>
      <c r="D24" s="57">
        <f>'Original value of indicators'!O23</f>
        <v>6.4942827608204705E-3</v>
      </c>
      <c r="F24" s="45" t="str">
        <f t="shared" si="0"/>
        <v>Canada</v>
      </c>
      <c r="G24" s="45">
        <f t="shared" si="3"/>
        <v>1.9941572346758779E-2</v>
      </c>
      <c r="H24" s="45">
        <f t="shared" si="4"/>
        <v>5.207150915941987E-3</v>
      </c>
      <c r="I24" s="32"/>
    </row>
    <row r="25" spans="1:9">
      <c r="A25" s="57" t="str">
        <f>'Original value of indicators'!L24</f>
        <v>Moldova</v>
      </c>
      <c r="B25" s="57">
        <f>'Original value of indicators'!M24</f>
        <v>-0.37761852260198453</v>
      </c>
      <c r="C25" s="57">
        <f>'Original value of indicators'!N24</f>
        <v>0</v>
      </c>
      <c r="D25" s="57">
        <f>'Original value of indicators'!O24</f>
        <v>-7.5293618492135145E-2</v>
      </c>
      <c r="F25" s="45" t="str">
        <f t="shared" si="0"/>
        <v>Moldova</v>
      </c>
      <c r="G25" s="45">
        <f t="shared" si="3"/>
        <v>-0.37313906419515636</v>
      </c>
      <c r="H25" s="45">
        <f t="shared" si="4"/>
        <v>7.9133409091314083E-2</v>
      </c>
      <c r="I25" s="32"/>
    </row>
    <row r="26" spans="1:9">
      <c r="A26" s="57" t="str">
        <f>'Original value of indicators'!L25</f>
        <v>Argentina</v>
      </c>
      <c r="B26" s="57">
        <f>'Original value of indicators'!M25</f>
        <v>-0.3423373759647188</v>
      </c>
      <c r="C26" s="57">
        <f>'Original value of indicators'!N25</f>
        <v>0</v>
      </c>
      <c r="D26" s="57">
        <f>'Original value of indicators'!O25</f>
        <v>-0.10264758882653999</v>
      </c>
      <c r="F26" s="45" t="str">
        <f t="shared" si="0"/>
        <v>Argentina</v>
      </c>
      <c r="G26" s="45">
        <f t="shared" si="3"/>
        <v>-0.33887660191370683</v>
      </c>
      <c r="H26" s="45">
        <f t="shared" si="4"/>
        <v>0.10560102560889592</v>
      </c>
      <c r="I26" s="32"/>
    </row>
    <row r="27" spans="1:9">
      <c r="A27" s="57" t="str">
        <f>'Original value of indicators'!L26</f>
        <v>Chile</v>
      </c>
      <c r="B27" s="57">
        <f>'Original value of indicators'!M26</f>
        <v>-0.23980154355016534</v>
      </c>
      <c r="C27" s="57">
        <f>'Original value of indicators'!N26</f>
        <v>0</v>
      </c>
      <c r="D27" s="57">
        <f>'Original value of indicators'!O26</f>
        <v>-0.15952408742567778</v>
      </c>
      <c r="F27" s="45" t="str">
        <f t="shared" si="0"/>
        <v>Chile</v>
      </c>
      <c r="G27" s="45">
        <f t="shared" si="3"/>
        <v>-0.23890653041167298</v>
      </c>
      <c r="H27" s="45">
        <f t="shared" si="4"/>
        <v>0.16024861485084715</v>
      </c>
      <c r="I27" s="32"/>
    </row>
    <row r="28" spans="1:9">
      <c r="A28" s="57" t="str">
        <f>'Original value of indicators'!L27</f>
        <v>Russia</v>
      </c>
      <c r="B28" s="57">
        <f>'Original value of indicators'!M27</f>
        <v>-0.23428886438809257</v>
      </c>
      <c r="C28" s="57">
        <f>'Original value of indicators'!N27</f>
        <v>0</v>
      </c>
      <c r="D28" s="57">
        <f>'Original value of indicators'!O27</f>
        <v>-0.44097301138365264</v>
      </c>
      <c r="F28" s="45" t="str">
        <f t="shared" si="0"/>
        <v>Russia</v>
      </c>
      <c r="G28" s="45">
        <f t="shared" si="3"/>
        <v>-0.23839038909745505</v>
      </c>
      <c r="H28" s="45">
        <f t="shared" si="4"/>
        <v>0.43730656326765488</v>
      </c>
      <c r="I28" s="32"/>
    </row>
    <row r="29" spans="1:9">
      <c r="A29" s="57" t="str">
        <f>'Original value of indicators'!L28</f>
        <v>Armenia</v>
      </c>
      <c r="B29" s="57">
        <f>'Original value of indicators'!M28</f>
        <v>-0.19239250275633957</v>
      </c>
      <c r="C29" s="57">
        <f>'Original value of indicators'!N28</f>
        <v>0</v>
      </c>
      <c r="D29" s="57">
        <f>'Original value of indicators'!O28</f>
        <v>-0.2624523628854315</v>
      </c>
      <c r="F29" s="45" t="str">
        <f t="shared" si="0"/>
        <v>Armenia</v>
      </c>
      <c r="G29" s="45">
        <f t="shared" si="3"/>
        <v>-0.19402119650125549</v>
      </c>
      <c r="H29" s="45">
        <f t="shared" si="4"/>
        <v>0.26097063534331427</v>
      </c>
      <c r="I29" s="32"/>
    </row>
    <row r="30" spans="1:9">
      <c r="A30" s="57" t="str">
        <f>'Original value of indicators'!L29</f>
        <v>Slovenia</v>
      </c>
      <c r="B30" s="57">
        <f>'Original value of indicators'!M29</f>
        <v>-0.15270121278941562</v>
      </c>
      <c r="C30" s="57">
        <f>'Original value of indicators'!N29</f>
        <v>0</v>
      </c>
      <c r="D30" s="57">
        <f>'Original value of indicators'!O29</f>
        <v>-0.1238832616490152</v>
      </c>
      <c r="F30" s="45" t="str">
        <f t="shared" si="0"/>
        <v>Slovenia</v>
      </c>
      <c r="G30" s="45">
        <f t="shared" si="3"/>
        <v>-0.15252049547625465</v>
      </c>
      <c r="H30" s="45">
        <f t="shared" si="4"/>
        <v>0.12400247620346799</v>
      </c>
      <c r="I30" s="32"/>
    </row>
    <row r="31" spans="1:9">
      <c r="A31" s="57" t="str">
        <f>'Original value of indicators'!L30</f>
        <v>Bulgaria</v>
      </c>
      <c r="B31" s="57">
        <f>'Original value of indicators'!M30</f>
        <v>6.0639470782800917E-3</v>
      </c>
      <c r="C31" s="57">
        <f>'Original value of indicators'!N30</f>
        <v>0</v>
      </c>
      <c r="D31" s="57">
        <f>'Original value of indicators'!O30</f>
        <v>-4.9435563653322738E-2</v>
      </c>
      <c r="F31" s="45" t="str">
        <f t="shared" si="0"/>
        <v>Bulgaria</v>
      </c>
      <c r="G31" s="45">
        <f t="shared" si="3"/>
        <v>5.1081430097815027E-3</v>
      </c>
      <c r="H31" s="45">
        <f t="shared" si="4"/>
        <v>4.8596900383065668E-2</v>
      </c>
      <c r="I31" s="32"/>
    </row>
    <row r="32" spans="1:9">
      <c r="A32" s="57" t="str">
        <f>'Original value of indicators'!L31</f>
        <v>Romania</v>
      </c>
      <c r="B32" s="57">
        <f>'Original value of indicators'!M31</f>
        <v>0.1229327453142228</v>
      </c>
      <c r="C32" s="57">
        <f>'Original value of indicators'!N31</f>
        <v>0</v>
      </c>
      <c r="D32" s="57">
        <f>'Original value of indicators'!O31</f>
        <v>-0.2142562048634252</v>
      </c>
      <c r="F32" s="45" t="str">
        <f t="shared" si="0"/>
        <v>Romania</v>
      </c>
      <c r="G32" s="45">
        <f t="shared" si="3"/>
        <v>0.11730739551126311</v>
      </c>
      <c r="H32" s="45">
        <f t="shared" si="4"/>
        <v>0.20934293766709178</v>
      </c>
      <c r="I32" s="32"/>
    </row>
    <row r="33" spans="1:9">
      <c r="A33" s="57" t="str">
        <f>'Original value of indicators'!L32</f>
        <v>Estonia</v>
      </c>
      <c r="B33" s="57">
        <f>'Original value of indicators'!M32</f>
        <v>0.17144432194046313</v>
      </c>
      <c r="C33" s="57">
        <f>'Original value of indicators'!N32</f>
        <v>0</v>
      </c>
      <c r="D33" s="57">
        <f>'Original value of indicators'!O32</f>
        <v>9.3234685834845482E-2</v>
      </c>
      <c r="F33" s="45" t="str">
        <f t="shared" si="0"/>
        <v>Estonia</v>
      </c>
      <c r="G33" s="45">
        <f t="shared" si="3"/>
        <v>0.17044115198441515</v>
      </c>
      <c r="H33" s="45">
        <f t="shared" si="4"/>
        <v>-9.4072043314487583E-2</v>
      </c>
      <c r="I33" s="32"/>
    </row>
    <row r="34" spans="1:9">
      <c r="A34" s="57" t="str">
        <f>'Original value of indicators'!L33</f>
        <v>Greece</v>
      </c>
      <c r="B34" s="57">
        <f>'Original value of indicators'!M33</f>
        <v>0.29162072767364944</v>
      </c>
      <c r="C34" s="57">
        <f>'Original value of indicators'!N33</f>
        <v>0</v>
      </c>
      <c r="D34" s="57">
        <f>'Original value of indicators'!O33</f>
        <v>-0.17566962168965577</v>
      </c>
      <c r="F34" s="45" t="str">
        <f t="shared" si="0"/>
        <v>Greece</v>
      </c>
      <c r="G34" s="45">
        <f t="shared" si="3"/>
        <v>0.28408075543377637</v>
      </c>
      <c r="H34" s="45">
        <f t="shared" si="4"/>
        <v>0.16911703240306675</v>
      </c>
      <c r="I34" s="32"/>
    </row>
    <row r="35" spans="1:9">
      <c r="A35" s="57" t="str">
        <f>'Original value of indicators'!L34</f>
        <v>Ukraine</v>
      </c>
      <c r="B35" s="57">
        <f>'Original value of indicators'!M34</f>
        <v>0.30815876515986779</v>
      </c>
      <c r="C35" s="57">
        <f>'Original value of indicators'!N34</f>
        <v>0</v>
      </c>
      <c r="D35" s="57">
        <f>'Original value of indicators'!O34</f>
        <v>-3.2081980000864055E-2</v>
      </c>
      <c r="F35" s="45" t="str">
        <f t="shared" si="0"/>
        <v>Ukraine</v>
      </c>
      <c r="G35" s="45">
        <f t="shared" si="3"/>
        <v>0.302871012295306</v>
      </c>
      <c r="H35" s="45">
        <f t="shared" si="4"/>
        <v>2.7513588970900425E-2</v>
      </c>
      <c r="I35" s="32"/>
    </row>
    <row r="36" spans="1:9">
      <c r="A36" s="57" t="str">
        <f>'Original value of indicators'!L35</f>
        <v>Ireland</v>
      </c>
      <c r="B36" s="57">
        <f>'Original value of indicators'!M35</f>
        <v>0.46141124586549076</v>
      </c>
      <c r="C36" s="57">
        <f>'Original value of indicators'!N35</f>
        <v>0</v>
      </c>
      <c r="D36" s="57">
        <f>'Original value of indicators'!O35</f>
        <v>-0.16200850862989263</v>
      </c>
      <c r="F36" s="45" t="str">
        <f t="shared" si="0"/>
        <v>Ireland</v>
      </c>
      <c r="G36" s="45">
        <f t="shared" si="3"/>
        <v>0.45150472638651346</v>
      </c>
      <c r="H36" s="45">
        <f t="shared" si="4"/>
        <v>0.15341960092463383</v>
      </c>
      <c r="I36" s="32"/>
    </row>
    <row r="37" spans="1:9">
      <c r="A37" s="57" t="str">
        <f>'Original value of indicators'!L36</f>
        <v>Norway</v>
      </c>
      <c r="B37" s="57">
        <f>'Original value of indicators'!M36</f>
        <v>0.50661521499448736</v>
      </c>
      <c r="C37" s="57">
        <f>'Original value of indicators'!N36</f>
        <v>0</v>
      </c>
      <c r="D37" s="57">
        <f>'Original value of indicators'!O36</f>
        <v>0.12421604185882418</v>
      </c>
      <c r="F37" s="45" t="str">
        <f t="shared" si="0"/>
        <v>Norway</v>
      </c>
      <c r="G37" s="45">
        <f t="shared" si="3"/>
        <v>0.50101047265101362</v>
      </c>
      <c r="H37" s="45">
        <f t="shared" si="4"/>
        <v>-0.12901156159723051</v>
      </c>
      <c r="I37" s="32"/>
    </row>
    <row r="38" spans="1:9">
      <c r="A38" s="57" t="str">
        <f>'Original value of indicators'!L37</f>
        <v>Austria</v>
      </c>
      <c r="B38" s="57">
        <f>'Original value of indicators'!M37</f>
        <v>0.50771775082690207</v>
      </c>
      <c r="C38" s="57">
        <f>'Original value of indicators'!N37</f>
        <v>0</v>
      </c>
      <c r="D38" s="57">
        <f>'Original value of indicators'!O37</f>
        <v>4.8042901819556338E-2</v>
      </c>
      <c r="F38" s="45" t="str">
        <f t="shared" si="0"/>
        <v>Austria</v>
      </c>
      <c r="G38" s="45">
        <f t="shared" si="3"/>
        <v>0.500766688516738</v>
      </c>
      <c r="H38" s="45">
        <f t="shared" si="4"/>
        <v>-5.402167183421893E-2</v>
      </c>
      <c r="I38" s="32"/>
    </row>
    <row r="39" spans="1:9">
      <c r="A39" s="57" t="str">
        <f>'Original value of indicators'!L38</f>
        <v>Japan</v>
      </c>
      <c r="B39" s="57">
        <f>'Original value of indicators'!M38</f>
        <v>-0.25964718853362728</v>
      </c>
      <c r="C39" s="57">
        <f>'Original value of indicators'!N38</f>
        <v>3.8461538461538464E-2</v>
      </c>
      <c r="D39" s="57">
        <f>'Original value of indicators'!O38</f>
        <v>6.3735802140632014E-2</v>
      </c>
      <c r="F39" s="45" t="str">
        <f t="shared" si="0"/>
        <v>Japan</v>
      </c>
      <c r="G39" s="45">
        <f t="shared" si="3"/>
        <v>-0.26122903530727437</v>
      </c>
      <c r="H39" s="45">
        <f t="shared" si="4"/>
        <v>-6.6015559686903924E-2</v>
      </c>
      <c r="I39" s="32"/>
    </row>
    <row r="40" spans="1:9">
      <c r="A40" s="57" t="str">
        <f>'Original value of indicators'!L39</f>
        <v>Finland</v>
      </c>
      <c r="B40" s="57">
        <f>'Original value of indicators'!M39</f>
        <v>0.14167585446527023</v>
      </c>
      <c r="C40" s="57">
        <f>'Original value of indicators'!N39</f>
        <v>0.18269230769230768</v>
      </c>
      <c r="D40" s="57">
        <f>'Original value of indicators'!O39</f>
        <v>0.66723337235133762</v>
      </c>
      <c r="F40" s="45" t="str">
        <f t="shared" si="0"/>
        <v>Finland</v>
      </c>
      <c r="G40" s="45">
        <f t="shared" si="3"/>
        <v>0.11942770323573584</v>
      </c>
      <c r="H40" s="45">
        <f t="shared" si="4"/>
        <v>-0.69065801849270081</v>
      </c>
      <c r="I40" s="32"/>
    </row>
    <row r="41" spans="1:9">
      <c r="A41" s="57" t="str">
        <f>'Original value of indicators'!L40</f>
        <v>Switzerland</v>
      </c>
      <c r="B41" s="57">
        <f>'Original value of indicators'!M40</f>
        <v>0.24310915104740918</v>
      </c>
      <c r="C41" s="57">
        <f>'Original value of indicators'!N40</f>
        <v>0.21153846153846154</v>
      </c>
      <c r="D41" s="57">
        <f>'Original value of indicators'!O40</f>
        <v>-6.4942827608203682E-3</v>
      </c>
      <c r="F41" s="45" t="str">
        <f t="shared" si="0"/>
        <v>Switzerland</v>
      </c>
      <c r="G41" s="45">
        <f t="shared" si="3"/>
        <v>0.20253829803707593</v>
      </c>
      <c r="H41" s="45">
        <f t="shared" si="4"/>
        <v>-3.362764140196689E-2</v>
      </c>
      <c r="I41" s="32"/>
    </row>
    <row r="42" spans="1:9">
      <c r="A42" s="57" t="str">
        <f>'Original value of indicators'!L41</f>
        <v>Poland</v>
      </c>
      <c r="B42" s="57">
        <f>'Original value of indicators'!M41</f>
        <v>-0.32249173098125683</v>
      </c>
      <c r="C42" s="57">
        <f>'Original value of indicators'!N41</f>
        <v>0.25</v>
      </c>
      <c r="D42" s="57">
        <f>'Original value of indicators'!O41</f>
        <v>4.7834991768030868E-2</v>
      </c>
      <c r="F42" s="45" t="str">
        <f t="shared" si="0"/>
        <v>Poland</v>
      </c>
      <c r="G42" s="45">
        <f t="shared" si="3"/>
        <v>-0.36011458293224924</v>
      </c>
      <c r="H42" s="45">
        <f t="shared" si="4"/>
        <v>-8.6333976672689841E-2</v>
      </c>
      <c r="I42" s="32"/>
    </row>
    <row r="43" spans="1:9">
      <c r="A43" s="57" t="str">
        <f>'Original value of indicators'!L42</f>
        <v>Spain</v>
      </c>
      <c r="B43" s="57">
        <f>'Original value of indicators'!M42</f>
        <v>9.0959206174200752E-2</v>
      </c>
      <c r="C43" s="57">
        <f>'Original value of indicators'!N42</f>
        <v>0.5</v>
      </c>
      <c r="D43" s="57">
        <f>'Original value of indicators'!O42</f>
        <v>5.4981802872882034E-2</v>
      </c>
      <c r="F43" s="45" t="str">
        <f t="shared" si="0"/>
        <v>Spain</v>
      </c>
      <c r="G43" s="45">
        <f t="shared" si="3"/>
        <v>3.7123880529298524E-3</v>
      </c>
      <c r="H43" s="45">
        <f t="shared" si="4"/>
        <v>-0.14233872975911946</v>
      </c>
      <c r="I43" s="32"/>
    </row>
    <row r="44" spans="1:9">
      <c r="A44" s="57" t="str">
        <f>'Original value of indicators'!L43</f>
        <v>France</v>
      </c>
      <c r="B44" s="57">
        <f>'Original value of indicators'!M43</f>
        <v>0.16593164277839037</v>
      </c>
      <c r="C44" s="57">
        <f>'Original value of indicators'!N43</f>
        <v>0.5</v>
      </c>
      <c r="D44" s="57">
        <f>'Original value of indicators'!O43</f>
        <v>4.9930058507992744E-2</v>
      </c>
      <c r="F44" s="45" t="str">
        <f t="shared" si="0"/>
        <v>France</v>
      </c>
      <c r="G44" s="45">
        <f t="shared" si="3"/>
        <v>7.7446414597029237E-2</v>
      </c>
      <c r="H44" s="45">
        <f t="shared" si="4"/>
        <v>-0.13835619118385606</v>
      </c>
      <c r="I44" s="32"/>
    </row>
    <row r="45" spans="1:9">
      <c r="A45" s="57" t="str">
        <f>'Original value of indicators'!L44</f>
        <v>Denmark</v>
      </c>
      <c r="B45" s="57">
        <f>'Original value of indicators'!M44</f>
        <v>0.17144432194046313</v>
      </c>
      <c r="C45" s="57">
        <f>'Original value of indicators'!N44</f>
        <v>0.5</v>
      </c>
      <c r="D45" s="57">
        <f>'Original value of indicators'!O44</f>
        <v>0.8445599806332782</v>
      </c>
      <c r="F45" s="45" t="str">
        <f t="shared" si="0"/>
        <v>Denmark</v>
      </c>
      <c r="G45" s="45">
        <f t="shared" si="3"/>
        <v>9.6742721291655204E-2</v>
      </c>
      <c r="H45" s="45">
        <f t="shared" si="4"/>
        <v>-0.92086763110996306</v>
      </c>
      <c r="I45" s="32"/>
    </row>
    <row r="46" spans="1:9">
      <c r="A46" s="57" t="str">
        <f>'Original value of indicators'!L45</f>
        <v>Germany</v>
      </c>
      <c r="B46" s="57">
        <f>'Original value of indicators'!M45</f>
        <v>0.57717750826901892</v>
      </c>
      <c r="C46" s="57">
        <f>'Original value of indicators'!N45</f>
        <v>0.5</v>
      </c>
      <c r="D46" s="57">
        <f>'Original value of indicators'!O45</f>
        <v>0.91260344723185316</v>
      </c>
      <c r="F46" s="45" t="str">
        <f t="shared" si="0"/>
        <v>Germany</v>
      </c>
      <c r="G46" s="45">
        <f t="shared" si="3"/>
        <v>0.49743857475422298</v>
      </c>
      <c r="H46" s="45">
        <f t="shared" si="4"/>
        <v>-0.99323400963546371</v>
      </c>
      <c r="I46" s="32"/>
    </row>
    <row r="47" spans="1:9">
      <c r="A47" s="57" t="str">
        <f>'Original value of indicators'!L46</f>
        <v>Iceland</v>
      </c>
      <c r="B47" s="57">
        <f>'Original value of indicators'!M46</f>
        <v>5.0165380374862234E-2</v>
      </c>
      <c r="C47" s="57">
        <f>'Original value of indicators'!N46</f>
        <v>0.55769230769230771</v>
      </c>
      <c r="D47" s="57">
        <f>'Original value of indicators'!O46</f>
        <v>0.1322613402403002</v>
      </c>
      <c r="F47" s="45" t="str">
        <f t="shared" si="0"/>
        <v>Iceland</v>
      </c>
      <c r="G47" s="45">
        <f t="shared" si="3"/>
        <v>-4.5123493548769433E-2</v>
      </c>
      <c r="H47" s="45">
        <f t="shared" si="4"/>
        <v>-0.22793117472376911</v>
      </c>
      <c r="I47" s="32"/>
    </row>
    <row r="48" spans="1:9">
      <c r="A48" s="57" t="str">
        <f>'Original value of indicators'!L47</f>
        <v>Czech republic</v>
      </c>
      <c r="B48" s="57">
        <f>'Original value of indicators'!M47</f>
        <v>-0.21554575523704517</v>
      </c>
      <c r="C48" s="57">
        <f>'Original value of indicators'!N47</f>
        <v>0.65384615384615385</v>
      </c>
      <c r="D48" s="57">
        <f>'Original value of indicators'!O47</f>
        <v>3.9760776094555278E-2</v>
      </c>
      <c r="F48" s="45" t="str">
        <f t="shared" si="0"/>
        <v>Czech republic</v>
      </c>
      <c r="G48" s="45">
        <f t="shared" si="3"/>
        <v>-0.32506678026112662</v>
      </c>
      <c r="H48" s="45">
        <f t="shared" si="4"/>
        <v>-0.15006532306436643</v>
      </c>
      <c r="I48" s="32"/>
    </row>
    <row r="49" spans="1:14">
      <c r="A49" s="57" t="str">
        <f>'Original value of indicators'!L48</f>
        <v>New Zealand</v>
      </c>
      <c r="B49" s="57">
        <f>'Original value of indicators'!M48</f>
        <v>-8.654906284454239E-2</v>
      </c>
      <c r="C49" s="57">
        <f>'Original value of indicators'!N48</f>
        <v>0.65384615384615385</v>
      </c>
      <c r="D49" s="57">
        <f>'Original value of indicators'!O48</f>
        <v>0.12608215054328334</v>
      </c>
      <c r="F49" s="45" t="str">
        <f t="shared" si="0"/>
        <v>New Zealand</v>
      </c>
      <c r="G49" s="45">
        <f t="shared" si="3"/>
        <v>-0.19654267011065762</v>
      </c>
      <c r="H49" s="45">
        <f t="shared" si="4"/>
        <v>-0.23676864304467124</v>
      </c>
      <c r="I49" s="32"/>
    </row>
    <row r="50" spans="1:14">
      <c r="A50" s="57" t="str">
        <f>'Original value of indicators'!L49</f>
        <v>Portugal</v>
      </c>
      <c r="B50" s="57">
        <f>'Original value of indicators'!M49</f>
        <v>-2.7012127894156517E-2</v>
      </c>
      <c r="C50" s="57">
        <f>'Original value of indicators'!N49</f>
        <v>0.65384615384615385</v>
      </c>
      <c r="D50" s="57">
        <f>'Original value of indicators'!O49</f>
        <v>9.365462365528518E-2</v>
      </c>
      <c r="F50" s="45" t="str">
        <f t="shared" si="0"/>
        <v>Portugal</v>
      </c>
      <c r="G50" s="45">
        <f t="shared" si="3"/>
        <v>-0.13848510336380221</v>
      </c>
      <c r="H50" s="45">
        <f t="shared" si="4"/>
        <v>-0.20562615403786566</v>
      </c>
      <c r="I50" s="32"/>
    </row>
    <row r="51" spans="1:14">
      <c r="A51" s="57" t="str">
        <f>'Original value of indicators'!L50</f>
        <v>Australia</v>
      </c>
      <c r="B51" s="57">
        <f>'Original value of indicators'!M50</f>
        <v>7.772877618522607E-2</v>
      </c>
      <c r="C51" s="57">
        <f>'Original value of indicators'!N50</f>
        <v>0.65384615384615385</v>
      </c>
      <c r="D51" s="57">
        <f>'Original value of indicators'!O50</f>
        <v>-0.14835095001004994</v>
      </c>
      <c r="F51" s="45" t="str">
        <f t="shared" si="0"/>
        <v>Australia</v>
      </c>
      <c r="G51" s="45">
        <f t="shared" si="3"/>
        <v>-3.9574738792594516E-2</v>
      </c>
      <c r="H51" s="45">
        <f t="shared" si="4"/>
        <v>3.1281048275466086E-2</v>
      </c>
      <c r="I51" s="32"/>
    </row>
    <row r="52" spans="1:14">
      <c r="A52" s="57" t="str">
        <f>'Original value of indicators'!L51</f>
        <v>Belgium</v>
      </c>
      <c r="B52" s="57">
        <f>'Original value of indicators'!M51</f>
        <v>0.42171995589856676</v>
      </c>
      <c r="C52" s="57">
        <f>'Original value of indicators'!N51</f>
        <v>0.65384615384615385</v>
      </c>
      <c r="D52" s="57">
        <f>'Original value of indicators'!O51</f>
        <v>0.51839723211709443</v>
      </c>
      <c r="F52" s="46" t="str">
        <f t="shared" si="0"/>
        <v>Belgium</v>
      </c>
      <c r="G52" s="46">
        <f t="shared" si="3"/>
        <v>0.31077520664484781</v>
      </c>
      <c r="H52" s="46">
        <f t="shared" si="4"/>
        <v>-0.62978788083904247</v>
      </c>
      <c r="I52" s="32"/>
    </row>
    <row r="53" spans="1:14">
      <c r="K53" s="31" t="s">
        <v>6</v>
      </c>
      <c r="L53" s="41">
        <v>280</v>
      </c>
    </row>
    <row r="54" spans="1:14">
      <c r="K54" s="31" t="s">
        <v>7</v>
      </c>
      <c r="L54" s="41">
        <v>179</v>
      </c>
    </row>
    <row r="55" spans="1:14">
      <c r="K55" s="31" t="s">
        <v>8</v>
      </c>
      <c r="L55" s="41">
        <v>190</v>
      </c>
    </row>
    <row r="57" spans="1:14">
      <c r="K57" s="31" t="s">
        <v>12</v>
      </c>
      <c r="L57" s="31" t="s">
        <v>13</v>
      </c>
      <c r="M57" s="31" t="s">
        <v>14</v>
      </c>
      <c r="N57" s="31" t="s">
        <v>15</v>
      </c>
    </row>
    <row r="58" spans="1:14" ht="15.75" customHeight="1">
      <c r="L58" s="33">
        <v>-1</v>
      </c>
      <c r="M58" s="35">
        <v>0</v>
      </c>
      <c r="N58" s="34">
        <v>0</v>
      </c>
    </row>
    <row r="59" spans="1:14" ht="15.75" customHeight="1">
      <c r="L59" s="36">
        <v>1</v>
      </c>
      <c r="M59" s="32">
        <v>0</v>
      </c>
      <c r="N59" s="37">
        <v>0</v>
      </c>
    </row>
    <row r="60" spans="1:14" ht="15.75" customHeight="1">
      <c r="L60" s="36"/>
      <c r="M60" s="32"/>
      <c r="N60" s="37"/>
    </row>
    <row r="61" spans="1:14">
      <c r="L61" s="36">
        <v>0</v>
      </c>
      <c r="M61" s="32">
        <v>-1</v>
      </c>
      <c r="N61" s="37">
        <v>0</v>
      </c>
    </row>
    <row r="62" spans="1:14">
      <c r="L62" s="36">
        <v>0</v>
      </c>
      <c r="M62" s="32">
        <v>1</v>
      </c>
      <c r="N62" s="37">
        <v>0</v>
      </c>
    </row>
    <row r="63" spans="1:14">
      <c r="L63" s="36"/>
      <c r="M63" s="32"/>
      <c r="N63" s="37"/>
    </row>
    <row r="64" spans="1:14">
      <c r="L64" s="36">
        <v>0</v>
      </c>
      <c r="M64" s="32">
        <v>0</v>
      </c>
      <c r="N64" s="37">
        <v>-1</v>
      </c>
    </row>
    <row r="65" spans="6:14">
      <c r="L65" s="38">
        <v>0</v>
      </c>
      <c r="M65" s="39">
        <v>0</v>
      </c>
      <c r="N65" s="40">
        <v>1</v>
      </c>
    </row>
    <row r="67" spans="6:14">
      <c r="L67" s="33">
        <f>(L58*_RMX1)+(M58*_RMY1)+(N58*_RMZ1)</f>
        <v>-0.98465776202140087</v>
      </c>
      <c r="M67" s="34">
        <f>(L58*_RMX2)+(M58*_RMY2)+(N58*_RMZ2)</f>
        <v>1.3227537616368176E-2</v>
      </c>
      <c r="N67" s="32"/>
    </row>
    <row r="68" spans="6:14">
      <c r="L68" s="36">
        <f t="shared" ref="L68:L74" si="5">(L59*_RMX1)+(M59*_RMY1)+(N59*_RMZ1)</f>
        <v>0.98465776202140087</v>
      </c>
      <c r="M68" s="37">
        <f t="shared" ref="M68:M74" si="6">(L59*_RMX2)+(M59*_RMY2)+(N59*_RMZ2)</f>
        <v>-1.3227537616368176E-2</v>
      </c>
      <c r="N68" s="32"/>
    </row>
    <row r="69" spans="6:14">
      <c r="L69" s="36">
        <f t="shared" si="5"/>
        <v>0</v>
      </c>
      <c r="M69" s="37">
        <f t="shared" si="6"/>
        <v>0</v>
      </c>
      <c r="N69" s="32"/>
    </row>
    <row r="70" spans="6:14">
      <c r="L70" s="36">
        <f t="shared" si="5"/>
        <v>0.17362173020838798</v>
      </c>
      <c r="M70" s="37">
        <f t="shared" si="6"/>
        <v>0.17399460893836274</v>
      </c>
      <c r="N70" s="32"/>
    </row>
    <row r="71" spans="6:14">
      <c r="L71" s="36">
        <f t="shared" si="5"/>
        <v>-0.17362173020838798</v>
      </c>
      <c r="M71" s="37">
        <f t="shared" si="6"/>
        <v>-0.17399460893836274</v>
      </c>
      <c r="N71" s="32"/>
    </row>
    <row r="72" spans="6:14">
      <c r="F72" s="32"/>
      <c r="L72" s="36">
        <f t="shared" si="5"/>
        <v>0</v>
      </c>
      <c r="M72" s="37">
        <f t="shared" si="6"/>
        <v>0</v>
      </c>
      <c r="N72" s="32"/>
    </row>
    <row r="73" spans="6:14">
      <c r="F73" s="32"/>
      <c r="L73" s="36">
        <f t="shared" si="5"/>
        <v>-1.7452406437283439E-2</v>
      </c>
      <c r="M73" s="37">
        <f t="shared" si="6"/>
        <v>0.98465776202140098</v>
      </c>
      <c r="N73" s="32"/>
    </row>
    <row r="74" spans="6:14">
      <c r="F74" s="32"/>
      <c r="L74" s="38">
        <f t="shared" si="5"/>
        <v>1.7452406437283439E-2</v>
      </c>
      <c r="M74" s="40">
        <f t="shared" si="6"/>
        <v>-0.98465776202140098</v>
      </c>
      <c r="N74" s="32"/>
    </row>
    <row r="75" spans="6:14">
      <c r="F75" s="32"/>
    </row>
    <row r="76" spans="6:14">
      <c r="F76" s="32"/>
      <c r="K76" s="32" t="s">
        <v>17</v>
      </c>
      <c r="L76" s="32" t="s">
        <v>13</v>
      </c>
      <c r="M76" s="32" t="s">
        <v>14</v>
      </c>
      <c r="N76" s="32" t="s">
        <v>15</v>
      </c>
    </row>
    <row r="77" spans="6:14">
      <c r="F77" s="32"/>
      <c r="K77" s="32"/>
      <c r="L77" s="33">
        <v>-1</v>
      </c>
      <c r="M77" s="35">
        <v>-1</v>
      </c>
      <c r="N77" s="34">
        <v>-1</v>
      </c>
    </row>
    <row r="78" spans="6:14">
      <c r="F78" s="32"/>
      <c r="K78" s="32"/>
      <c r="L78" s="36">
        <v>1</v>
      </c>
      <c r="M78" s="32">
        <v>-1</v>
      </c>
      <c r="N78" s="37">
        <v>-1</v>
      </c>
    </row>
    <row r="79" spans="6:14">
      <c r="F79" s="32"/>
      <c r="K79" s="32"/>
      <c r="L79" s="36">
        <v>1</v>
      </c>
      <c r="M79" s="32">
        <v>1</v>
      </c>
      <c r="N79" s="37">
        <v>-1</v>
      </c>
    </row>
    <row r="80" spans="6:14">
      <c r="F80" s="32"/>
      <c r="K80" s="32"/>
      <c r="L80" s="36">
        <v>-1</v>
      </c>
      <c r="M80" s="32">
        <v>1</v>
      </c>
      <c r="N80" s="37">
        <v>-1</v>
      </c>
    </row>
    <row r="81" spans="6:14">
      <c r="F81" s="32"/>
      <c r="K81" s="32"/>
      <c r="L81" s="36">
        <v>-1</v>
      </c>
      <c r="M81" s="32">
        <v>-1</v>
      </c>
      <c r="N81" s="37">
        <v>-1</v>
      </c>
    </row>
    <row r="82" spans="6:14">
      <c r="F82" s="32"/>
      <c r="K82" s="32"/>
      <c r="L82" s="36">
        <v>-1</v>
      </c>
      <c r="M82" s="32">
        <v>-1</v>
      </c>
      <c r="N82" s="37">
        <v>1</v>
      </c>
    </row>
    <row r="83" spans="6:14">
      <c r="K83" s="32"/>
      <c r="L83" s="36">
        <v>1</v>
      </c>
      <c r="M83" s="32">
        <v>-1</v>
      </c>
      <c r="N83" s="37">
        <v>1</v>
      </c>
    </row>
    <row r="84" spans="6:14">
      <c r="K84" s="32"/>
      <c r="L84" s="36">
        <v>1</v>
      </c>
      <c r="M84" s="32">
        <v>1</v>
      </c>
      <c r="N84" s="37">
        <v>1</v>
      </c>
    </row>
    <row r="85" spans="6:14">
      <c r="K85" s="32"/>
      <c r="L85" s="36">
        <v>-1</v>
      </c>
      <c r="M85" s="32">
        <v>1</v>
      </c>
      <c r="N85" s="37">
        <v>1</v>
      </c>
    </row>
    <row r="86" spans="6:14">
      <c r="K86" s="32"/>
      <c r="L86" s="36">
        <v>-1</v>
      </c>
      <c r="M86" s="32">
        <v>-1</v>
      </c>
      <c r="N86" s="37">
        <v>1</v>
      </c>
    </row>
    <row r="87" spans="6:14">
      <c r="L87" s="36"/>
      <c r="M87" s="32"/>
      <c r="N87" s="37"/>
    </row>
    <row r="88" spans="6:14">
      <c r="L88" s="36">
        <v>-1</v>
      </c>
      <c r="M88" s="32">
        <v>1</v>
      </c>
      <c r="N88" s="37">
        <v>1</v>
      </c>
    </row>
    <row r="89" spans="6:14">
      <c r="L89" s="36">
        <v>-1</v>
      </c>
      <c r="M89" s="32">
        <v>1</v>
      </c>
      <c r="N89" s="37">
        <v>-1</v>
      </c>
    </row>
    <row r="90" spans="6:14">
      <c r="L90" s="36"/>
      <c r="M90" s="32"/>
      <c r="N90" s="37"/>
    </row>
    <row r="91" spans="6:14">
      <c r="L91" s="36">
        <v>1</v>
      </c>
      <c r="M91" s="32">
        <v>1</v>
      </c>
      <c r="N91" s="37">
        <v>-1</v>
      </c>
    </row>
    <row r="92" spans="6:14">
      <c r="L92" s="36">
        <v>1</v>
      </c>
      <c r="M92" s="32">
        <v>1</v>
      </c>
      <c r="N92" s="37">
        <v>1</v>
      </c>
    </row>
    <row r="93" spans="6:14">
      <c r="L93" s="36"/>
      <c r="M93" s="32"/>
      <c r="N93" s="37"/>
    </row>
    <row r="94" spans="6:14">
      <c r="L94" s="36">
        <v>1</v>
      </c>
      <c r="M94" s="32">
        <v>-1</v>
      </c>
      <c r="N94" s="37">
        <v>1</v>
      </c>
    </row>
    <row r="95" spans="6:14">
      <c r="L95" s="38">
        <v>1</v>
      </c>
      <c r="M95" s="39">
        <v>-1</v>
      </c>
      <c r="N95" s="40">
        <v>-1</v>
      </c>
    </row>
    <row r="97" spans="12:14">
      <c r="L97" s="33">
        <f>(L77*_RMX1)+(M77*_RMY1)+(N77*_RMZ1)</f>
        <v>-0.82848843825029628</v>
      </c>
      <c r="M97" s="34">
        <f>(L77*_RMX2)+(M77*_RMY2)+(N77*_RMZ2)</f>
        <v>1.1718799085761318</v>
      </c>
      <c r="N97" s="32"/>
    </row>
    <row r="98" spans="12:14">
      <c r="L98" s="36">
        <f>(L78*_RMX1)+(M78*_RMY1)+(N78*_RMZ1)</f>
        <v>1.1408270857925054</v>
      </c>
      <c r="M98" s="37">
        <f>(L78*_RMX2)+(M78*_RMY2)+(N78*_RMZ2)</f>
        <v>1.1454248333433956</v>
      </c>
      <c r="N98" s="32"/>
    </row>
    <row r="99" spans="12:14">
      <c r="L99" s="36">
        <f t="shared" ref="L99:L115" si="7">(L79*_RMX1)+(M79*_RMY1)+(N79*_RMZ1)</f>
        <v>0.79358362537572946</v>
      </c>
      <c r="M99" s="37">
        <f t="shared" ref="M99:M115" si="8">(L79*_RMX2)+(M79*_RMY2)+(N79*_RMZ2)</f>
        <v>0.79743561546667008</v>
      </c>
      <c r="N99" s="32"/>
    </row>
    <row r="100" spans="12:14">
      <c r="L100" s="36">
        <f t="shared" si="7"/>
        <v>-1.1757318986670722</v>
      </c>
      <c r="M100" s="37">
        <f t="shared" si="8"/>
        <v>0.82389069069940635</v>
      </c>
      <c r="N100" s="32"/>
    </row>
    <row r="101" spans="12:14">
      <c r="L101" s="36">
        <f t="shared" si="7"/>
        <v>-0.82848843825029628</v>
      </c>
      <c r="M101" s="37">
        <f t="shared" si="8"/>
        <v>1.1718799085761318</v>
      </c>
      <c r="N101" s="32"/>
    </row>
    <row r="102" spans="12:14">
      <c r="L102" s="36">
        <f t="shared" si="7"/>
        <v>-0.79358362537572946</v>
      </c>
      <c r="M102" s="37">
        <f t="shared" si="8"/>
        <v>-0.79743561546667008</v>
      </c>
      <c r="N102" s="32"/>
    </row>
    <row r="103" spans="12:14">
      <c r="L103" s="36">
        <f t="shared" si="7"/>
        <v>1.1757318986670722</v>
      </c>
      <c r="M103" s="37">
        <f t="shared" si="8"/>
        <v>-0.82389069069940635</v>
      </c>
      <c r="N103" s="32"/>
    </row>
    <row r="104" spans="12:14">
      <c r="L104" s="36">
        <f t="shared" si="7"/>
        <v>0.82848843825029628</v>
      </c>
      <c r="M104" s="37">
        <f t="shared" si="8"/>
        <v>-1.1718799085761318</v>
      </c>
      <c r="N104" s="32"/>
    </row>
    <row r="105" spans="12:14">
      <c r="L105" s="36">
        <f t="shared" si="7"/>
        <v>-1.1408270857925054</v>
      </c>
      <c r="M105" s="37">
        <f t="shared" si="8"/>
        <v>-1.1454248333433956</v>
      </c>
      <c r="N105" s="32"/>
    </row>
    <row r="106" spans="12:14">
      <c r="L106" s="36">
        <f t="shared" si="7"/>
        <v>-0.79358362537572946</v>
      </c>
      <c r="M106" s="37">
        <f t="shared" si="8"/>
        <v>-0.79743561546667008</v>
      </c>
      <c r="N106" s="32"/>
    </row>
    <row r="107" spans="12:14">
      <c r="L107" s="36"/>
      <c r="M107" s="37"/>
      <c r="N107" s="32"/>
    </row>
    <row r="108" spans="12:14">
      <c r="L108" s="36">
        <f t="shared" si="7"/>
        <v>-1.1408270857925054</v>
      </c>
      <c r="M108" s="37">
        <f t="shared" si="8"/>
        <v>-1.1454248333433956</v>
      </c>
      <c r="N108" s="32"/>
    </row>
    <row r="109" spans="12:14">
      <c r="L109" s="36">
        <f t="shared" si="7"/>
        <v>-1.1757318986670722</v>
      </c>
      <c r="M109" s="37">
        <f t="shared" si="8"/>
        <v>0.82389069069940635</v>
      </c>
      <c r="N109" s="32"/>
    </row>
    <row r="110" spans="12:14">
      <c r="L110" s="36"/>
      <c r="M110" s="37"/>
      <c r="N110" s="32"/>
    </row>
    <row r="111" spans="12:14">
      <c r="L111" s="36">
        <f t="shared" si="7"/>
        <v>0.79358362537572946</v>
      </c>
      <c r="M111" s="37">
        <f t="shared" si="8"/>
        <v>0.79743561546667008</v>
      </c>
      <c r="N111" s="32"/>
    </row>
    <row r="112" spans="12:14">
      <c r="L112" s="36">
        <f t="shared" si="7"/>
        <v>0.82848843825029628</v>
      </c>
      <c r="M112" s="37">
        <f t="shared" si="8"/>
        <v>-1.1718799085761318</v>
      </c>
      <c r="N112" s="32"/>
    </row>
    <row r="113" spans="12:14">
      <c r="L113" s="36"/>
      <c r="M113" s="37"/>
      <c r="N113" s="32"/>
    </row>
    <row r="114" spans="12:14">
      <c r="L114" s="36">
        <f t="shared" si="7"/>
        <v>1.1757318986670722</v>
      </c>
      <c r="M114" s="37">
        <f t="shared" si="8"/>
        <v>-0.82389069069940635</v>
      </c>
      <c r="N114" s="32"/>
    </row>
    <row r="115" spans="12:14">
      <c r="L115" s="38">
        <f t="shared" si="7"/>
        <v>1.1408270857925054</v>
      </c>
      <c r="M115" s="40">
        <f t="shared" si="8"/>
        <v>1.1454248333433956</v>
      </c>
      <c r="N115" s="32"/>
    </row>
    <row r="116" spans="12:14">
      <c r="L116" s="32"/>
      <c r="M116" s="32"/>
      <c r="N116" s="32"/>
    </row>
  </sheetData>
  <phoneticPr fontId="0" type="noConversion"/>
  <pageMargins left="0.78740157499999996" right="0.78740157499999996" top="0.984251969" bottom="0.984251969" header="0.5" footer="0.5"/>
  <headerFooter alignWithMargins="0"/>
  <drawing r:id="rId1"/>
  <legacyDrawing r:id="rId2"/>
  <controls>
    <control shapeId="1032" r:id="rId3" name="ScrollBar3"/>
    <control shapeId="1031" r:id="rId4" name="ScrollBar2"/>
    <control shapeId="1030" r:id="rId5" name="ScrollBar1"/>
  </control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N113"/>
  <sheetViews>
    <sheetView topLeftCell="A114" workbookViewId="0">
      <selection activeCell="L74" sqref="L74:N92"/>
    </sheetView>
  </sheetViews>
  <sheetFormatPr baseColWidth="10" defaultColWidth="9.140625" defaultRowHeight="12.75"/>
  <sheetData>
    <row r="1" spans="1:14">
      <c r="A1" t="s">
        <v>4</v>
      </c>
      <c r="B1" t="s">
        <v>0</v>
      </c>
      <c r="C1" t="s">
        <v>1</v>
      </c>
      <c r="D1" t="s">
        <v>2</v>
      </c>
      <c r="F1" t="s">
        <v>3</v>
      </c>
      <c r="G1" t="s">
        <v>0</v>
      </c>
      <c r="H1" t="s">
        <v>1</v>
      </c>
      <c r="I1" s="11"/>
      <c r="K1" t="s">
        <v>9</v>
      </c>
    </row>
    <row r="2" spans="1:14">
      <c r="A2" t="s">
        <v>28</v>
      </c>
      <c r="B2" s="13">
        <v>-0.86328555678059526</v>
      </c>
      <c r="C2" s="14">
        <v>-0.5</v>
      </c>
      <c r="D2" s="15">
        <v>0.65851441185444182</v>
      </c>
      <c r="G2" s="22">
        <f t="shared" ref="G2:G10" si="0">(B2*_RMX1)+(C2*_RMY1)+(D2*_RMZ1)</f>
        <v>-4.7204533964816775E-2</v>
      </c>
      <c r="H2" s="23">
        <f t="shared" ref="H2:H10" si="1">(B2*_RMX2)+(C2*_RMY2)+(D2*_RMZ2)</f>
        <v>-1.1746670716342069</v>
      </c>
      <c r="I2" s="11"/>
      <c r="J2" s="11"/>
      <c r="K2" s="2">
        <f>SIN(RADIANS(XROTATE))</f>
        <v>0.5299192642332049</v>
      </c>
      <c r="L2" s="3">
        <f>SIN(RADIANS(YROTATE))</f>
        <v>0.5299192642332049</v>
      </c>
      <c r="M2" s="4">
        <f>SIN(RADIANS(ZROTATE))</f>
        <v>0.5299192642332049</v>
      </c>
      <c r="N2" t="s">
        <v>10</v>
      </c>
    </row>
    <row r="3" spans="1:14">
      <c r="A3" t="s">
        <v>29</v>
      </c>
      <c r="B3" s="16">
        <v>-0.81918412348401315</v>
      </c>
      <c r="C3" s="17">
        <v>-0.5</v>
      </c>
      <c r="D3" s="18">
        <v>-0.43364643873487457</v>
      </c>
      <c r="G3" s="24">
        <f>(B3*_RMX1)+(C3*_RMY1)+(D3*_RMZ1)</f>
        <v>-0.59424449374049515</v>
      </c>
      <c r="H3" s="25">
        <f t="shared" si="1"/>
        <v>-0.65353168583990495</v>
      </c>
      <c r="I3" s="11"/>
      <c r="K3" s="5">
        <f>COS(RADIANS(XROTATE))</f>
        <v>0.84804809615642596</v>
      </c>
      <c r="L3" s="6">
        <f>COS(RADIANS(YROTATE))</f>
        <v>0.84804809615642596</v>
      </c>
      <c r="M3" s="7">
        <f>COS(RADIANS(ZROTATE))</f>
        <v>0.84804809615642596</v>
      </c>
      <c r="N3" t="s">
        <v>11</v>
      </c>
    </row>
    <row r="4" spans="1:14">
      <c r="A4" t="s">
        <v>30</v>
      </c>
      <c r="B4" s="16">
        <v>-0.75523704520396906</v>
      </c>
      <c r="C4" s="17">
        <v>-0.5</v>
      </c>
      <c r="D4" s="18">
        <v>1.2995100595359421</v>
      </c>
      <c r="G4" s="24">
        <f t="shared" si="0"/>
        <v>0.37017833878391282</v>
      </c>
      <c r="H4" s="25">
        <f t="shared" si="1"/>
        <v>-1.3884408082436943</v>
      </c>
      <c r="I4" s="11"/>
    </row>
    <row r="5" spans="1:14">
      <c r="A5" t="s">
        <v>31</v>
      </c>
      <c r="B5" s="16">
        <v>-0.75523704520396906</v>
      </c>
      <c r="C5" s="17">
        <v>0</v>
      </c>
      <c r="D5" s="18">
        <v>-0.15058723698427029</v>
      </c>
      <c r="G5" s="24">
        <f t="shared" si="0"/>
        <v>-0.62295466522942944</v>
      </c>
      <c r="H5" s="25">
        <f t="shared" si="1"/>
        <v>-0.4515831003794003</v>
      </c>
      <c r="I5" s="11"/>
      <c r="K5" t="s">
        <v>5</v>
      </c>
    </row>
    <row r="6" spans="1:14">
      <c r="A6" t="s">
        <v>32</v>
      </c>
      <c r="B6" s="16">
        <v>-0.74862183020948181</v>
      </c>
      <c r="C6" s="17">
        <v>-0.5</v>
      </c>
      <c r="D6" s="18">
        <v>-0.61715450673649219</v>
      </c>
      <c r="G6" s="24">
        <f t="shared" si="0"/>
        <v>-0.64074157076809191</v>
      </c>
      <c r="H6" s="25">
        <f t="shared" si="1"/>
        <v>-0.52254922517373292</v>
      </c>
      <c r="I6" s="11"/>
      <c r="K6" s="2">
        <f>YCOS*ZCOS</f>
        <v>0.7191855733945387</v>
      </c>
      <c r="L6" s="3">
        <f>-ZSIN * YCOS</f>
        <v>-0.44939702314958346</v>
      </c>
      <c r="M6" s="4">
        <f>YSIN</f>
        <v>0.5299192642332049</v>
      </c>
    </row>
    <row r="7" spans="1:14">
      <c r="A7" t="s">
        <v>33</v>
      </c>
      <c r="B7" s="16">
        <v>-0.71995589856670328</v>
      </c>
      <c r="C7" s="17">
        <v>-0.84615384615384615</v>
      </c>
      <c r="D7" s="18">
        <v>-0.34350471197428345</v>
      </c>
      <c r="G7" s="24">
        <f t="shared" si="0"/>
        <v>-0.31955264037141706</v>
      </c>
      <c r="H7" s="25">
        <f t="shared" si="1"/>
        <v>-0.82325567386640774</v>
      </c>
      <c r="I7" s="11"/>
      <c r="K7" s="8">
        <f>ZCOS * -YSIN * -XSIN + ZSIN * XCOS</f>
        <v>0.68754116300560331</v>
      </c>
      <c r="L7" s="9">
        <f>-ZSIN * -YSIN * -XSIN + ZCOS*XCOS</f>
        <v>0.57037659906170335</v>
      </c>
      <c r="M7" s="10">
        <f>YCOS * -XSIN</f>
        <v>-0.44939702314958346</v>
      </c>
    </row>
    <row r="8" spans="1:14">
      <c r="A8" t="s">
        <v>34</v>
      </c>
      <c r="B8" s="16">
        <v>-0.68467475192943761</v>
      </c>
      <c r="C8" s="17">
        <v>0</v>
      </c>
      <c r="D8" s="18">
        <v>-0.20529517765307997</v>
      </c>
      <c r="G8" s="24">
        <f t="shared" si="0"/>
        <v>-0.6011980735476814</v>
      </c>
      <c r="H8" s="25">
        <f t="shared" si="1"/>
        <v>-0.37848303351787943</v>
      </c>
      <c r="I8" s="11"/>
      <c r="K8" s="5">
        <f>ZCOS * -YSIN * XCOS + ZSIN * XSIN</f>
        <v>-0.10029586329490831</v>
      </c>
      <c r="L8" s="6">
        <f>-ZSIN * -YSIN * XCOS + ZCOS * XSIN</f>
        <v>0.68754116300560331</v>
      </c>
      <c r="M8" s="7">
        <f>YCOS * XCOS</f>
        <v>0.7191855733945387</v>
      </c>
    </row>
    <row r="9" spans="1:14">
      <c r="A9" t="s">
        <v>35</v>
      </c>
      <c r="B9" s="16">
        <v>-0.67585446527012127</v>
      </c>
      <c r="C9" s="17">
        <v>-0.25</v>
      </c>
      <c r="D9" s="18">
        <v>-1.3966522992359509E-2</v>
      </c>
      <c r="G9" s="24">
        <f t="shared" si="0"/>
        <v>-0.38111665493716296</v>
      </c>
      <c r="H9" s="25">
        <f t="shared" si="1"/>
        <v>-0.60099540098325854</v>
      </c>
      <c r="I9" s="11"/>
    </row>
    <row r="10" spans="1:14">
      <c r="A10" t="s">
        <v>36</v>
      </c>
      <c r="B10" s="16">
        <v>-0.64498346196251366</v>
      </c>
      <c r="C10" s="17">
        <v>0.5</v>
      </c>
      <c r="D10" s="18">
        <v>9.5669983536061737E-2</v>
      </c>
      <c r="G10" s="24">
        <f t="shared" si="0"/>
        <v>-0.63786394521166401</v>
      </c>
      <c r="H10" s="25">
        <f t="shared" si="1"/>
        <v>-0.20125818583211108</v>
      </c>
      <c r="I10" s="11"/>
      <c r="K10" t="s">
        <v>16</v>
      </c>
    </row>
    <row r="11" spans="1:14">
      <c r="A11" t="s">
        <v>19</v>
      </c>
      <c r="B11" s="16">
        <v>-0.57001102535832404</v>
      </c>
      <c r="C11" s="17">
        <v>-0.25</v>
      </c>
      <c r="D11" s="18">
        <v>0.12774929102070842</v>
      </c>
      <c r="G11" s="24">
        <f t="shared" ref="G11:G47" si="2">(B11*_RMX1)+(C11*_RMY1)+(D11*_RMZ1)</f>
        <v>-0.22989764002213198</v>
      </c>
      <c r="H11" s="25">
        <f t="shared" ref="H11:H47" si="3">(B11*_RMX2)+(C11*_RMY2)+(D11*_RMZ2)</f>
        <v>-0.59191034416048049</v>
      </c>
      <c r="I11" s="11"/>
    </row>
    <row r="12" spans="1:14">
      <c r="A12" t="s">
        <v>20</v>
      </c>
      <c r="B12" s="16">
        <v>-0.51929437706725456</v>
      </c>
      <c r="C12" s="17">
        <v>7.6923076923076927E-2</v>
      </c>
      <c r="D12" s="18">
        <v>0.12747160428126403</v>
      </c>
      <c r="G12" s="24">
        <f t="shared" si="2"/>
        <v>-0.34048836736105681</v>
      </c>
      <c r="H12" s="25">
        <f t="shared" si="3"/>
        <v>-0.37044649644644584</v>
      </c>
      <c r="I12" s="11"/>
    </row>
    <row r="13" spans="1:14">
      <c r="A13" t="s">
        <v>37</v>
      </c>
      <c r="B13" s="16">
        <v>-0.47960308710033067</v>
      </c>
      <c r="C13" s="17">
        <v>0</v>
      </c>
      <c r="D13" s="18">
        <v>-0.31904817485135556</v>
      </c>
      <c r="G13" s="24">
        <f t="shared" si="2"/>
        <v>-0.51399339527021948</v>
      </c>
      <c r="H13" s="25">
        <f t="shared" si="3"/>
        <v>-0.186367564266532</v>
      </c>
      <c r="I13" s="11"/>
    </row>
    <row r="14" spans="1:14">
      <c r="A14" t="s">
        <v>38</v>
      </c>
      <c r="B14" s="16">
        <v>-0.46857772877618514</v>
      </c>
      <c r="C14" s="17">
        <v>0</v>
      </c>
      <c r="D14" s="18">
        <v>-0.88194602276730527</v>
      </c>
      <c r="G14" s="24">
        <f t="shared" si="2"/>
        <v>-0.80435453002806323</v>
      </c>
      <c r="H14" s="25">
        <f t="shared" si="3"/>
        <v>7.4177440608939271E-2</v>
      </c>
      <c r="I14" s="11"/>
    </row>
    <row r="15" spans="1:14">
      <c r="A15" t="s">
        <v>39</v>
      </c>
      <c r="B15" s="16">
        <v>-0.43109151047409033</v>
      </c>
      <c r="C15" s="17">
        <v>1.3076923076923077</v>
      </c>
      <c r="D15" s="18">
        <v>7.9521552189110556E-2</v>
      </c>
      <c r="G15" s="24">
        <f t="shared" si="2"/>
        <v>-0.85556782299162282</v>
      </c>
      <c r="H15" s="25">
        <f t="shared" si="3"/>
        <v>0.41374718377747016</v>
      </c>
      <c r="I15" s="11"/>
    </row>
    <row r="16" spans="1:14">
      <c r="A16" t="s">
        <v>40</v>
      </c>
      <c r="B16" s="16">
        <v>-0.40463065049614105</v>
      </c>
      <c r="C16" s="17">
        <v>-0.5</v>
      </c>
      <c r="D16" s="18">
        <v>4.160817680738442E-2</v>
      </c>
      <c r="G16" s="24">
        <f t="shared" si="2"/>
        <v>-4.4257040375426424E-2</v>
      </c>
      <c r="H16" s="25">
        <f t="shared" si="3"/>
        <v>-0.58208711835660232</v>
      </c>
      <c r="I16" s="11"/>
    </row>
    <row r="17" spans="1:9">
      <c r="A17" t="s">
        <v>41</v>
      </c>
      <c r="B17" s="16">
        <v>-0.38478500551267913</v>
      </c>
      <c r="C17" s="17">
        <v>0</v>
      </c>
      <c r="D17" s="18">
        <v>-0.524904725770863</v>
      </c>
      <c r="G17" s="24">
        <f t="shared" si="2"/>
        <v>-0.55488895089628476</v>
      </c>
      <c r="H17" s="25">
        <f t="shared" si="3"/>
        <v>-2.8664908998730587E-2</v>
      </c>
      <c r="I17" s="11"/>
    </row>
    <row r="18" spans="1:9">
      <c r="A18" t="s">
        <v>42</v>
      </c>
      <c r="B18" s="16">
        <v>-0.30540242557883124</v>
      </c>
      <c r="C18" s="17">
        <v>0</v>
      </c>
      <c r="D18" s="18">
        <v>-0.24776652329803039</v>
      </c>
      <c r="G18" s="24">
        <f t="shared" si="2"/>
        <v>-0.35093727228370619</v>
      </c>
      <c r="H18" s="25">
        <f t="shared" si="3"/>
        <v>-9.8631200860945054E-2</v>
      </c>
      <c r="I18" s="11"/>
    </row>
    <row r="19" spans="1:9">
      <c r="A19" t="s">
        <v>43</v>
      </c>
      <c r="B19" s="16">
        <v>-0.19955898566703414</v>
      </c>
      <c r="C19" s="17">
        <v>-0.51923076923076927</v>
      </c>
      <c r="D19" s="18">
        <v>0.25719180913230416</v>
      </c>
      <c r="G19" s="24">
        <f t="shared" si="2"/>
        <v>0.22611171274919506</v>
      </c>
      <c r="H19" s="25">
        <f t="shared" si="3"/>
        <v>-0.54894333077828283</v>
      </c>
      <c r="I19" s="11"/>
    </row>
    <row r="20" spans="1:9">
      <c r="A20" t="s">
        <v>44</v>
      </c>
      <c r="B20" s="16">
        <v>-0.17309812568908478</v>
      </c>
      <c r="C20" s="17">
        <v>1.3076923076923077</v>
      </c>
      <c r="D20" s="18">
        <v>0.25216430108656668</v>
      </c>
      <c r="G20" s="24">
        <f t="shared" si="2"/>
        <v>-0.57853598415208285</v>
      </c>
      <c r="H20" s="25">
        <f t="shared" si="3"/>
        <v>0.51354311817742726</v>
      </c>
      <c r="I20" s="11"/>
    </row>
    <row r="21" spans="1:9">
      <c r="A21" t="s">
        <v>21</v>
      </c>
      <c r="B21" s="16">
        <v>-0.12899669239250264</v>
      </c>
      <c r="C21" s="17">
        <v>-0.25</v>
      </c>
      <c r="D21" s="18">
        <v>8.6411143078549496E-2</v>
      </c>
      <c r="G21" s="24">
        <f t="shared" si="2"/>
        <v>6.5367624964830062E-2</v>
      </c>
      <c r="H21" s="25">
        <f t="shared" si="3"/>
        <v>-0.270117596143296</v>
      </c>
      <c r="I21" s="11"/>
    </row>
    <row r="22" spans="1:9">
      <c r="A22" t="s">
        <v>22</v>
      </c>
      <c r="B22" s="16">
        <v>-5.4024255788313033E-2</v>
      </c>
      <c r="C22" s="17">
        <v>1.3076923076923077</v>
      </c>
      <c r="D22" s="18">
        <v>0.18730924731057036</v>
      </c>
      <c r="G22" s="24">
        <f t="shared" si="2"/>
        <v>-0.52726771712997056</v>
      </c>
      <c r="H22" s="25">
        <f t="shared" si="3"/>
        <v>0.62455697327572068</v>
      </c>
      <c r="I22" s="11"/>
    </row>
    <row r="23" spans="1:9">
      <c r="A23" t="s">
        <v>45</v>
      </c>
      <c r="B23" s="16">
        <v>-2.9768467475192822E-2</v>
      </c>
      <c r="C23" s="17">
        <v>-0.5</v>
      </c>
      <c r="D23" s="18">
        <v>-0.87042856157387172</v>
      </c>
      <c r="G23" s="24">
        <f t="shared" si="2"/>
        <v>-0.25796740369222448</v>
      </c>
      <c r="H23" s="25">
        <f t="shared" si="3"/>
        <v>8.5512658156031651E-2</v>
      </c>
      <c r="I23" s="11"/>
    </row>
    <row r="24" spans="1:9">
      <c r="A24" t="s">
        <v>46</v>
      </c>
      <c r="B24" s="16">
        <v>-1.2127894156560027E-2</v>
      </c>
      <c r="C24" s="17">
        <v>-0.32692307692307693</v>
      </c>
      <c r="D24" s="18">
        <v>-0.69342590060237974</v>
      </c>
      <c r="G24" s="24">
        <f t="shared" si="2"/>
        <v>-0.22926369199238136</v>
      </c>
      <c r="H24" s="25">
        <f t="shared" si="3"/>
        <v>0.11681583628214601</v>
      </c>
      <c r="I24" s="11"/>
    </row>
    <row r="25" spans="1:9">
      <c r="A25" t="s">
        <v>47</v>
      </c>
      <c r="B25" s="16">
        <v>1.2127894156560183E-2</v>
      </c>
      <c r="C25" s="17">
        <v>0</v>
      </c>
      <c r="D25" s="18">
        <v>-9.8871127306645476E-2</v>
      </c>
      <c r="G25" s="24">
        <f t="shared" si="2"/>
        <v>-4.3671508523191092E-2</v>
      </c>
      <c r="H25" s="25">
        <f t="shared" si="3"/>
        <v>5.2770816740260219E-2</v>
      </c>
      <c r="I25" s="11"/>
    </row>
    <row r="26" spans="1:9">
      <c r="A26" t="s">
        <v>23</v>
      </c>
      <c r="B26" s="16">
        <v>1.653803748621846E-2</v>
      </c>
      <c r="C26" s="17">
        <v>-0.13461538461538461</v>
      </c>
      <c r="D26" s="18">
        <v>1.2988565521640941E-2</v>
      </c>
      <c r="G26" s="24">
        <f t="shared" si="2"/>
        <v>7.9272562173309219E-2</v>
      </c>
      <c r="H26" s="25">
        <f t="shared" si="3"/>
        <v>-7.1247906411610065E-2</v>
      </c>
      <c r="I26" s="11"/>
    </row>
    <row r="27" spans="1:9">
      <c r="A27" t="s">
        <v>48</v>
      </c>
      <c r="B27" s="16">
        <v>0.10033076074972447</v>
      </c>
      <c r="C27" s="17">
        <v>1.1153846153846154</v>
      </c>
      <c r="D27" s="18">
        <v>0.2645226804806004</v>
      </c>
      <c r="G27" s="24">
        <f t="shared" si="2"/>
        <v>-0.28891842590851352</v>
      </c>
      <c r="H27" s="25">
        <f t="shared" si="3"/>
        <v>0.58629510633639526</v>
      </c>
      <c r="I27" s="11"/>
    </row>
    <row r="28" spans="1:9">
      <c r="A28" t="s">
        <v>27</v>
      </c>
      <c r="B28" s="16">
        <v>0.15545755237045214</v>
      </c>
      <c r="C28" s="17">
        <v>1.3076923076923077</v>
      </c>
      <c r="D28" s="18">
        <v>-0.29670190002009988</v>
      </c>
      <c r="G28" s="24">
        <f t="shared" si="2"/>
        <v>-0.63309825388772234</v>
      </c>
      <c r="H28" s="25">
        <f t="shared" si="3"/>
        <v>0.98609750806733243</v>
      </c>
      <c r="I28" s="11"/>
    </row>
    <row r="29" spans="1:9">
      <c r="A29" t="s">
        <v>49</v>
      </c>
      <c r="B29" s="16">
        <v>0.1819184123484015</v>
      </c>
      <c r="C29" s="17">
        <v>1</v>
      </c>
      <c r="D29" s="18">
        <v>0.10996360574576407</v>
      </c>
      <c r="G29" s="24">
        <f t="shared" si="2"/>
        <v>-0.2602920924045487</v>
      </c>
      <c r="H29" s="25">
        <f t="shared" si="3"/>
        <v>0.64603567878291535</v>
      </c>
      <c r="I29" s="11"/>
    </row>
    <row r="30" spans="1:9">
      <c r="A30" t="s">
        <v>50</v>
      </c>
      <c r="B30" s="16">
        <v>0.24586549062844559</v>
      </c>
      <c r="C30" s="17">
        <v>0</v>
      </c>
      <c r="D30" s="18">
        <v>-0.4285124097268504</v>
      </c>
      <c r="G30" s="24">
        <f t="shared" si="2"/>
        <v>-5.0254067021701987E-2</v>
      </c>
      <c r="H30" s="25">
        <f t="shared" si="3"/>
        <v>0.36161484668352595</v>
      </c>
      <c r="I30" s="11"/>
    </row>
    <row r="31" spans="1:9">
      <c r="A31" t="s">
        <v>24</v>
      </c>
      <c r="B31" s="16">
        <v>0.28335170893054046</v>
      </c>
      <c r="C31" s="17">
        <v>0.36538461538461536</v>
      </c>
      <c r="D31" s="18">
        <v>1.3344667447026752</v>
      </c>
      <c r="G31" s="24">
        <f t="shared" si="2"/>
        <v>0.74673933829755323</v>
      </c>
      <c r="H31" s="25">
        <f t="shared" si="3"/>
        <v>-0.19648258479122299</v>
      </c>
      <c r="I31" s="11"/>
    </row>
    <row r="32" spans="1:9">
      <c r="A32" t="s">
        <v>18</v>
      </c>
      <c r="B32" s="16">
        <v>0.33186328555678074</v>
      </c>
      <c r="C32" s="17">
        <v>1</v>
      </c>
      <c r="D32" s="18">
        <v>9.9860117015985489E-2</v>
      </c>
      <c r="G32" s="24">
        <f t="shared" si="2"/>
        <v>-0.15780793610248181</v>
      </c>
      <c r="H32" s="25">
        <f t="shared" si="3"/>
        <v>0.75366942905392009</v>
      </c>
      <c r="I32" s="11"/>
    </row>
    <row r="33" spans="1:9">
      <c r="A33" t="s">
        <v>51</v>
      </c>
      <c r="B33" s="16">
        <v>0.34288864388092627</v>
      </c>
      <c r="C33" s="17">
        <v>0</v>
      </c>
      <c r="D33" s="18">
        <v>0.18646937166969096</v>
      </c>
      <c r="G33" s="24">
        <f t="shared" si="2"/>
        <v>0.34541427819721043</v>
      </c>
      <c r="H33" s="25">
        <f t="shared" si="3"/>
        <v>0.15195127645837381</v>
      </c>
      <c r="I33" s="11"/>
    </row>
    <row r="34" spans="1:9">
      <c r="A34" t="s">
        <v>52</v>
      </c>
      <c r="B34" s="16">
        <v>0.34288864388092627</v>
      </c>
      <c r="C34" s="17">
        <v>1</v>
      </c>
      <c r="D34" s="18">
        <v>1.6891199612665564</v>
      </c>
      <c r="G34" s="24">
        <f t="shared" si="2"/>
        <v>0.69230074988638945</v>
      </c>
      <c r="H34" s="25">
        <f t="shared" si="3"/>
        <v>4.7041173721279361E-2</v>
      </c>
      <c r="I34" s="11"/>
    </row>
    <row r="35" spans="1:9">
      <c r="A35" t="s">
        <v>53</v>
      </c>
      <c r="B35" s="16">
        <v>0.39581036383682483</v>
      </c>
      <c r="C35" s="17">
        <v>-0.5</v>
      </c>
      <c r="D35" s="18">
        <v>-0.672235639233142</v>
      </c>
      <c r="G35" s="24">
        <f t="shared" si="2"/>
        <v>0.15312899971251481</v>
      </c>
      <c r="H35" s="25">
        <f t="shared" si="3"/>
        <v>0.28904831347762122</v>
      </c>
      <c r="I35" s="11"/>
    </row>
    <row r="36" spans="1:9">
      <c r="A36" t="s">
        <v>54</v>
      </c>
      <c r="B36" s="16">
        <v>0.41565600882028692</v>
      </c>
      <c r="C36" s="17">
        <v>-0.75</v>
      </c>
      <c r="D36" s="18">
        <v>1.6145609852482246</v>
      </c>
      <c r="G36" s="24">
        <f t="shared" si="2"/>
        <v>1.4915685417628688</v>
      </c>
      <c r="H36" s="25">
        <f t="shared" si="3"/>
        <v>-0.86758073404572078</v>
      </c>
      <c r="I36" s="11"/>
    </row>
    <row r="37" spans="1:9">
      <c r="A37" t="s">
        <v>55</v>
      </c>
      <c r="B37" s="16">
        <v>0.48621830209481837</v>
      </c>
      <c r="C37" s="17">
        <v>0.42307692307692307</v>
      </c>
      <c r="D37" s="18">
        <v>-1.2988565521640736E-2</v>
      </c>
      <c r="G37" s="24">
        <f t="shared" si="2"/>
        <v>0.1526687875082538</v>
      </c>
      <c r="H37" s="25">
        <f t="shared" si="3"/>
        <v>0.58144529610339513</v>
      </c>
      <c r="I37" s="11"/>
    </row>
    <row r="38" spans="1:9">
      <c r="A38" t="s">
        <v>56</v>
      </c>
      <c r="B38" s="16">
        <v>0.52811466372657123</v>
      </c>
      <c r="C38" s="17">
        <v>-0.34615384615384615</v>
      </c>
      <c r="D38" s="18">
        <v>-5.8765756481422571E-2</v>
      </c>
      <c r="G38" s="24">
        <f t="shared" si="2"/>
        <v>0.50423184882683236</v>
      </c>
      <c r="H38" s="25">
        <f t="shared" si="3"/>
        <v>0.19207167260340566</v>
      </c>
      <c r="I38" s="11"/>
    </row>
    <row r="39" spans="1:9">
      <c r="A39" t="s">
        <v>57</v>
      </c>
      <c r="B39" s="16">
        <v>0.58324145534729888</v>
      </c>
      <c r="C39" s="17">
        <v>0</v>
      </c>
      <c r="D39" s="18">
        <v>-0.35133924337931155</v>
      </c>
      <c r="G39" s="24">
        <f t="shared" si="2"/>
        <v>0.23327740714359674</v>
      </c>
      <c r="H39" s="25">
        <f t="shared" si="3"/>
        <v>0.55889331861285219</v>
      </c>
      <c r="I39" s="11"/>
    </row>
    <row r="40" spans="1:9">
      <c r="A40" t="s">
        <v>58</v>
      </c>
      <c r="B40" s="16">
        <v>0.61631753031973557</v>
      </c>
      <c r="C40" s="17">
        <v>0</v>
      </c>
      <c r="D40" s="18">
        <v>-6.416396000172811E-2</v>
      </c>
      <c r="G40" s="24">
        <f t="shared" si="2"/>
        <v>0.40924495796170052</v>
      </c>
      <c r="H40" s="25">
        <f t="shared" si="3"/>
        <v>0.45257876419503773</v>
      </c>
      <c r="I40" s="11"/>
    </row>
    <row r="41" spans="1:9">
      <c r="A41" t="s">
        <v>59</v>
      </c>
      <c r="B41" s="16">
        <v>0.73539140022050742</v>
      </c>
      <c r="C41" s="17">
        <v>-0.5</v>
      </c>
      <c r="D41" s="18">
        <v>-0.41699817278550083</v>
      </c>
      <c r="G41" s="24">
        <f t="shared" si="2"/>
        <v>0.53260603250270655</v>
      </c>
      <c r="H41" s="25">
        <f t="shared" si="3"/>
        <v>0.40782129654969473</v>
      </c>
      <c r="I41" s="11"/>
    </row>
    <row r="42" spans="1:9">
      <c r="A42" t="s">
        <v>60</v>
      </c>
      <c r="B42" s="16">
        <v>0.84343991179713351</v>
      </c>
      <c r="C42" s="17">
        <v>1.3076923076923077</v>
      </c>
      <c r="D42" s="18">
        <v>1.0367944642341889</v>
      </c>
      <c r="G42" s="24">
        <f t="shared" si="2"/>
        <v>0.56833414596516962</v>
      </c>
      <c r="H42" s="25">
        <f t="shared" si="3"/>
        <v>0.85984440311822197</v>
      </c>
      <c r="I42" s="11"/>
    </row>
    <row r="43" spans="1:9">
      <c r="A43" t="s">
        <v>25</v>
      </c>
      <c r="B43" s="16">
        <v>0.92282249173098152</v>
      </c>
      <c r="C43" s="17">
        <v>0</v>
      </c>
      <c r="D43" s="18">
        <v>-0.32401701725978527</v>
      </c>
      <c r="G43" s="24">
        <f t="shared" si="2"/>
        <v>0.49197776347157984</v>
      </c>
      <c r="H43" s="25">
        <f t="shared" si="3"/>
        <v>0.78009073221880243</v>
      </c>
      <c r="I43" s="11"/>
    </row>
    <row r="44" spans="1:9">
      <c r="A44" t="s">
        <v>61</v>
      </c>
      <c r="B44" s="16">
        <v>1.0132304299889747</v>
      </c>
      <c r="C44" s="17">
        <v>0</v>
      </c>
      <c r="D44" s="18">
        <v>0.24843208371764836</v>
      </c>
      <c r="G44" s="24">
        <f t="shared" si="2"/>
        <v>0.86034965478799397</v>
      </c>
      <c r="H44" s="25">
        <f t="shared" si="3"/>
        <v>0.58499298934972799</v>
      </c>
      <c r="I44" s="11"/>
    </row>
    <row r="45" spans="1:9">
      <c r="A45" t="s">
        <v>62</v>
      </c>
      <c r="B45" s="16">
        <v>1.0154355016538041</v>
      </c>
      <c r="C45" s="17">
        <v>0</v>
      </c>
      <c r="D45" s="18">
        <v>9.6085803639112677E-2</v>
      </c>
      <c r="G45" s="24">
        <f t="shared" si="2"/>
        <v>0.78120428186975699</v>
      </c>
      <c r="H45" s="25">
        <f t="shared" si="3"/>
        <v>0.65497303164188214</v>
      </c>
      <c r="I45" s="11"/>
    </row>
    <row r="46" spans="1:9">
      <c r="A46" t="s">
        <v>63</v>
      </c>
      <c r="B46" s="16">
        <v>1.0595369349503863</v>
      </c>
      <c r="C46" s="17">
        <v>-0.5</v>
      </c>
      <c r="D46" s="18">
        <v>-0.46086249405708707</v>
      </c>
      <c r="G46" s="24">
        <f t="shared" si="2"/>
        <v>0.74248227590636595</v>
      </c>
      <c r="H46" s="25">
        <f t="shared" si="3"/>
        <v>0.65039718988287665</v>
      </c>
      <c r="I46" s="11"/>
    </row>
    <row r="47" spans="1:9">
      <c r="A47" t="s">
        <v>26</v>
      </c>
      <c r="B47" s="16">
        <v>1.1543550165380378</v>
      </c>
      <c r="C47" s="17">
        <v>1</v>
      </c>
      <c r="D47" s="18">
        <v>1.8252068944637063</v>
      </c>
      <c r="G47" s="24">
        <f t="shared" si="2"/>
        <v>1.3480107459077675</v>
      </c>
      <c r="H47" s="25">
        <f t="shared" si="3"/>
        <v>0.54380064464953271</v>
      </c>
      <c r="I47" s="11"/>
    </row>
    <row r="48" spans="1:9" s="28" customFormat="1">
      <c r="B48" s="29"/>
      <c r="C48" s="29"/>
      <c r="D48" s="29"/>
      <c r="G48" s="29"/>
      <c r="H48" s="29"/>
      <c r="I48" s="29"/>
    </row>
    <row r="49" spans="2:14" s="28" customFormat="1">
      <c r="B49" s="29"/>
      <c r="C49" s="29"/>
      <c r="D49" s="29"/>
      <c r="G49" s="29"/>
      <c r="H49" s="29"/>
      <c r="I49" s="29"/>
    </row>
    <row r="50" spans="2:14" s="28" customFormat="1">
      <c r="K50" s="28" t="s">
        <v>6</v>
      </c>
      <c r="L50" s="30">
        <v>32</v>
      </c>
    </row>
    <row r="51" spans="2:14">
      <c r="K51" t="s">
        <v>7</v>
      </c>
      <c r="L51" s="1">
        <v>32</v>
      </c>
    </row>
    <row r="52" spans="2:14">
      <c r="K52" t="s">
        <v>8</v>
      </c>
      <c r="L52" s="1">
        <v>32</v>
      </c>
    </row>
    <row r="54" spans="2:14">
      <c r="K54" t="s">
        <v>12</v>
      </c>
      <c r="L54" t="s">
        <v>13</v>
      </c>
      <c r="M54" t="s">
        <v>14</v>
      </c>
      <c r="N54" t="s">
        <v>15</v>
      </c>
    </row>
    <row r="55" spans="2:14" ht="15.75" customHeight="1">
      <c r="L55" s="13">
        <v>-10</v>
      </c>
      <c r="M55" s="14">
        <v>0</v>
      </c>
      <c r="N55" s="15">
        <v>0</v>
      </c>
    </row>
    <row r="56" spans="2:14" ht="15.75" customHeight="1">
      <c r="L56" s="16">
        <v>10</v>
      </c>
      <c r="M56" s="17">
        <v>0</v>
      </c>
      <c r="N56" s="18">
        <v>0</v>
      </c>
    </row>
    <row r="57" spans="2:14" ht="15.75" customHeight="1">
      <c r="L57" s="16"/>
      <c r="M57" s="17"/>
      <c r="N57" s="18"/>
    </row>
    <row r="58" spans="2:14">
      <c r="L58" s="16">
        <v>0</v>
      </c>
      <c r="M58" s="17">
        <v>-10</v>
      </c>
      <c r="N58" s="18">
        <v>0</v>
      </c>
    </row>
    <row r="59" spans="2:14">
      <c r="L59" s="16">
        <v>0</v>
      </c>
      <c r="M59" s="17">
        <v>10</v>
      </c>
      <c r="N59" s="18">
        <v>0</v>
      </c>
    </row>
    <row r="60" spans="2:14">
      <c r="L60" s="16"/>
      <c r="M60" s="17"/>
      <c r="N60" s="18"/>
    </row>
    <row r="61" spans="2:14">
      <c r="L61" s="16">
        <v>0</v>
      </c>
      <c r="M61" s="17">
        <v>0</v>
      </c>
      <c r="N61" s="18">
        <v>-10</v>
      </c>
    </row>
    <row r="62" spans="2:14">
      <c r="L62" s="19">
        <v>0</v>
      </c>
      <c r="M62" s="20">
        <v>0</v>
      </c>
      <c r="N62" s="21">
        <v>10</v>
      </c>
    </row>
    <row r="64" spans="2:14">
      <c r="L64" s="22">
        <f t="shared" ref="L64:L71" si="4">(L55*_RMX1)+(M55*_RMY1)+(N55*_RMZ1)</f>
        <v>-7.1918557339453866</v>
      </c>
      <c r="M64" s="23">
        <f t="shared" ref="M64:M71" si="5">(L55*_RMX2)+(M55*_RMY2)+(N55*_RMZ2)</f>
        <v>-6.8754116300560328</v>
      </c>
      <c r="N64" s="11"/>
    </row>
    <row r="65" spans="6:14">
      <c r="L65" s="24">
        <f t="shared" si="4"/>
        <v>7.1918557339453866</v>
      </c>
      <c r="M65" s="25">
        <f t="shared" si="5"/>
        <v>6.8754116300560328</v>
      </c>
      <c r="N65" s="11"/>
    </row>
    <row r="66" spans="6:14">
      <c r="L66" s="24">
        <f t="shared" si="4"/>
        <v>0</v>
      </c>
      <c r="M66" s="25">
        <f t="shared" si="5"/>
        <v>0</v>
      </c>
      <c r="N66" s="11"/>
    </row>
    <row r="67" spans="6:14">
      <c r="L67" s="24">
        <f t="shared" si="4"/>
        <v>4.493970231495835</v>
      </c>
      <c r="M67" s="25">
        <f t="shared" si="5"/>
        <v>-5.7037659906170335</v>
      </c>
      <c r="N67" s="11"/>
    </row>
    <row r="68" spans="6:14">
      <c r="L68" s="24">
        <f t="shared" si="4"/>
        <v>-4.493970231495835</v>
      </c>
      <c r="M68" s="25">
        <f t="shared" si="5"/>
        <v>5.7037659906170335</v>
      </c>
      <c r="N68" s="11"/>
    </row>
    <row r="69" spans="6:14">
      <c r="F69" s="12"/>
      <c r="L69" s="24">
        <f t="shared" si="4"/>
        <v>0</v>
      </c>
      <c r="M69" s="25">
        <f t="shared" si="5"/>
        <v>0</v>
      </c>
      <c r="N69" s="11"/>
    </row>
    <row r="70" spans="6:14">
      <c r="F70" s="12"/>
      <c r="L70" s="24">
        <f t="shared" si="4"/>
        <v>-5.2991926423320486</v>
      </c>
      <c r="M70" s="25">
        <f t="shared" si="5"/>
        <v>4.493970231495835</v>
      </c>
      <c r="N70" s="11"/>
    </row>
    <row r="71" spans="6:14">
      <c r="F71" s="12"/>
      <c r="L71" s="26">
        <f t="shared" si="4"/>
        <v>5.2991926423320486</v>
      </c>
      <c r="M71" s="27">
        <f t="shared" si="5"/>
        <v>-4.493970231495835</v>
      </c>
      <c r="N71" s="11"/>
    </row>
    <row r="72" spans="6:14">
      <c r="F72" s="12"/>
    </row>
    <row r="73" spans="6:14">
      <c r="F73" s="12"/>
      <c r="K73" s="11" t="s">
        <v>17</v>
      </c>
      <c r="L73" t="s">
        <v>13</v>
      </c>
      <c r="M73" t="s">
        <v>14</v>
      </c>
      <c r="N73" t="s">
        <v>15</v>
      </c>
    </row>
    <row r="74" spans="6:14">
      <c r="F74" s="12"/>
      <c r="K74" s="12"/>
      <c r="L74" s="13">
        <v>-10</v>
      </c>
      <c r="M74" s="14">
        <v>-10</v>
      </c>
      <c r="N74" s="15">
        <v>-10</v>
      </c>
    </row>
    <row r="75" spans="6:14">
      <c r="F75" s="12"/>
      <c r="K75" s="12"/>
      <c r="L75" s="16">
        <v>10</v>
      </c>
      <c r="M75" s="17">
        <v>-10</v>
      </c>
      <c r="N75" s="18">
        <v>-10</v>
      </c>
    </row>
    <row r="76" spans="6:14">
      <c r="F76" s="12"/>
      <c r="K76" s="12"/>
      <c r="L76" s="16">
        <v>10</v>
      </c>
      <c r="M76" s="17">
        <v>10</v>
      </c>
      <c r="N76" s="18">
        <v>-10</v>
      </c>
    </row>
    <row r="77" spans="6:14">
      <c r="F77" s="12"/>
      <c r="K77" s="12"/>
      <c r="L77" s="16">
        <v>-10</v>
      </c>
      <c r="M77" s="17">
        <v>10</v>
      </c>
      <c r="N77" s="18">
        <v>-10</v>
      </c>
    </row>
    <row r="78" spans="6:14">
      <c r="F78" s="12"/>
      <c r="K78" s="12"/>
      <c r="L78" s="16">
        <v>-10</v>
      </c>
      <c r="M78" s="17">
        <v>-10</v>
      </c>
      <c r="N78" s="18">
        <v>-10</v>
      </c>
    </row>
    <row r="79" spans="6:14">
      <c r="F79" s="12"/>
      <c r="K79" s="12"/>
      <c r="L79" s="16">
        <v>-10</v>
      </c>
      <c r="M79" s="17">
        <v>-10</v>
      </c>
      <c r="N79" s="18">
        <v>10</v>
      </c>
    </row>
    <row r="80" spans="6:14">
      <c r="K80" s="12"/>
      <c r="L80" s="16">
        <v>10</v>
      </c>
      <c r="M80" s="17">
        <v>-10</v>
      </c>
      <c r="N80" s="18">
        <v>10</v>
      </c>
    </row>
    <row r="81" spans="11:14">
      <c r="K81" s="12"/>
      <c r="L81" s="16">
        <v>10</v>
      </c>
      <c r="M81" s="17">
        <v>10</v>
      </c>
      <c r="N81" s="18">
        <v>10</v>
      </c>
    </row>
    <row r="82" spans="11:14">
      <c r="K82" s="12"/>
      <c r="L82" s="16">
        <v>-10</v>
      </c>
      <c r="M82" s="17">
        <v>10</v>
      </c>
      <c r="N82" s="18">
        <v>10</v>
      </c>
    </row>
    <row r="83" spans="11:14">
      <c r="K83" s="12"/>
      <c r="L83" s="16">
        <v>-10</v>
      </c>
      <c r="M83" s="17">
        <v>-10</v>
      </c>
      <c r="N83" s="18">
        <v>10</v>
      </c>
    </row>
    <row r="84" spans="11:14">
      <c r="L84" s="16"/>
      <c r="M84" s="17"/>
      <c r="N84" s="18"/>
    </row>
    <row r="85" spans="11:14">
      <c r="L85" s="16">
        <v>-10</v>
      </c>
      <c r="M85" s="17">
        <v>10</v>
      </c>
      <c r="N85" s="18">
        <v>10</v>
      </c>
    </row>
    <row r="86" spans="11:14">
      <c r="L86" s="16">
        <v>-10</v>
      </c>
      <c r="M86" s="17">
        <v>10</v>
      </c>
      <c r="N86" s="18">
        <v>-10</v>
      </c>
    </row>
    <row r="87" spans="11:14">
      <c r="L87" s="16"/>
      <c r="M87" s="17"/>
      <c r="N87" s="18"/>
    </row>
    <row r="88" spans="11:14">
      <c r="L88" s="16">
        <v>10</v>
      </c>
      <c r="M88" s="17">
        <v>10</v>
      </c>
      <c r="N88" s="18">
        <v>-10</v>
      </c>
    </row>
    <row r="89" spans="11:14">
      <c r="L89" s="16">
        <v>10</v>
      </c>
      <c r="M89" s="17">
        <v>10</v>
      </c>
      <c r="N89" s="18">
        <v>10</v>
      </c>
    </row>
    <row r="90" spans="11:14">
      <c r="L90" s="16"/>
      <c r="M90" s="17"/>
      <c r="N90" s="18"/>
    </row>
    <row r="91" spans="11:14">
      <c r="L91" s="16">
        <v>10</v>
      </c>
      <c r="M91" s="17">
        <v>-10</v>
      </c>
      <c r="N91" s="18">
        <v>10</v>
      </c>
    </row>
    <row r="92" spans="11:14">
      <c r="L92" s="19">
        <v>10</v>
      </c>
      <c r="M92" s="20">
        <v>-10</v>
      </c>
      <c r="N92" s="21">
        <v>-10</v>
      </c>
    </row>
    <row r="94" spans="11:14">
      <c r="L94" s="22">
        <f t="shared" ref="L94:L103" si="6">(L74*_RMX1)+(M74*_RMY1)+(N74*_RMZ1)</f>
        <v>-7.9970781447816002</v>
      </c>
      <c r="M94" s="23">
        <f t="shared" ref="M94:M103" si="7">(L74*_RMX2)+(M74*_RMY2)+(N74*_RMZ2)</f>
        <v>-8.0852073891772314</v>
      </c>
      <c r="N94" s="11"/>
    </row>
    <row r="95" spans="11:14">
      <c r="L95" s="24">
        <f t="shared" si="6"/>
        <v>6.386633323109173</v>
      </c>
      <c r="M95" s="25">
        <f t="shared" si="7"/>
        <v>5.6656158709348343</v>
      </c>
      <c r="N95" s="11"/>
    </row>
    <row r="96" spans="11:14">
      <c r="L96" s="24">
        <f t="shared" si="6"/>
        <v>-2.601307139882497</v>
      </c>
      <c r="M96" s="25">
        <f t="shared" si="7"/>
        <v>17.073147852168901</v>
      </c>
      <c r="N96" s="11"/>
    </row>
    <row r="97" spans="12:14">
      <c r="L97" s="24">
        <f t="shared" si="6"/>
        <v>-16.98501860777327</v>
      </c>
      <c r="M97" s="25">
        <f t="shared" si="7"/>
        <v>3.3223245920568356</v>
      </c>
      <c r="N97" s="11"/>
    </row>
    <row r="98" spans="12:14">
      <c r="L98" s="24">
        <f t="shared" si="6"/>
        <v>-7.9970781447816002</v>
      </c>
      <c r="M98" s="25">
        <f t="shared" si="7"/>
        <v>-8.0852073891772314</v>
      </c>
      <c r="N98" s="11"/>
    </row>
    <row r="99" spans="12:14">
      <c r="L99" s="24">
        <f t="shared" si="6"/>
        <v>2.601307139882497</v>
      </c>
      <c r="M99" s="25">
        <f t="shared" si="7"/>
        <v>-17.073147852168901</v>
      </c>
      <c r="N99" s="11"/>
    </row>
    <row r="100" spans="12:14">
      <c r="L100" s="24">
        <f t="shared" si="6"/>
        <v>16.98501860777327</v>
      </c>
      <c r="M100" s="25">
        <f t="shared" si="7"/>
        <v>-3.3223245920568356</v>
      </c>
      <c r="N100" s="11"/>
    </row>
    <row r="101" spans="12:14">
      <c r="L101" s="24">
        <f t="shared" si="6"/>
        <v>7.9970781447816002</v>
      </c>
      <c r="M101" s="25">
        <f t="shared" si="7"/>
        <v>8.0852073891772314</v>
      </c>
      <c r="N101" s="11"/>
    </row>
    <row r="102" spans="12:14">
      <c r="L102" s="24">
        <f t="shared" si="6"/>
        <v>-6.386633323109173</v>
      </c>
      <c r="M102" s="25">
        <f t="shared" si="7"/>
        <v>-5.6656158709348343</v>
      </c>
      <c r="N102" s="11"/>
    </row>
    <row r="103" spans="12:14">
      <c r="L103" s="24">
        <f t="shared" si="6"/>
        <v>2.601307139882497</v>
      </c>
      <c r="M103" s="25">
        <f t="shared" si="7"/>
        <v>-17.073147852168901</v>
      </c>
      <c r="N103" s="11"/>
    </row>
    <row r="104" spans="12:14">
      <c r="L104" s="24"/>
      <c r="M104" s="25"/>
      <c r="N104" s="11"/>
    </row>
    <row r="105" spans="12:14">
      <c r="L105" s="24">
        <f>(L85*_RMX1)+(M85*_RMY1)+(N85*_RMZ1)</f>
        <v>-6.386633323109173</v>
      </c>
      <c r="M105" s="25">
        <f>(L85*_RMX2)+(M85*_RMY2)+(N85*_RMZ2)</f>
        <v>-5.6656158709348343</v>
      </c>
      <c r="N105" s="11"/>
    </row>
    <row r="106" spans="12:14">
      <c r="L106" s="24">
        <f>(L86*_RMX1)+(M86*_RMY1)+(N86*_RMZ1)</f>
        <v>-16.98501860777327</v>
      </c>
      <c r="M106" s="25">
        <f>(L86*_RMX2)+(M86*_RMY2)+(N86*_RMZ2)</f>
        <v>3.3223245920568356</v>
      </c>
      <c r="N106" s="11"/>
    </row>
    <row r="107" spans="12:14">
      <c r="L107" s="24"/>
      <c r="M107" s="25"/>
      <c r="N107" s="11"/>
    </row>
    <row r="108" spans="12:14">
      <c r="L108" s="24">
        <f>(L88*_RMX1)+(M88*_RMY1)+(N88*_RMZ1)</f>
        <v>-2.601307139882497</v>
      </c>
      <c r="M108" s="25">
        <f>(L88*_RMX2)+(M88*_RMY2)+(N88*_RMZ2)</f>
        <v>17.073147852168901</v>
      </c>
      <c r="N108" s="11"/>
    </row>
    <row r="109" spans="12:14">
      <c r="L109" s="24">
        <f>(L89*_RMX1)+(M89*_RMY1)+(N89*_RMZ1)</f>
        <v>7.9970781447816002</v>
      </c>
      <c r="M109" s="25">
        <f>(L89*_RMX2)+(M89*_RMY2)+(N89*_RMZ2)</f>
        <v>8.0852073891772314</v>
      </c>
      <c r="N109" s="11"/>
    </row>
    <row r="110" spans="12:14">
      <c r="L110" s="24"/>
      <c r="M110" s="25"/>
      <c r="N110" s="11"/>
    </row>
    <row r="111" spans="12:14">
      <c r="L111" s="24">
        <f>(L91*_RMX1)+(M91*_RMY1)+(N91*_RMZ1)</f>
        <v>16.98501860777327</v>
      </c>
      <c r="M111" s="25">
        <f>(L91*_RMX2)+(M91*_RMY2)+(N91*_RMZ2)</f>
        <v>-3.3223245920568356</v>
      </c>
      <c r="N111" s="11"/>
    </row>
    <row r="112" spans="12:14">
      <c r="L112" s="26">
        <f>(L92*_RMX1)+(M92*_RMY1)+(N92*_RMZ1)</f>
        <v>6.386633323109173</v>
      </c>
      <c r="M112" s="27">
        <f>(L92*_RMX2)+(M92*_RMY2)+(N92*_RMZ2)</f>
        <v>5.6656158709348343</v>
      </c>
      <c r="N112" s="11"/>
    </row>
    <row r="113" spans="12:14">
      <c r="L113" s="12"/>
      <c r="M113" s="12"/>
      <c r="N113" s="12"/>
    </row>
  </sheetData>
  <phoneticPr fontId="0" type="noConversion"/>
  <pageMargins left="0.78740157499999996" right="0.78740157499999996" top="0.984251969" bottom="0.984251969" header="0.5" footer="0.5"/>
  <pageSetup paperSize="9" orientation="portrait" horizontalDpi="360" verticalDpi="360" r:id="rId1"/>
  <headerFooter alignWithMargins="0"/>
  <drawing r:id="rId2"/>
  <legacyDrawing r:id="rId3"/>
  <controls>
    <control shapeId="2052" r:id="rId4" name="ScrollBar3"/>
    <control shapeId="2051" r:id="rId5" name="ScrollBar2"/>
    <control shapeId="2050" r:id="rId6" name="ScrollBar1"/>
  </controls>
</worksheet>
</file>

<file path=xl/worksheets/sheet4.xml><?xml version="1.0" encoding="utf-8"?>
<worksheet xmlns="http://schemas.openxmlformats.org/spreadsheetml/2006/main" xmlns:r="http://schemas.openxmlformats.org/officeDocument/2006/relationships">
  <dimension ref="B2:Z62"/>
  <sheetViews>
    <sheetView topLeftCell="O24" workbookViewId="0">
      <selection activeCell="X6" sqref="X6:Z51"/>
    </sheetView>
  </sheetViews>
  <sheetFormatPr baseColWidth="10" defaultRowHeight="12.75"/>
  <cols>
    <col min="1" max="2" width="11.42578125" style="48"/>
    <col min="3" max="5" width="19.5703125" style="48" customWidth="1"/>
    <col min="6" max="7" width="11.42578125" style="48"/>
    <col min="8" max="10" width="16.42578125" style="48" customWidth="1"/>
    <col min="11" max="11" width="4.140625" style="48" customWidth="1"/>
    <col min="12" max="16" width="16.42578125" style="48" customWidth="1"/>
    <col min="17" max="17" width="4.85546875" style="48" customWidth="1"/>
    <col min="18" max="18" width="11.42578125" style="48"/>
    <col min="19" max="21" width="15.85546875" style="48" customWidth="1"/>
    <col min="22" max="22" width="4.5703125" style="48" customWidth="1"/>
    <col min="23" max="16384" width="11.42578125" style="48"/>
  </cols>
  <sheetData>
    <row r="2" spans="2:26" ht="48" customHeight="1">
      <c r="B2" s="59" t="s">
        <v>75</v>
      </c>
      <c r="C2" s="60"/>
      <c r="D2" s="60"/>
      <c r="E2" s="60"/>
    </row>
    <row r="4" spans="2:26">
      <c r="B4" s="47" t="s">
        <v>69</v>
      </c>
      <c r="H4" s="47" t="s">
        <v>70</v>
      </c>
      <c r="L4" s="47" t="s">
        <v>81</v>
      </c>
      <c r="S4" s="47" t="s">
        <v>80</v>
      </c>
      <c r="W4" s="47" t="s">
        <v>82</v>
      </c>
    </row>
    <row r="5" spans="2:26" s="49" customFormat="1" ht="102">
      <c r="B5" s="50"/>
      <c r="C5" s="50" t="s">
        <v>64</v>
      </c>
      <c r="D5" s="50" t="s">
        <v>65</v>
      </c>
      <c r="E5" s="50" t="s">
        <v>66</v>
      </c>
      <c r="G5" s="51"/>
      <c r="H5" s="51" t="s">
        <v>64</v>
      </c>
      <c r="I5" s="51" t="s">
        <v>65</v>
      </c>
      <c r="J5" s="51" t="s">
        <v>66</v>
      </c>
      <c r="L5" s="51"/>
      <c r="M5" s="51" t="s">
        <v>64</v>
      </c>
      <c r="N5" s="51" t="s">
        <v>65</v>
      </c>
      <c r="O5" s="51" t="s">
        <v>66</v>
      </c>
      <c r="P5" s="51"/>
      <c r="R5" s="51"/>
      <c r="S5" s="51" t="s">
        <v>64</v>
      </c>
      <c r="T5" s="51" t="s">
        <v>65</v>
      </c>
      <c r="U5" s="51" t="s">
        <v>66</v>
      </c>
      <c r="W5" s="51"/>
      <c r="X5" s="51" t="s">
        <v>64</v>
      </c>
      <c r="Y5" s="51" t="s">
        <v>65</v>
      </c>
      <c r="Z5" s="51" t="s">
        <v>66</v>
      </c>
    </row>
    <row r="6" spans="2:26">
      <c r="B6" s="52" t="s">
        <v>28</v>
      </c>
      <c r="C6" s="52">
        <v>6.2</v>
      </c>
      <c r="D6" s="52">
        <v>26</v>
      </c>
      <c r="E6" s="52">
        <v>57.6</v>
      </c>
      <c r="G6" s="52" t="str">
        <f>B6</f>
        <v>Azerbaijan</v>
      </c>
      <c r="H6" s="52">
        <f>(C6-C$54)/C$54</f>
        <v>-0.86328555678059526</v>
      </c>
      <c r="I6" s="52">
        <f t="shared" ref="I6:J21" si="0">(D6-D$54)/D$54</f>
        <v>-0.5</v>
      </c>
      <c r="J6" s="52">
        <f t="shared" si="0"/>
        <v>0.65851441185444182</v>
      </c>
      <c r="K6" s="58"/>
      <c r="L6" s="58" t="str">
        <f>G6</f>
        <v>Azerbaijan</v>
      </c>
      <c r="M6" s="58">
        <f>H6*0.5</f>
        <v>-0.43164277839029763</v>
      </c>
      <c r="N6" s="58">
        <f t="shared" ref="N6:O6" si="1">I6*0.5</f>
        <v>-0.25</v>
      </c>
      <c r="O6" s="58">
        <f t="shared" si="1"/>
        <v>0.32925720592722091</v>
      </c>
      <c r="P6" s="58"/>
      <c r="R6" s="52" t="str">
        <f>B6</f>
        <v>Azerbaijan</v>
      </c>
      <c r="S6" s="52">
        <f>(C6-50)/50</f>
        <v>-0.87599999999999989</v>
      </c>
      <c r="T6" s="52">
        <f>(D6-26)/26</f>
        <v>0</v>
      </c>
      <c r="U6" s="52">
        <f>(E6-45)/45</f>
        <v>0.28000000000000003</v>
      </c>
      <c r="W6" s="58" t="str">
        <f>R6</f>
        <v>Azerbaijan</v>
      </c>
      <c r="X6" s="58">
        <f>S6*0.6</f>
        <v>-0.52559999999999996</v>
      </c>
      <c r="Y6" s="58">
        <f t="shared" ref="Y6:Z6" si="2">T6*0.6</f>
        <v>0</v>
      </c>
      <c r="Z6" s="58">
        <f t="shared" si="2"/>
        <v>0.16800000000000001</v>
      </c>
    </row>
    <row r="7" spans="2:26">
      <c r="B7" s="53" t="s">
        <v>33</v>
      </c>
      <c r="C7" s="53">
        <v>12.7</v>
      </c>
      <c r="D7" s="53">
        <v>8</v>
      </c>
      <c r="E7" s="53">
        <v>22.8</v>
      </c>
      <c r="G7" s="52" t="str">
        <f t="shared" ref="G7:G51" si="3">B7</f>
        <v>South Africa</v>
      </c>
      <c r="H7" s="53">
        <f t="shared" ref="H7:J51" si="4">(C7-C$54)/C$54</f>
        <v>-0.71995589856670328</v>
      </c>
      <c r="I7" s="53">
        <f t="shared" si="0"/>
        <v>-0.84615384615384615</v>
      </c>
      <c r="J7" s="53">
        <f t="shared" si="0"/>
        <v>-0.34350471197428345</v>
      </c>
      <c r="K7" s="58"/>
      <c r="L7" s="58" t="str">
        <f t="shared" ref="L7:L51" si="5">G7</f>
        <v>South Africa</v>
      </c>
      <c r="M7" s="58">
        <f t="shared" ref="M7:M51" si="6">H7*0.5</f>
        <v>-0.35997794928335164</v>
      </c>
      <c r="N7" s="58">
        <f t="shared" ref="N7:N51" si="7">I7*0.5</f>
        <v>-0.42307692307692307</v>
      </c>
      <c r="O7" s="58">
        <f t="shared" ref="O7:O51" si="8">J7*0.5</f>
        <v>-0.17175235598714172</v>
      </c>
      <c r="P7" s="58"/>
      <c r="R7" s="52" t="str">
        <f t="shared" ref="R7:R51" si="9">B7</f>
        <v>South Africa</v>
      </c>
      <c r="S7" s="52">
        <f t="shared" ref="S7:S51" si="10">(C7-50)/50</f>
        <v>-0.746</v>
      </c>
      <c r="T7" s="52">
        <f t="shared" ref="T7:T51" si="11">(D7-26)/26</f>
        <v>-0.69230769230769229</v>
      </c>
      <c r="U7" s="52">
        <f t="shared" ref="U7:U51" si="12">(E7-45)/45</f>
        <v>-0.49333333333333329</v>
      </c>
      <c r="W7" s="58" t="str">
        <f t="shared" ref="W7:W51" si="13">R7</f>
        <v>South Africa</v>
      </c>
      <c r="X7" s="58">
        <f t="shared" ref="X7:X51" si="14">S7*0.6</f>
        <v>-0.4476</v>
      </c>
      <c r="Y7" s="58">
        <f t="shared" ref="Y7:Y51" si="15">T7*0.6</f>
        <v>-0.41538461538461535</v>
      </c>
      <c r="Z7" s="58">
        <f t="shared" ref="Z7:Z51" si="16">U7*0.6</f>
        <v>-0.29599999999999999</v>
      </c>
    </row>
    <row r="8" spans="2:26">
      <c r="B8" s="53" t="s">
        <v>54</v>
      </c>
      <c r="C8" s="53">
        <v>64.2</v>
      </c>
      <c r="D8" s="53">
        <v>13</v>
      </c>
      <c r="E8" s="53">
        <v>90.803379020329501</v>
      </c>
      <c r="G8" s="52" t="str">
        <f t="shared" si="3"/>
        <v>Netherlands</v>
      </c>
      <c r="H8" s="53">
        <f t="shared" si="4"/>
        <v>0.41565600882028692</v>
      </c>
      <c r="I8" s="53">
        <f t="shared" si="0"/>
        <v>-0.75</v>
      </c>
      <c r="J8" s="53">
        <f t="shared" si="0"/>
        <v>1.6145609852482246</v>
      </c>
      <c r="K8" s="58"/>
      <c r="L8" s="58" t="str">
        <f t="shared" si="5"/>
        <v>Netherlands</v>
      </c>
      <c r="M8" s="58">
        <f t="shared" si="6"/>
        <v>0.20782800441014346</v>
      </c>
      <c r="N8" s="58">
        <f t="shared" si="7"/>
        <v>-0.375</v>
      </c>
      <c r="O8" s="58">
        <f t="shared" si="8"/>
        <v>0.80728049262411228</v>
      </c>
      <c r="P8" s="58"/>
      <c r="R8" s="52" t="str">
        <f t="shared" si="9"/>
        <v>Netherlands</v>
      </c>
      <c r="S8" s="52">
        <f t="shared" si="10"/>
        <v>0.28400000000000003</v>
      </c>
      <c r="T8" s="52">
        <f t="shared" si="11"/>
        <v>-0.5</v>
      </c>
      <c r="U8" s="52">
        <f t="shared" si="12"/>
        <v>1.0178528671184333</v>
      </c>
      <c r="W8" s="58" t="str">
        <f t="shared" si="13"/>
        <v>Netherlands</v>
      </c>
      <c r="X8" s="58">
        <f t="shared" si="14"/>
        <v>0.17040000000000002</v>
      </c>
      <c r="Y8" s="58">
        <f t="shared" si="15"/>
        <v>-0.3</v>
      </c>
      <c r="Z8" s="58">
        <f t="shared" si="16"/>
        <v>0.61071172027105991</v>
      </c>
    </row>
    <row r="9" spans="2:26">
      <c r="B9" s="53" t="s">
        <v>43</v>
      </c>
      <c r="C9" s="53">
        <v>36.299999999999997</v>
      </c>
      <c r="D9" s="53">
        <v>25</v>
      </c>
      <c r="E9" s="53">
        <v>43.662115739501999</v>
      </c>
      <c r="G9" s="52" t="str">
        <f t="shared" si="3"/>
        <v>Israel</v>
      </c>
      <c r="H9" s="53">
        <f t="shared" si="4"/>
        <v>-0.19955898566703414</v>
      </c>
      <c r="I9" s="53">
        <f t="shared" si="0"/>
        <v>-0.51923076923076927</v>
      </c>
      <c r="J9" s="53">
        <f t="shared" si="0"/>
        <v>0.25719180913230416</v>
      </c>
      <c r="K9" s="58"/>
      <c r="L9" s="58" t="str">
        <f t="shared" si="5"/>
        <v>Israel</v>
      </c>
      <c r="M9" s="58">
        <f t="shared" si="6"/>
        <v>-9.9779492833517072E-2</v>
      </c>
      <c r="N9" s="58">
        <f t="shared" si="7"/>
        <v>-0.25961538461538464</v>
      </c>
      <c r="O9" s="58">
        <f t="shared" si="8"/>
        <v>0.12859590456615208</v>
      </c>
      <c r="P9" s="58"/>
      <c r="R9" s="52" t="str">
        <f t="shared" si="9"/>
        <v>Israel</v>
      </c>
      <c r="S9" s="52">
        <f t="shared" si="10"/>
        <v>-0.27400000000000008</v>
      </c>
      <c r="T9" s="52">
        <f t="shared" si="11"/>
        <v>-3.8461538461538464E-2</v>
      </c>
      <c r="U9" s="52">
        <f t="shared" si="12"/>
        <v>-2.9730761344400017E-2</v>
      </c>
      <c r="W9" s="58" t="str">
        <f t="shared" si="13"/>
        <v>Israel</v>
      </c>
      <c r="X9" s="58">
        <f t="shared" si="14"/>
        <v>-0.16440000000000005</v>
      </c>
      <c r="Y9" s="58">
        <f t="shared" si="15"/>
        <v>-2.3076923076923078E-2</v>
      </c>
      <c r="Z9" s="58">
        <f t="shared" si="16"/>
        <v>-1.7838456806640011E-2</v>
      </c>
    </row>
    <row r="10" spans="2:26">
      <c r="B10" s="53" t="s">
        <v>29</v>
      </c>
      <c r="C10" s="53">
        <v>8.1999999999999993</v>
      </c>
      <c r="D10" s="53">
        <v>26</v>
      </c>
      <c r="E10" s="53">
        <v>19.669388999999999</v>
      </c>
      <c r="G10" s="52" t="str">
        <f t="shared" si="3"/>
        <v>Macedonia</v>
      </c>
      <c r="H10" s="53">
        <f t="shared" si="4"/>
        <v>-0.81918412348401315</v>
      </c>
      <c r="I10" s="53">
        <f t="shared" si="0"/>
        <v>-0.5</v>
      </c>
      <c r="J10" s="53">
        <f t="shared" si="0"/>
        <v>-0.43364643873487457</v>
      </c>
      <c r="K10" s="58"/>
      <c r="L10" s="58" t="str">
        <f t="shared" si="5"/>
        <v>Macedonia</v>
      </c>
      <c r="M10" s="58">
        <f t="shared" si="6"/>
        <v>-0.40959206174200657</v>
      </c>
      <c r="N10" s="58">
        <f t="shared" si="7"/>
        <v>-0.25</v>
      </c>
      <c r="O10" s="58">
        <f t="shared" si="8"/>
        <v>-0.21682321936743729</v>
      </c>
      <c r="P10" s="58"/>
      <c r="R10" s="52" t="str">
        <f t="shared" si="9"/>
        <v>Macedonia</v>
      </c>
      <c r="S10" s="52">
        <f t="shared" si="10"/>
        <v>-0.83599999999999997</v>
      </c>
      <c r="T10" s="52">
        <f t="shared" si="11"/>
        <v>0</v>
      </c>
      <c r="U10" s="52">
        <f t="shared" si="12"/>
        <v>-0.56290246666666666</v>
      </c>
      <c r="W10" s="58" t="str">
        <f t="shared" si="13"/>
        <v>Macedonia</v>
      </c>
      <c r="X10" s="58">
        <f t="shared" si="14"/>
        <v>-0.50159999999999993</v>
      </c>
      <c r="Y10" s="58">
        <f t="shared" si="15"/>
        <v>0</v>
      </c>
      <c r="Z10" s="58">
        <f t="shared" si="16"/>
        <v>-0.33774147999999998</v>
      </c>
    </row>
    <row r="11" spans="2:26">
      <c r="B11" s="53" t="s">
        <v>30</v>
      </c>
      <c r="C11" s="53">
        <v>11.1</v>
      </c>
      <c r="D11" s="53">
        <v>26</v>
      </c>
      <c r="E11" s="53">
        <v>79.861699411566406</v>
      </c>
      <c r="G11" s="52" t="str">
        <f t="shared" si="3"/>
        <v>Slovakia</v>
      </c>
      <c r="H11" s="53">
        <f t="shared" si="4"/>
        <v>-0.75523704520396906</v>
      </c>
      <c r="I11" s="53">
        <f t="shared" si="0"/>
        <v>-0.5</v>
      </c>
      <c r="J11" s="53">
        <f t="shared" si="0"/>
        <v>1.2995100595359421</v>
      </c>
      <c r="K11" s="58"/>
      <c r="L11" s="58" t="str">
        <f t="shared" si="5"/>
        <v>Slovakia</v>
      </c>
      <c r="M11" s="58">
        <f t="shared" si="6"/>
        <v>-0.37761852260198453</v>
      </c>
      <c r="N11" s="58">
        <f t="shared" si="7"/>
        <v>-0.25</v>
      </c>
      <c r="O11" s="58">
        <f t="shared" si="8"/>
        <v>0.64975502976797106</v>
      </c>
      <c r="P11" s="58"/>
      <c r="R11" s="52" t="str">
        <f t="shared" si="9"/>
        <v>Slovakia</v>
      </c>
      <c r="S11" s="52">
        <f t="shared" si="10"/>
        <v>-0.77800000000000002</v>
      </c>
      <c r="T11" s="52">
        <f t="shared" si="11"/>
        <v>0</v>
      </c>
      <c r="U11" s="52">
        <f t="shared" si="12"/>
        <v>0.77470443136814238</v>
      </c>
      <c r="W11" s="58" t="str">
        <f t="shared" si="13"/>
        <v>Slovakia</v>
      </c>
      <c r="X11" s="58">
        <f t="shared" si="14"/>
        <v>-0.46679999999999999</v>
      </c>
      <c r="Y11" s="58">
        <f t="shared" si="15"/>
        <v>0</v>
      </c>
      <c r="Z11" s="58">
        <f t="shared" si="16"/>
        <v>0.46482265882088541</v>
      </c>
    </row>
    <row r="12" spans="2:26">
      <c r="B12" s="53" t="s">
        <v>32</v>
      </c>
      <c r="C12" s="53">
        <v>11.4</v>
      </c>
      <c r="D12" s="53">
        <v>26</v>
      </c>
      <c r="E12" s="53">
        <v>13.296176538689867</v>
      </c>
      <c r="G12" s="52" t="str">
        <f t="shared" si="3"/>
        <v>Turkey</v>
      </c>
      <c r="H12" s="53">
        <f t="shared" si="4"/>
        <v>-0.74862183020948181</v>
      </c>
      <c r="I12" s="53">
        <f t="shared" si="0"/>
        <v>-0.5</v>
      </c>
      <c r="J12" s="53">
        <f t="shared" si="0"/>
        <v>-0.61715450673649219</v>
      </c>
      <c r="K12" s="58"/>
      <c r="L12" s="58" t="str">
        <f t="shared" si="5"/>
        <v>Turkey</v>
      </c>
      <c r="M12" s="58">
        <f t="shared" si="6"/>
        <v>-0.3743109151047409</v>
      </c>
      <c r="N12" s="58">
        <f t="shared" si="7"/>
        <v>-0.25</v>
      </c>
      <c r="O12" s="58">
        <f t="shared" si="8"/>
        <v>-0.3085772533682461</v>
      </c>
      <c r="P12" s="58"/>
      <c r="R12" s="52" t="str">
        <f t="shared" si="9"/>
        <v>Turkey</v>
      </c>
      <c r="S12" s="52">
        <f t="shared" si="10"/>
        <v>-0.77200000000000002</v>
      </c>
      <c r="T12" s="52">
        <f t="shared" si="11"/>
        <v>0</v>
      </c>
      <c r="U12" s="52">
        <f t="shared" si="12"/>
        <v>-0.70452941025133631</v>
      </c>
      <c r="W12" s="58" t="str">
        <f t="shared" si="13"/>
        <v>Turkey</v>
      </c>
      <c r="X12" s="58">
        <f t="shared" si="14"/>
        <v>-0.4632</v>
      </c>
      <c r="Y12" s="58">
        <f t="shared" si="15"/>
        <v>0</v>
      </c>
      <c r="Z12" s="58">
        <f t="shared" si="16"/>
        <v>-0.42271764615080176</v>
      </c>
    </row>
    <row r="13" spans="2:26">
      <c r="B13" s="53" t="s">
        <v>40</v>
      </c>
      <c r="C13" s="53">
        <v>27</v>
      </c>
      <c r="D13" s="53">
        <v>26</v>
      </c>
      <c r="E13" s="53">
        <v>36.174922904059095</v>
      </c>
      <c r="G13" s="52" t="str">
        <f t="shared" si="3"/>
        <v>United States</v>
      </c>
      <c r="H13" s="53">
        <f t="shared" si="4"/>
        <v>-0.40463065049614105</v>
      </c>
      <c r="I13" s="53">
        <f t="shared" si="0"/>
        <v>-0.5</v>
      </c>
      <c r="J13" s="53">
        <f t="shared" si="0"/>
        <v>4.160817680738442E-2</v>
      </c>
      <c r="K13" s="58"/>
      <c r="L13" s="58" t="str">
        <f t="shared" si="5"/>
        <v>United States</v>
      </c>
      <c r="M13" s="58">
        <f t="shared" si="6"/>
        <v>-0.20231532524807053</v>
      </c>
      <c r="N13" s="58">
        <f t="shared" si="7"/>
        <v>-0.25</v>
      </c>
      <c r="O13" s="58">
        <f t="shared" si="8"/>
        <v>2.080408840369221E-2</v>
      </c>
      <c r="P13" s="58"/>
      <c r="R13" s="52" t="str">
        <f t="shared" si="9"/>
        <v>United States</v>
      </c>
      <c r="S13" s="52">
        <f t="shared" si="10"/>
        <v>-0.46</v>
      </c>
      <c r="T13" s="52">
        <f t="shared" si="11"/>
        <v>0</v>
      </c>
      <c r="U13" s="52">
        <f t="shared" si="12"/>
        <v>-0.19611282435424235</v>
      </c>
      <c r="W13" s="58" t="str">
        <f t="shared" si="13"/>
        <v>United States</v>
      </c>
      <c r="X13" s="58">
        <f t="shared" si="14"/>
        <v>-0.27600000000000002</v>
      </c>
      <c r="Y13" s="58">
        <f t="shared" si="15"/>
        <v>0</v>
      </c>
      <c r="Z13" s="58">
        <f t="shared" si="16"/>
        <v>-0.11766769461254541</v>
      </c>
    </row>
    <row r="14" spans="2:26">
      <c r="B14" s="53" t="s">
        <v>45</v>
      </c>
      <c r="C14" s="53">
        <v>44</v>
      </c>
      <c r="D14" s="53">
        <v>26</v>
      </c>
      <c r="E14" s="53">
        <v>4.5</v>
      </c>
      <c r="G14" s="52" t="str">
        <f t="shared" si="3"/>
        <v>Belarus</v>
      </c>
      <c r="H14" s="53">
        <f t="shared" si="4"/>
        <v>-2.9768467475192822E-2</v>
      </c>
      <c r="I14" s="53">
        <f t="shared" si="0"/>
        <v>-0.5</v>
      </c>
      <c r="J14" s="53">
        <f t="shared" si="0"/>
        <v>-0.87042856157387172</v>
      </c>
      <c r="K14" s="58"/>
      <c r="L14" s="58" t="str">
        <f t="shared" si="5"/>
        <v>Belarus</v>
      </c>
      <c r="M14" s="58">
        <f t="shared" si="6"/>
        <v>-1.4884233737596411E-2</v>
      </c>
      <c r="N14" s="58">
        <f t="shared" si="7"/>
        <v>-0.25</v>
      </c>
      <c r="O14" s="58">
        <f t="shared" si="8"/>
        <v>-0.43521428078693586</v>
      </c>
      <c r="P14" s="58"/>
      <c r="R14" s="52" t="str">
        <f t="shared" si="9"/>
        <v>Belarus</v>
      </c>
      <c r="S14" s="52">
        <f t="shared" si="10"/>
        <v>-0.12</v>
      </c>
      <c r="T14" s="52">
        <f t="shared" si="11"/>
        <v>0</v>
      </c>
      <c r="U14" s="52">
        <f t="shared" si="12"/>
        <v>-0.9</v>
      </c>
      <c r="W14" s="58" t="str">
        <f t="shared" si="13"/>
        <v>Belarus</v>
      </c>
      <c r="X14" s="58">
        <f t="shared" si="14"/>
        <v>-7.1999999999999995E-2</v>
      </c>
      <c r="Y14" s="58">
        <f t="shared" si="15"/>
        <v>0</v>
      </c>
      <c r="Z14" s="58">
        <f t="shared" si="16"/>
        <v>-0.54</v>
      </c>
    </row>
    <row r="15" spans="2:26">
      <c r="B15" s="53" t="s">
        <v>53</v>
      </c>
      <c r="C15" s="53">
        <v>63.3</v>
      </c>
      <c r="D15" s="53">
        <v>26</v>
      </c>
      <c r="E15" s="53">
        <v>11.383215632755046</v>
      </c>
      <c r="G15" s="52" t="str">
        <f t="shared" si="3"/>
        <v>United Kingdom</v>
      </c>
      <c r="H15" s="53">
        <f t="shared" si="4"/>
        <v>0.39581036383682483</v>
      </c>
      <c r="I15" s="53">
        <f t="shared" si="0"/>
        <v>-0.5</v>
      </c>
      <c r="J15" s="53">
        <f t="shared" si="0"/>
        <v>-0.672235639233142</v>
      </c>
      <c r="K15" s="58"/>
      <c r="L15" s="58" t="str">
        <f t="shared" si="5"/>
        <v>United Kingdom</v>
      </c>
      <c r="M15" s="58">
        <f t="shared" si="6"/>
        <v>0.19790518191841242</v>
      </c>
      <c r="N15" s="58">
        <f t="shared" si="7"/>
        <v>-0.25</v>
      </c>
      <c r="O15" s="58">
        <f t="shared" si="8"/>
        <v>-0.336117819616571</v>
      </c>
      <c r="P15" s="58"/>
      <c r="R15" s="52" t="str">
        <f t="shared" si="9"/>
        <v>United Kingdom</v>
      </c>
      <c r="S15" s="52">
        <f t="shared" si="10"/>
        <v>0.26599999999999996</v>
      </c>
      <c r="T15" s="52">
        <f t="shared" si="11"/>
        <v>0</v>
      </c>
      <c r="U15" s="52">
        <f t="shared" si="12"/>
        <v>-0.74703965260544336</v>
      </c>
      <c r="W15" s="58" t="str">
        <f t="shared" si="13"/>
        <v>United Kingdom</v>
      </c>
      <c r="X15" s="58">
        <f t="shared" si="14"/>
        <v>0.15959999999999996</v>
      </c>
      <c r="Y15" s="58">
        <f t="shared" si="15"/>
        <v>0</v>
      </c>
      <c r="Z15" s="58">
        <f t="shared" si="16"/>
        <v>-0.44822379156326603</v>
      </c>
    </row>
    <row r="16" spans="2:26">
      <c r="B16" s="53" t="s">
        <v>59</v>
      </c>
      <c r="C16" s="53">
        <v>78.7</v>
      </c>
      <c r="D16" s="53">
        <v>26</v>
      </c>
      <c r="E16" s="53">
        <v>20.247581213362622</v>
      </c>
      <c r="G16" s="52" t="str">
        <f t="shared" si="3"/>
        <v>Cyprus</v>
      </c>
      <c r="H16" s="53">
        <f t="shared" si="4"/>
        <v>0.73539140022050742</v>
      </c>
      <c r="I16" s="53">
        <f t="shared" si="0"/>
        <v>-0.5</v>
      </c>
      <c r="J16" s="53">
        <f t="shared" si="0"/>
        <v>-0.41699817278550083</v>
      </c>
      <c r="K16" s="58"/>
      <c r="L16" s="58" t="str">
        <f t="shared" si="5"/>
        <v>Cyprus</v>
      </c>
      <c r="M16" s="58">
        <f t="shared" si="6"/>
        <v>0.36769570011025371</v>
      </c>
      <c r="N16" s="58">
        <f t="shared" si="7"/>
        <v>-0.25</v>
      </c>
      <c r="O16" s="58">
        <f t="shared" si="8"/>
        <v>-0.20849908639275042</v>
      </c>
      <c r="P16" s="58"/>
      <c r="R16" s="52" t="str">
        <f t="shared" si="9"/>
        <v>Cyprus</v>
      </c>
      <c r="S16" s="52">
        <f t="shared" si="10"/>
        <v>0.57400000000000007</v>
      </c>
      <c r="T16" s="52">
        <f t="shared" si="11"/>
        <v>0</v>
      </c>
      <c r="U16" s="52">
        <f t="shared" si="12"/>
        <v>-0.55005375081416397</v>
      </c>
      <c r="W16" s="58" t="str">
        <f t="shared" si="13"/>
        <v>Cyprus</v>
      </c>
      <c r="X16" s="58">
        <f t="shared" si="14"/>
        <v>0.34440000000000004</v>
      </c>
      <c r="Y16" s="58">
        <f t="shared" si="15"/>
        <v>0</v>
      </c>
      <c r="Z16" s="58">
        <f t="shared" si="16"/>
        <v>-0.33003225048849838</v>
      </c>
    </row>
    <row r="17" spans="2:26">
      <c r="B17" s="53" t="s">
        <v>63</v>
      </c>
      <c r="C17" s="53">
        <v>93.4</v>
      </c>
      <c r="D17" s="53">
        <v>26</v>
      </c>
      <c r="E17" s="53">
        <v>18.724178771282961</v>
      </c>
      <c r="G17" s="52" t="str">
        <f t="shared" si="3"/>
        <v>Malta</v>
      </c>
      <c r="H17" s="53">
        <f t="shared" si="4"/>
        <v>1.0595369349503863</v>
      </c>
      <c r="I17" s="53">
        <f t="shared" si="0"/>
        <v>-0.5</v>
      </c>
      <c r="J17" s="53">
        <f t="shared" si="0"/>
        <v>-0.46086249405708707</v>
      </c>
      <c r="K17" s="58"/>
      <c r="L17" s="58" t="str">
        <f t="shared" si="5"/>
        <v>Malta</v>
      </c>
      <c r="M17" s="58">
        <f t="shared" si="6"/>
        <v>0.52976846747519313</v>
      </c>
      <c r="N17" s="58">
        <f t="shared" si="7"/>
        <v>-0.25</v>
      </c>
      <c r="O17" s="58">
        <f t="shared" si="8"/>
        <v>-0.23043124702854353</v>
      </c>
      <c r="P17" s="58"/>
      <c r="R17" s="52" t="str">
        <f t="shared" si="9"/>
        <v>Malta</v>
      </c>
      <c r="S17" s="52">
        <f t="shared" si="10"/>
        <v>0.8680000000000001</v>
      </c>
      <c r="T17" s="52">
        <f t="shared" si="11"/>
        <v>0</v>
      </c>
      <c r="U17" s="52">
        <f t="shared" si="12"/>
        <v>-0.58390713841593422</v>
      </c>
      <c r="W17" s="58" t="str">
        <f t="shared" si="13"/>
        <v>Malta</v>
      </c>
      <c r="X17" s="58">
        <f t="shared" si="14"/>
        <v>0.52080000000000004</v>
      </c>
      <c r="Y17" s="58">
        <f t="shared" si="15"/>
        <v>0</v>
      </c>
      <c r="Z17" s="58">
        <f t="shared" si="16"/>
        <v>-0.3503442830495605</v>
      </c>
    </row>
    <row r="18" spans="2:26">
      <c r="B18" s="53" t="s">
        <v>56</v>
      </c>
      <c r="C18" s="53">
        <v>69.3</v>
      </c>
      <c r="D18" s="53">
        <v>34</v>
      </c>
      <c r="E18" s="53">
        <v>32.688948639312883</v>
      </c>
      <c r="G18" s="52" t="str">
        <f t="shared" si="3"/>
        <v>Italy</v>
      </c>
      <c r="H18" s="53">
        <f t="shared" si="4"/>
        <v>0.52811466372657123</v>
      </c>
      <c r="I18" s="53">
        <f t="shared" si="0"/>
        <v>-0.34615384615384615</v>
      </c>
      <c r="J18" s="53">
        <f t="shared" si="0"/>
        <v>-5.8765756481422571E-2</v>
      </c>
      <c r="K18" s="58"/>
      <c r="L18" s="58" t="str">
        <f t="shared" si="5"/>
        <v>Italy</v>
      </c>
      <c r="M18" s="58">
        <f t="shared" si="6"/>
        <v>0.26405733186328562</v>
      </c>
      <c r="N18" s="58">
        <f t="shared" si="7"/>
        <v>-0.17307692307692307</v>
      </c>
      <c r="O18" s="58">
        <f t="shared" si="8"/>
        <v>-2.9382878240711285E-2</v>
      </c>
      <c r="P18" s="58"/>
      <c r="R18" s="52" t="str">
        <f t="shared" si="9"/>
        <v>Italy</v>
      </c>
      <c r="S18" s="52">
        <f t="shared" si="10"/>
        <v>0.38599999999999995</v>
      </c>
      <c r="T18" s="52">
        <f t="shared" si="11"/>
        <v>0.30769230769230771</v>
      </c>
      <c r="U18" s="52">
        <f t="shared" si="12"/>
        <v>-0.27357891912638038</v>
      </c>
      <c r="W18" s="58" t="str">
        <f t="shared" si="13"/>
        <v>Italy</v>
      </c>
      <c r="X18" s="58">
        <f t="shared" si="14"/>
        <v>0.23159999999999997</v>
      </c>
      <c r="Y18" s="58">
        <f t="shared" si="15"/>
        <v>0.18461538461538463</v>
      </c>
      <c r="Z18" s="58">
        <f t="shared" si="16"/>
        <v>-0.16414735147582823</v>
      </c>
    </row>
    <row r="19" spans="2:26">
      <c r="B19" s="53" t="s">
        <v>46</v>
      </c>
      <c r="C19" s="53">
        <v>44.8</v>
      </c>
      <c r="D19" s="53">
        <v>35</v>
      </c>
      <c r="E19" s="53">
        <v>10.647280481306257</v>
      </c>
      <c r="G19" s="52" t="str">
        <f t="shared" si="3"/>
        <v>Korea</v>
      </c>
      <c r="H19" s="53">
        <f t="shared" si="4"/>
        <v>-1.2127894156560027E-2</v>
      </c>
      <c r="I19" s="53">
        <f t="shared" si="0"/>
        <v>-0.32692307692307693</v>
      </c>
      <c r="J19" s="53">
        <f t="shared" si="0"/>
        <v>-0.69342590060237974</v>
      </c>
      <c r="K19" s="58"/>
      <c r="L19" s="58" t="str">
        <f t="shared" si="5"/>
        <v>Korea</v>
      </c>
      <c r="M19" s="58">
        <f t="shared" si="6"/>
        <v>-6.0639470782800136E-3</v>
      </c>
      <c r="N19" s="58">
        <f t="shared" si="7"/>
        <v>-0.16346153846153846</v>
      </c>
      <c r="O19" s="58">
        <f t="shared" si="8"/>
        <v>-0.34671295030118987</v>
      </c>
      <c r="P19" s="58"/>
      <c r="R19" s="52" t="str">
        <f t="shared" si="9"/>
        <v>Korea</v>
      </c>
      <c r="S19" s="52">
        <f t="shared" si="10"/>
        <v>-0.10400000000000005</v>
      </c>
      <c r="T19" s="52">
        <f t="shared" si="11"/>
        <v>0.34615384615384615</v>
      </c>
      <c r="U19" s="52">
        <f t="shared" si="12"/>
        <v>-0.76339376708208329</v>
      </c>
      <c r="W19" s="58" t="str">
        <f t="shared" si="13"/>
        <v>Korea</v>
      </c>
      <c r="X19" s="58">
        <f t="shared" si="14"/>
        <v>-6.2400000000000025E-2</v>
      </c>
      <c r="Y19" s="58">
        <f t="shared" si="15"/>
        <v>0.20769230769230768</v>
      </c>
      <c r="Z19" s="58">
        <f t="shared" si="16"/>
        <v>-0.45803626024924993</v>
      </c>
    </row>
    <row r="20" spans="2:26">
      <c r="B20" s="53" t="s">
        <v>35</v>
      </c>
      <c r="C20" s="53">
        <v>14.7</v>
      </c>
      <c r="D20" s="53">
        <v>39</v>
      </c>
      <c r="E20" s="53">
        <v>34.244820466850854</v>
      </c>
      <c r="G20" s="52" t="str">
        <f t="shared" si="3"/>
        <v>Lithuania</v>
      </c>
      <c r="H20" s="53">
        <f t="shared" si="4"/>
        <v>-0.67585446527012127</v>
      </c>
      <c r="I20" s="53">
        <f t="shared" si="0"/>
        <v>-0.25</v>
      </c>
      <c r="J20" s="53">
        <f t="shared" si="0"/>
        <v>-1.3966522992359509E-2</v>
      </c>
      <c r="K20" s="58"/>
      <c r="L20" s="58" t="str">
        <f t="shared" si="5"/>
        <v>Lithuania</v>
      </c>
      <c r="M20" s="58">
        <f t="shared" si="6"/>
        <v>-0.33792723263506064</v>
      </c>
      <c r="N20" s="58">
        <f t="shared" si="7"/>
        <v>-0.125</v>
      </c>
      <c r="O20" s="58">
        <f t="shared" si="8"/>
        <v>-6.9832614961797546E-3</v>
      </c>
      <c r="P20" s="58"/>
      <c r="R20" s="52" t="str">
        <f t="shared" si="9"/>
        <v>Lithuania</v>
      </c>
      <c r="S20" s="52">
        <f t="shared" si="10"/>
        <v>-0.70599999999999996</v>
      </c>
      <c r="T20" s="52">
        <f t="shared" si="11"/>
        <v>0.5</v>
      </c>
      <c r="U20" s="52">
        <f t="shared" si="12"/>
        <v>-0.23900398962553659</v>
      </c>
      <c r="W20" s="58" t="str">
        <f t="shared" si="13"/>
        <v>Lithuania</v>
      </c>
      <c r="X20" s="58">
        <f t="shared" si="14"/>
        <v>-0.42359999999999998</v>
      </c>
      <c r="Y20" s="58">
        <f t="shared" si="15"/>
        <v>0.3</v>
      </c>
      <c r="Z20" s="58">
        <f t="shared" si="16"/>
        <v>-0.14340239377532196</v>
      </c>
    </row>
    <row r="21" spans="2:26">
      <c r="B21" s="53" t="s">
        <v>19</v>
      </c>
      <c r="C21" s="53">
        <v>19.5</v>
      </c>
      <c r="D21" s="53">
        <v>39</v>
      </c>
      <c r="E21" s="53">
        <v>39.166593126049861</v>
      </c>
      <c r="G21" s="52" t="str">
        <f t="shared" si="3"/>
        <v>Latvia</v>
      </c>
      <c r="H21" s="53">
        <f t="shared" si="4"/>
        <v>-0.57001102535832404</v>
      </c>
      <c r="I21" s="53">
        <f t="shared" si="0"/>
        <v>-0.25</v>
      </c>
      <c r="J21" s="53">
        <f t="shared" si="0"/>
        <v>0.12774929102070842</v>
      </c>
      <c r="K21" s="58"/>
      <c r="L21" s="58" t="str">
        <f t="shared" si="5"/>
        <v>Latvia</v>
      </c>
      <c r="M21" s="58">
        <f t="shared" si="6"/>
        <v>-0.28500551267916202</v>
      </c>
      <c r="N21" s="58">
        <f t="shared" si="7"/>
        <v>-0.125</v>
      </c>
      <c r="O21" s="58">
        <f t="shared" si="8"/>
        <v>6.3874645510354211E-2</v>
      </c>
      <c r="P21" s="58"/>
      <c r="R21" s="52" t="str">
        <f t="shared" si="9"/>
        <v>Latvia</v>
      </c>
      <c r="S21" s="52">
        <f t="shared" si="10"/>
        <v>-0.61</v>
      </c>
      <c r="T21" s="52">
        <f t="shared" si="11"/>
        <v>0.5</v>
      </c>
      <c r="U21" s="52">
        <f t="shared" si="12"/>
        <v>-0.12963126386555865</v>
      </c>
      <c r="W21" s="58" t="str">
        <f t="shared" si="13"/>
        <v>Latvia</v>
      </c>
      <c r="X21" s="58">
        <f t="shared" si="14"/>
        <v>-0.36599999999999999</v>
      </c>
      <c r="Y21" s="58">
        <f t="shared" si="15"/>
        <v>0.3</v>
      </c>
      <c r="Z21" s="58">
        <f t="shared" si="16"/>
        <v>-7.7778758319335187E-2</v>
      </c>
    </row>
    <row r="22" spans="2:26">
      <c r="B22" s="53" t="s">
        <v>21</v>
      </c>
      <c r="C22" s="53">
        <v>39.5</v>
      </c>
      <c r="D22" s="53">
        <v>39</v>
      </c>
      <c r="E22" s="53">
        <v>37.730924370656901</v>
      </c>
      <c r="G22" s="52" t="str">
        <f t="shared" si="3"/>
        <v>Hungary</v>
      </c>
      <c r="H22" s="53">
        <f t="shared" si="4"/>
        <v>-0.12899669239250264</v>
      </c>
      <c r="I22" s="53">
        <f t="shared" si="4"/>
        <v>-0.25</v>
      </c>
      <c r="J22" s="53">
        <f t="shared" si="4"/>
        <v>8.6411143078549496E-2</v>
      </c>
      <c r="K22" s="58"/>
      <c r="L22" s="58" t="str">
        <f t="shared" si="5"/>
        <v>Hungary</v>
      </c>
      <c r="M22" s="58">
        <f t="shared" si="6"/>
        <v>-6.4498346196251319E-2</v>
      </c>
      <c r="N22" s="58">
        <f t="shared" si="7"/>
        <v>-0.125</v>
      </c>
      <c r="O22" s="58">
        <f t="shared" si="8"/>
        <v>4.3205571539274748E-2</v>
      </c>
      <c r="P22" s="58"/>
      <c r="R22" s="52" t="str">
        <f t="shared" si="9"/>
        <v>Hungary</v>
      </c>
      <c r="S22" s="52">
        <f t="shared" si="10"/>
        <v>-0.21</v>
      </c>
      <c r="T22" s="52">
        <f t="shared" si="11"/>
        <v>0.5</v>
      </c>
      <c r="U22" s="52">
        <f t="shared" si="12"/>
        <v>-0.16153501398540221</v>
      </c>
      <c r="W22" s="58" t="str">
        <f t="shared" si="13"/>
        <v>Hungary</v>
      </c>
      <c r="X22" s="58">
        <f t="shared" si="14"/>
        <v>-0.126</v>
      </c>
      <c r="Y22" s="58">
        <f t="shared" si="15"/>
        <v>0.3</v>
      </c>
      <c r="Z22" s="58">
        <f t="shared" si="16"/>
        <v>-9.692100839124132E-2</v>
      </c>
    </row>
    <row r="23" spans="2:26">
      <c r="B23" s="53" t="s">
        <v>23</v>
      </c>
      <c r="C23" s="53">
        <v>46.1</v>
      </c>
      <c r="D23" s="53">
        <v>45</v>
      </c>
      <c r="E23" s="53">
        <v>35.180967350657788</v>
      </c>
      <c r="G23" s="52" t="str">
        <f t="shared" si="3"/>
        <v>Canada</v>
      </c>
      <c r="H23" s="53">
        <f t="shared" si="4"/>
        <v>1.653803748621846E-2</v>
      </c>
      <c r="I23" s="53">
        <f t="shared" si="4"/>
        <v>-0.13461538461538461</v>
      </c>
      <c r="J23" s="53">
        <f t="shared" si="4"/>
        <v>1.2988565521640941E-2</v>
      </c>
      <c r="K23" s="58"/>
      <c r="L23" s="58" t="str">
        <f t="shared" si="5"/>
        <v>Canada</v>
      </c>
      <c r="M23" s="58">
        <f t="shared" si="6"/>
        <v>8.2690187431092299E-3</v>
      </c>
      <c r="N23" s="58">
        <f t="shared" si="7"/>
        <v>-6.7307692307692304E-2</v>
      </c>
      <c r="O23" s="58">
        <f t="shared" si="8"/>
        <v>6.4942827608204705E-3</v>
      </c>
      <c r="P23" s="58"/>
      <c r="R23" s="52" t="str">
        <f t="shared" si="9"/>
        <v>Canada</v>
      </c>
      <c r="S23" s="52">
        <f t="shared" si="10"/>
        <v>-7.7999999999999972E-2</v>
      </c>
      <c r="T23" s="52">
        <f t="shared" si="11"/>
        <v>0.73076923076923073</v>
      </c>
      <c r="U23" s="52">
        <f t="shared" si="12"/>
        <v>-0.21820072554093806</v>
      </c>
      <c r="W23" s="58" t="str">
        <f t="shared" si="13"/>
        <v>Canada</v>
      </c>
      <c r="X23" s="58">
        <f t="shared" si="14"/>
        <v>-4.6799999999999981E-2</v>
      </c>
      <c r="Y23" s="58">
        <f t="shared" si="15"/>
        <v>0.4384615384615384</v>
      </c>
      <c r="Z23" s="58">
        <f t="shared" si="16"/>
        <v>-0.13092043532456282</v>
      </c>
    </row>
    <row r="24" spans="2:26">
      <c r="B24" s="53" t="s">
        <v>31</v>
      </c>
      <c r="C24" s="53">
        <v>11.1</v>
      </c>
      <c r="D24" s="53">
        <v>52</v>
      </c>
      <c r="E24" s="53">
        <v>29.5</v>
      </c>
      <c r="G24" s="52" t="str">
        <f t="shared" si="3"/>
        <v>Moldova</v>
      </c>
      <c r="H24" s="53">
        <f t="shared" si="4"/>
        <v>-0.75523704520396906</v>
      </c>
      <c r="I24" s="53">
        <f t="shared" si="4"/>
        <v>0</v>
      </c>
      <c r="J24" s="53">
        <f t="shared" si="4"/>
        <v>-0.15058723698427029</v>
      </c>
      <c r="K24" s="58"/>
      <c r="L24" s="58" t="str">
        <f t="shared" si="5"/>
        <v>Moldova</v>
      </c>
      <c r="M24" s="58">
        <f t="shared" si="6"/>
        <v>-0.37761852260198453</v>
      </c>
      <c r="N24" s="58">
        <f t="shared" si="7"/>
        <v>0</v>
      </c>
      <c r="O24" s="58">
        <f t="shared" si="8"/>
        <v>-7.5293618492135145E-2</v>
      </c>
      <c r="P24" s="58"/>
      <c r="R24" s="52" t="str">
        <f t="shared" si="9"/>
        <v>Moldova</v>
      </c>
      <c r="S24" s="52">
        <f t="shared" si="10"/>
        <v>-0.77800000000000002</v>
      </c>
      <c r="T24" s="52">
        <f t="shared" si="11"/>
        <v>1</v>
      </c>
      <c r="U24" s="52">
        <f t="shared" si="12"/>
        <v>-0.34444444444444444</v>
      </c>
      <c r="W24" s="58" t="str">
        <f t="shared" si="13"/>
        <v>Moldova</v>
      </c>
      <c r="X24" s="58">
        <f t="shared" si="14"/>
        <v>-0.46679999999999999</v>
      </c>
      <c r="Y24" s="58">
        <f t="shared" si="15"/>
        <v>0.6</v>
      </c>
      <c r="Z24" s="58">
        <f t="shared" si="16"/>
        <v>-0.20666666666666667</v>
      </c>
    </row>
    <row r="25" spans="2:26">
      <c r="B25" s="53" t="s">
        <v>34</v>
      </c>
      <c r="C25" s="53">
        <v>14.3</v>
      </c>
      <c r="D25" s="53">
        <v>52</v>
      </c>
      <c r="E25" s="53">
        <v>27.6</v>
      </c>
      <c r="G25" s="52" t="str">
        <f t="shared" si="3"/>
        <v>Argentina</v>
      </c>
      <c r="H25" s="53">
        <f t="shared" si="4"/>
        <v>-0.68467475192943761</v>
      </c>
      <c r="I25" s="53">
        <f t="shared" si="4"/>
        <v>0</v>
      </c>
      <c r="J25" s="53">
        <f t="shared" si="4"/>
        <v>-0.20529517765307997</v>
      </c>
      <c r="K25" s="58"/>
      <c r="L25" s="58" t="str">
        <f t="shared" si="5"/>
        <v>Argentina</v>
      </c>
      <c r="M25" s="58">
        <f t="shared" si="6"/>
        <v>-0.3423373759647188</v>
      </c>
      <c r="N25" s="58">
        <f t="shared" si="7"/>
        <v>0</v>
      </c>
      <c r="O25" s="58">
        <f t="shared" si="8"/>
        <v>-0.10264758882653999</v>
      </c>
      <c r="P25" s="58"/>
      <c r="R25" s="52" t="str">
        <f t="shared" si="9"/>
        <v>Argentina</v>
      </c>
      <c r="S25" s="52">
        <f t="shared" si="10"/>
        <v>-0.71400000000000008</v>
      </c>
      <c r="T25" s="52">
        <f t="shared" si="11"/>
        <v>1</v>
      </c>
      <c r="U25" s="52">
        <f t="shared" si="12"/>
        <v>-0.38666666666666666</v>
      </c>
      <c r="W25" s="58" t="str">
        <f t="shared" si="13"/>
        <v>Argentina</v>
      </c>
      <c r="X25" s="58">
        <f t="shared" si="14"/>
        <v>-0.42840000000000006</v>
      </c>
      <c r="Y25" s="58">
        <f t="shared" si="15"/>
        <v>0.6</v>
      </c>
      <c r="Z25" s="58">
        <f t="shared" si="16"/>
        <v>-0.23199999999999998</v>
      </c>
    </row>
    <row r="26" spans="2:26">
      <c r="B26" s="53" t="s">
        <v>37</v>
      </c>
      <c r="C26" s="53">
        <v>23.6</v>
      </c>
      <c r="D26" s="53">
        <v>52</v>
      </c>
      <c r="E26" s="53">
        <v>23.649372503616377</v>
      </c>
      <c r="G26" s="52" t="str">
        <f t="shared" si="3"/>
        <v>Chile</v>
      </c>
      <c r="H26" s="53">
        <f t="shared" si="4"/>
        <v>-0.47960308710033067</v>
      </c>
      <c r="I26" s="53">
        <f t="shared" si="4"/>
        <v>0</v>
      </c>
      <c r="J26" s="53">
        <f t="shared" si="4"/>
        <v>-0.31904817485135556</v>
      </c>
      <c r="K26" s="58"/>
      <c r="L26" s="58" t="str">
        <f t="shared" si="5"/>
        <v>Chile</v>
      </c>
      <c r="M26" s="58">
        <f t="shared" si="6"/>
        <v>-0.23980154355016534</v>
      </c>
      <c r="N26" s="58">
        <f t="shared" si="7"/>
        <v>0</v>
      </c>
      <c r="O26" s="58">
        <f t="shared" si="8"/>
        <v>-0.15952408742567778</v>
      </c>
      <c r="P26" s="58"/>
      <c r="R26" s="52" t="str">
        <f t="shared" si="9"/>
        <v>Chile</v>
      </c>
      <c r="S26" s="52">
        <f t="shared" si="10"/>
        <v>-0.52800000000000002</v>
      </c>
      <c r="T26" s="52">
        <f t="shared" si="11"/>
        <v>1</v>
      </c>
      <c r="U26" s="52">
        <f t="shared" si="12"/>
        <v>-0.47445838880852498</v>
      </c>
      <c r="W26" s="58" t="str">
        <f t="shared" si="13"/>
        <v>Chile</v>
      </c>
      <c r="X26" s="58">
        <f t="shared" si="14"/>
        <v>-0.31680000000000003</v>
      </c>
      <c r="Y26" s="58">
        <f t="shared" si="15"/>
        <v>0.6</v>
      </c>
      <c r="Z26" s="58">
        <f t="shared" si="16"/>
        <v>-0.28467503328511495</v>
      </c>
    </row>
    <row r="27" spans="2:26">
      <c r="B27" s="53" t="s">
        <v>38</v>
      </c>
      <c r="C27" s="53">
        <v>24.1</v>
      </c>
      <c r="D27" s="53">
        <v>52</v>
      </c>
      <c r="E27" s="53">
        <v>4.0999999999999996</v>
      </c>
      <c r="G27" s="52" t="str">
        <f t="shared" si="3"/>
        <v>Russia</v>
      </c>
      <c r="H27" s="53">
        <f t="shared" si="4"/>
        <v>-0.46857772877618514</v>
      </c>
      <c r="I27" s="53">
        <f t="shared" si="4"/>
        <v>0</v>
      </c>
      <c r="J27" s="53">
        <f t="shared" si="4"/>
        <v>-0.88194602276730527</v>
      </c>
      <c r="K27" s="58"/>
      <c r="L27" s="58" t="str">
        <f t="shared" si="5"/>
        <v>Russia</v>
      </c>
      <c r="M27" s="58">
        <f t="shared" si="6"/>
        <v>-0.23428886438809257</v>
      </c>
      <c r="N27" s="58">
        <f t="shared" si="7"/>
        <v>0</v>
      </c>
      <c r="O27" s="58">
        <f t="shared" si="8"/>
        <v>-0.44097301138365264</v>
      </c>
      <c r="P27" s="58"/>
      <c r="R27" s="52" t="str">
        <f t="shared" si="9"/>
        <v>Russia</v>
      </c>
      <c r="S27" s="52">
        <f t="shared" si="10"/>
        <v>-0.51800000000000002</v>
      </c>
      <c r="T27" s="52">
        <f t="shared" si="11"/>
        <v>1</v>
      </c>
      <c r="U27" s="52">
        <f t="shared" si="12"/>
        <v>-0.90888888888888886</v>
      </c>
      <c r="W27" s="58" t="str">
        <f t="shared" si="13"/>
        <v>Russia</v>
      </c>
      <c r="X27" s="58">
        <f t="shared" si="14"/>
        <v>-0.31080000000000002</v>
      </c>
      <c r="Y27" s="58">
        <f t="shared" si="15"/>
        <v>0.6</v>
      </c>
      <c r="Z27" s="58">
        <f t="shared" si="16"/>
        <v>-0.54533333333333334</v>
      </c>
    </row>
    <row r="28" spans="2:26">
      <c r="B28" s="53" t="s">
        <v>41</v>
      </c>
      <c r="C28" s="53">
        <v>27.9</v>
      </c>
      <c r="D28" s="53">
        <v>52</v>
      </c>
      <c r="E28" s="53">
        <v>16.5</v>
      </c>
      <c r="G28" s="52" t="str">
        <f t="shared" si="3"/>
        <v>Armenia</v>
      </c>
      <c r="H28" s="53">
        <f t="shared" si="4"/>
        <v>-0.38478500551267913</v>
      </c>
      <c r="I28" s="53">
        <f t="shared" si="4"/>
        <v>0</v>
      </c>
      <c r="J28" s="53">
        <f t="shared" si="4"/>
        <v>-0.524904725770863</v>
      </c>
      <c r="K28" s="58"/>
      <c r="L28" s="58" t="str">
        <f t="shared" si="5"/>
        <v>Armenia</v>
      </c>
      <c r="M28" s="58">
        <f t="shared" si="6"/>
        <v>-0.19239250275633957</v>
      </c>
      <c r="N28" s="58">
        <f t="shared" si="7"/>
        <v>0</v>
      </c>
      <c r="O28" s="58">
        <f t="shared" si="8"/>
        <v>-0.2624523628854315</v>
      </c>
      <c r="P28" s="58"/>
      <c r="R28" s="52" t="str">
        <f t="shared" si="9"/>
        <v>Armenia</v>
      </c>
      <c r="S28" s="52">
        <f t="shared" si="10"/>
        <v>-0.442</v>
      </c>
      <c r="T28" s="52">
        <f t="shared" si="11"/>
        <v>1</v>
      </c>
      <c r="U28" s="52">
        <f t="shared" si="12"/>
        <v>-0.6333333333333333</v>
      </c>
      <c r="W28" s="58" t="str">
        <f t="shared" si="13"/>
        <v>Armenia</v>
      </c>
      <c r="X28" s="58">
        <f t="shared" si="14"/>
        <v>-0.26519999999999999</v>
      </c>
      <c r="Y28" s="58">
        <f t="shared" si="15"/>
        <v>0.6</v>
      </c>
      <c r="Z28" s="58">
        <f t="shared" si="16"/>
        <v>-0.37999999999999995</v>
      </c>
    </row>
    <row r="29" spans="2:26">
      <c r="B29" s="53" t="s">
        <v>42</v>
      </c>
      <c r="C29" s="53">
        <v>31.5</v>
      </c>
      <c r="D29" s="53">
        <v>52</v>
      </c>
      <c r="E29" s="53">
        <v>26.124975428815361</v>
      </c>
      <c r="G29" s="52" t="str">
        <f t="shared" si="3"/>
        <v>Slovenia</v>
      </c>
      <c r="H29" s="53">
        <f t="shared" si="4"/>
        <v>-0.30540242557883124</v>
      </c>
      <c r="I29" s="53">
        <f t="shared" si="4"/>
        <v>0</v>
      </c>
      <c r="J29" s="53">
        <f t="shared" si="4"/>
        <v>-0.24776652329803039</v>
      </c>
      <c r="K29" s="58"/>
      <c r="L29" s="58" t="str">
        <f t="shared" si="5"/>
        <v>Slovenia</v>
      </c>
      <c r="M29" s="58">
        <f t="shared" si="6"/>
        <v>-0.15270121278941562</v>
      </c>
      <c r="N29" s="58">
        <f t="shared" si="7"/>
        <v>0</v>
      </c>
      <c r="O29" s="58">
        <f t="shared" si="8"/>
        <v>-0.1238832616490152</v>
      </c>
      <c r="P29" s="58"/>
      <c r="R29" s="52" t="str">
        <f t="shared" si="9"/>
        <v>Slovenia</v>
      </c>
      <c r="S29" s="52">
        <f t="shared" si="10"/>
        <v>-0.37</v>
      </c>
      <c r="T29" s="52">
        <f t="shared" si="11"/>
        <v>1</v>
      </c>
      <c r="U29" s="52">
        <f t="shared" si="12"/>
        <v>-0.41944499047076977</v>
      </c>
      <c r="W29" s="58" t="str">
        <f t="shared" si="13"/>
        <v>Slovenia</v>
      </c>
      <c r="X29" s="58">
        <f t="shared" si="14"/>
        <v>-0.222</v>
      </c>
      <c r="Y29" s="58">
        <f t="shared" si="15"/>
        <v>0.6</v>
      </c>
      <c r="Z29" s="58">
        <f t="shared" si="16"/>
        <v>-0.25166699428246186</v>
      </c>
    </row>
    <row r="30" spans="2:26">
      <c r="B30" s="53" t="s">
        <v>47</v>
      </c>
      <c r="C30" s="53">
        <v>45.9</v>
      </c>
      <c r="D30" s="53">
        <v>52</v>
      </c>
      <c r="E30" s="53">
        <v>31.296094080424925</v>
      </c>
      <c r="G30" s="52" t="str">
        <f t="shared" si="3"/>
        <v>Bulgaria</v>
      </c>
      <c r="H30" s="53">
        <f t="shared" si="4"/>
        <v>1.2127894156560183E-2</v>
      </c>
      <c r="I30" s="53">
        <f t="shared" si="4"/>
        <v>0</v>
      </c>
      <c r="J30" s="53">
        <f t="shared" si="4"/>
        <v>-9.8871127306645476E-2</v>
      </c>
      <c r="K30" s="58"/>
      <c r="L30" s="58" t="str">
        <f t="shared" si="5"/>
        <v>Bulgaria</v>
      </c>
      <c r="M30" s="58">
        <f t="shared" si="6"/>
        <v>6.0639470782800917E-3</v>
      </c>
      <c r="N30" s="58">
        <f t="shared" si="7"/>
        <v>0</v>
      </c>
      <c r="O30" s="58">
        <f t="shared" si="8"/>
        <v>-4.9435563653322738E-2</v>
      </c>
      <c r="P30" s="58"/>
      <c r="R30" s="52" t="str">
        <f t="shared" si="9"/>
        <v>Bulgaria</v>
      </c>
      <c r="S30" s="52">
        <f t="shared" si="10"/>
        <v>-8.2000000000000031E-2</v>
      </c>
      <c r="T30" s="52">
        <f t="shared" si="11"/>
        <v>1</v>
      </c>
      <c r="U30" s="52">
        <f t="shared" si="12"/>
        <v>-0.30453124265722387</v>
      </c>
      <c r="W30" s="58" t="str">
        <f t="shared" si="13"/>
        <v>Bulgaria</v>
      </c>
      <c r="X30" s="58">
        <f t="shared" si="14"/>
        <v>-4.9200000000000015E-2</v>
      </c>
      <c r="Y30" s="58">
        <f t="shared" si="15"/>
        <v>0.6</v>
      </c>
      <c r="Z30" s="58">
        <f t="shared" si="16"/>
        <v>-0.18271874559433432</v>
      </c>
    </row>
    <row r="31" spans="2:26">
      <c r="B31" s="53" t="s">
        <v>50</v>
      </c>
      <c r="C31" s="53">
        <v>56.5</v>
      </c>
      <c r="D31" s="53">
        <v>52</v>
      </c>
      <c r="E31" s="53">
        <v>19.847693191237951</v>
      </c>
      <c r="G31" s="52" t="str">
        <f t="shared" si="3"/>
        <v>Romania</v>
      </c>
      <c r="H31" s="53">
        <f t="shared" si="4"/>
        <v>0.24586549062844559</v>
      </c>
      <c r="I31" s="53">
        <f t="shared" si="4"/>
        <v>0</v>
      </c>
      <c r="J31" s="53">
        <f t="shared" si="4"/>
        <v>-0.4285124097268504</v>
      </c>
      <c r="K31" s="58"/>
      <c r="L31" s="58" t="str">
        <f t="shared" si="5"/>
        <v>Romania</v>
      </c>
      <c r="M31" s="58">
        <f t="shared" si="6"/>
        <v>0.1229327453142228</v>
      </c>
      <c r="N31" s="58">
        <f t="shared" si="7"/>
        <v>0</v>
      </c>
      <c r="O31" s="58">
        <f t="shared" si="8"/>
        <v>-0.2142562048634252</v>
      </c>
      <c r="P31" s="58"/>
      <c r="R31" s="52" t="str">
        <f t="shared" si="9"/>
        <v>Romania</v>
      </c>
      <c r="S31" s="52">
        <f t="shared" si="10"/>
        <v>0.13</v>
      </c>
      <c r="T31" s="52">
        <f t="shared" si="11"/>
        <v>1</v>
      </c>
      <c r="U31" s="52">
        <f t="shared" si="12"/>
        <v>-0.55894015130582331</v>
      </c>
      <c r="W31" s="58" t="str">
        <f t="shared" si="13"/>
        <v>Romania</v>
      </c>
      <c r="X31" s="58">
        <f t="shared" si="14"/>
        <v>7.8E-2</v>
      </c>
      <c r="Y31" s="58">
        <f t="shared" si="15"/>
        <v>0.6</v>
      </c>
      <c r="Z31" s="58">
        <f t="shared" si="16"/>
        <v>-0.335364090783494</v>
      </c>
    </row>
    <row r="32" spans="2:26">
      <c r="B32" s="53" t="s">
        <v>51</v>
      </c>
      <c r="C32" s="53">
        <v>60.9</v>
      </c>
      <c r="D32" s="53">
        <v>52</v>
      </c>
      <c r="E32" s="53">
        <v>41.205934250375428</v>
      </c>
      <c r="G32" s="52" t="str">
        <f t="shared" si="3"/>
        <v>Estonia</v>
      </c>
      <c r="H32" s="53">
        <f t="shared" si="4"/>
        <v>0.34288864388092627</v>
      </c>
      <c r="I32" s="53">
        <f t="shared" si="4"/>
        <v>0</v>
      </c>
      <c r="J32" s="53">
        <f t="shared" si="4"/>
        <v>0.18646937166969096</v>
      </c>
      <c r="K32" s="58"/>
      <c r="L32" s="58" t="str">
        <f t="shared" si="5"/>
        <v>Estonia</v>
      </c>
      <c r="M32" s="58">
        <f t="shared" si="6"/>
        <v>0.17144432194046313</v>
      </c>
      <c r="N32" s="58">
        <f t="shared" si="7"/>
        <v>0</v>
      </c>
      <c r="O32" s="58">
        <f t="shared" si="8"/>
        <v>9.3234685834845482E-2</v>
      </c>
      <c r="P32" s="58"/>
      <c r="R32" s="52" t="str">
        <f t="shared" si="9"/>
        <v>Estonia</v>
      </c>
      <c r="S32" s="52">
        <f t="shared" si="10"/>
        <v>0.21799999999999997</v>
      </c>
      <c r="T32" s="52">
        <f t="shared" si="11"/>
        <v>1</v>
      </c>
      <c r="U32" s="52">
        <f t="shared" si="12"/>
        <v>-8.4312572213879375E-2</v>
      </c>
      <c r="W32" s="58" t="str">
        <f t="shared" si="13"/>
        <v>Estonia</v>
      </c>
      <c r="X32" s="58">
        <f t="shared" si="14"/>
        <v>0.13079999999999997</v>
      </c>
      <c r="Y32" s="58">
        <f t="shared" si="15"/>
        <v>0.6</v>
      </c>
      <c r="Z32" s="58">
        <f t="shared" si="16"/>
        <v>-5.0587543328327621E-2</v>
      </c>
    </row>
    <row r="33" spans="2:26">
      <c r="B33" s="53" t="s">
        <v>57</v>
      </c>
      <c r="C33" s="53">
        <v>71.8</v>
      </c>
      <c r="D33" s="53">
        <v>52</v>
      </c>
      <c r="E33" s="53">
        <v>22.527907695161336</v>
      </c>
      <c r="F33" s="48">
        <v>20</v>
      </c>
      <c r="G33" s="52" t="str">
        <f t="shared" si="3"/>
        <v>Greece</v>
      </c>
      <c r="H33" s="53">
        <f t="shared" si="4"/>
        <v>0.58324145534729888</v>
      </c>
      <c r="I33" s="53">
        <f t="shared" si="4"/>
        <v>0</v>
      </c>
      <c r="J33" s="53">
        <f t="shared" si="4"/>
        <v>-0.35133924337931155</v>
      </c>
      <c r="K33" s="58"/>
      <c r="L33" s="58" t="str">
        <f t="shared" si="5"/>
        <v>Greece</v>
      </c>
      <c r="M33" s="58">
        <f t="shared" si="6"/>
        <v>0.29162072767364944</v>
      </c>
      <c r="N33" s="58">
        <f t="shared" si="7"/>
        <v>0</v>
      </c>
      <c r="O33" s="58">
        <f t="shared" si="8"/>
        <v>-0.17566962168965577</v>
      </c>
      <c r="P33" s="58"/>
      <c r="R33" s="52" t="str">
        <f t="shared" si="9"/>
        <v>Greece</v>
      </c>
      <c r="S33" s="52">
        <f t="shared" si="10"/>
        <v>0.43599999999999994</v>
      </c>
      <c r="T33" s="52">
        <f t="shared" si="11"/>
        <v>1</v>
      </c>
      <c r="U33" s="52">
        <f t="shared" si="12"/>
        <v>-0.49937982899641475</v>
      </c>
      <c r="W33" s="58" t="str">
        <f t="shared" si="13"/>
        <v>Greece</v>
      </c>
      <c r="X33" s="58">
        <f t="shared" si="14"/>
        <v>0.26159999999999994</v>
      </c>
      <c r="Y33" s="58">
        <f t="shared" si="15"/>
        <v>0.6</v>
      </c>
      <c r="Z33" s="58">
        <f t="shared" si="16"/>
        <v>-0.29962789739784884</v>
      </c>
    </row>
    <row r="34" spans="2:26">
      <c r="B34" s="53" t="s">
        <v>58</v>
      </c>
      <c r="C34" s="53">
        <v>73.3</v>
      </c>
      <c r="D34" s="53">
        <v>52</v>
      </c>
      <c r="E34" s="53">
        <v>32.501469700000001</v>
      </c>
      <c r="F34" s="48">
        <v>20</v>
      </c>
      <c r="G34" s="52" t="str">
        <f t="shared" si="3"/>
        <v>Ukraine</v>
      </c>
      <c r="H34" s="53">
        <f t="shared" si="4"/>
        <v>0.61631753031973557</v>
      </c>
      <c r="I34" s="53">
        <f t="shared" si="4"/>
        <v>0</v>
      </c>
      <c r="J34" s="53">
        <f t="shared" si="4"/>
        <v>-6.416396000172811E-2</v>
      </c>
      <c r="K34" s="58"/>
      <c r="L34" s="58" t="str">
        <f t="shared" si="5"/>
        <v>Ukraine</v>
      </c>
      <c r="M34" s="58">
        <f t="shared" si="6"/>
        <v>0.30815876515986779</v>
      </c>
      <c r="N34" s="58">
        <f t="shared" si="7"/>
        <v>0</v>
      </c>
      <c r="O34" s="58">
        <f t="shared" si="8"/>
        <v>-3.2081980000864055E-2</v>
      </c>
      <c r="P34" s="58"/>
      <c r="R34" s="52" t="str">
        <f t="shared" si="9"/>
        <v>Ukraine</v>
      </c>
      <c r="S34" s="52">
        <f t="shared" si="10"/>
        <v>0.46599999999999997</v>
      </c>
      <c r="T34" s="52">
        <f t="shared" si="11"/>
        <v>1</v>
      </c>
      <c r="U34" s="52">
        <f t="shared" si="12"/>
        <v>-0.27774511777777777</v>
      </c>
      <c r="W34" s="58" t="str">
        <f t="shared" si="13"/>
        <v>Ukraine</v>
      </c>
      <c r="X34" s="58">
        <f t="shared" si="14"/>
        <v>0.27959999999999996</v>
      </c>
      <c r="Y34" s="58">
        <f t="shared" si="15"/>
        <v>0.6</v>
      </c>
      <c r="Z34" s="58">
        <f t="shared" si="16"/>
        <v>-0.16664707066666665</v>
      </c>
    </row>
    <row r="35" spans="2:26">
      <c r="B35" s="53" t="s">
        <v>25</v>
      </c>
      <c r="C35" s="53">
        <v>87.2</v>
      </c>
      <c r="D35" s="53">
        <v>52</v>
      </c>
      <c r="E35" s="53">
        <v>23.476805222512358</v>
      </c>
      <c r="F35" s="48">
        <v>20</v>
      </c>
      <c r="G35" s="52" t="str">
        <f t="shared" si="3"/>
        <v>Ireland</v>
      </c>
      <c r="H35" s="53">
        <f t="shared" si="4"/>
        <v>0.92282249173098152</v>
      </c>
      <c r="I35" s="53">
        <f t="shared" si="4"/>
        <v>0</v>
      </c>
      <c r="J35" s="53">
        <f t="shared" si="4"/>
        <v>-0.32401701725978527</v>
      </c>
      <c r="K35" s="58"/>
      <c r="L35" s="58" t="str">
        <f t="shared" si="5"/>
        <v>Ireland</v>
      </c>
      <c r="M35" s="58">
        <f t="shared" si="6"/>
        <v>0.46141124586549076</v>
      </c>
      <c r="N35" s="58">
        <f t="shared" si="7"/>
        <v>0</v>
      </c>
      <c r="O35" s="58">
        <f t="shared" si="8"/>
        <v>-0.16200850862989263</v>
      </c>
      <c r="P35" s="58"/>
      <c r="R35" s="52" t="str">
        <f t="shared" si="9"/>
        <v>Ireland</v>
      </c>
      <c r="S35" s="52">
        <f t="shared" si="10"/>
        <v>0.74400000000000011</v>
      </c>
      <c r="T35" s="52">
        <f t="shared" si="11"/>
        <v>1</v>
      </c>
      <c r="U35" s="52">
        <f t="shared" si="12"/>
        <v>-0.47829321727750318</v>
      </c>
      <c r="W35" s="58" t="str">
        <f t="shared" si="13"/>
        <v>Ireland</v>
      </c>
      <c r="X35" s="58">
        <f t="shared" si="14"/>
        <v>0.44640000000000007</v>
      </c>
      <c r="Y35" s="58">
        <f t="shared" si="15"/>
        <v>0.6</v>
      </c>
      <c r="Z35" s="58">
        <f t="shared" si="16"/>
        <v>-0.28697593036650187</v>
      </c>
    </row>
    <row r="36" spans="2:26">
      <c r="B36" s="53" t="s">
        <v>61</v>
      </c>
      <c r="C36" s="53">
        <v>91.3</v>
      </c>
      <c r="D36" s="53">
        <v>52</v>
      </c>
      <c r="E36" s="53">
        <v>43.357891561359338</v>
      </c>
      <c r="F36" s="48">
        <v>20</v>
      </c>
      <c r="G36" s="52" t="str">
        <f t="shared" si="3"/>
        <v>Norway</v>
      </c>
      <c r="H36" s="53">
        <f t="shared" si="4"/>
        <v>1.0132304299889747</v>
      </c>
      <c r="I36" s="53">
        <f t="shared" si="4"/>
        <v>0</v>
      </c>
      <c r="J36" s="53">
        <f t="shared" si="4"/>
        <v>0.24843208371764836</v>
      </c>
      <c r="K36" s="58"/>
      <c r="L36" s="58" t="str">
        <f t="shared" si="5"/>
        <v>Norway</v>
      </c>
      <c r="M36" s="58">
        <f t="shared" si="6"/>
        <v>0.50661521499448736</v>
      </c>
      <c r="N36" s="58">
        <f t="shared" si="7"/>
        <v>0</v>
      </c>
      <c r="O36" s="58">
        <f t="shared" si="8"/>
        <v>0.12421604185882418</v>
      </c>
      <c r="P36" s="58"/>
      <c r="R36" s="52" t="str">
        <f t="shared" si="9"/>
        <v>Norway</v>
      </c>
      <c r="S36" s="52">
        <f t="shared" si="10"/>
        <v>0.82599999999999996</v>
      </c>
      <c r="T36" s="52">
        <f t="shared" si="11"/>
        <v>1</v>
      </c>
      <c r="U36" s="52">
        <f t="shared" si="12"/>
        <v>-3.6491298636459155E-2</v>
      </c>
      <c r="W36" s="58" t="str">
        <f t="shared" si="13"/>
        <v>Norway</v>
      </c>
      <c r="X36" s="58">
        <f t="shared" si="14"/>
        <v>0.49559999999999993</v>
      </c>
      <c r="Y36" s="58">
        <f t="shared" si="15"/>
        <v>0.6</v>
      </c>
      <c r="Z36" s="58">
        <f t="shared" si="16"/>
        <v>-2.1894779181875493E-2</v>
      </c>
    </row>
    <row r="37" spans="2:26">
      <c r="B37" s="53" t="s">
        <v>62</v>
      </c>
      <c r="C37" s="53">
        <v>91.4</v>
      </c>
      <c r="D37" s="53">
        <v>52</v>
      </c>
      <c r="E37" s="53">
        <v>38.06692413303783</v>
      </c>
      <c r="F37" s="48">
        <v>20</v>
      </c>
      <c r="G37" s="52" t="str">
        <f t="shared" si="3"/>
        <v>Austria</v>
      </c>
      <c r="H37" s="53">
        <f t="shared" si="4"/>
        <v>1.0154355016538041</v>
      </c>
      <c r="I37" s="53">
        <f t="shared" si="4"/>
        <v>0</v>
      </c>
      <c r="J37" s="53">
        <f t="shared" si="4"/>
        <v>9.6085803639112677E-2</v>
      </c>
      <c r="K37" s="58"/>
      <c r="L37" s="58" t="str">
        <f t="shared" si="5"/>
        <v>Austria</v>
      </c>
      <c r="M37" s="58">
        <f t="shared" si="6"/>
        <v>0.50771775082690207</v>
      </c>
      <c r="N37" s="58">
        <f t="shared" si="7"/>
        <v>0</v>
      </c>
      <c r="O37" s="58">
        <f t="shared" si="8"/>
        <v>4.8042901819556338E-2</v>
      </c>
      <c r="P37" s="58"/>
      <c r="R37" s="52" t="str">
        <f t="shared" si="9"/>
        <v>Austria</v>
      </c>
      <c r="S37" s="52">
        <f t="shared" si="10"/>
        <v>0.82800000000000007</v>
      </c>
      <c r="T37" s="52">
        <f t="shared" si="11"/>
        <v>1</v>
      </c>
      <c r="U37" s="52">
        <f t="shared" si="12"/>
        <v>-0.15406835259915933</v>
      </c>
      <c r="W37" s="58" t="str">
        <f t="shared" si="13"/>
        <v>Austria</v>
      </c>
      <c r="X37" s="58">
        <f t="shared" si="14"/>
        <v>0.49680000000000002</v>
      </c>
      <c r="Y37" s="58">
        <f t="shared" si="15"/>
        <v>0.6</v>
      </c>
      <c r="Z37" s="58">
        <f t="shared" si="16"/>
        <v>-9.2441011559495592E-2</v>
      </c>
    </row>
    <row r="38" spans="2:26">
      <c r="B38" s="53" t="s">
        <v>20</v>
      </c>
      <c r="C38" s="53">
        <v>21.8</v>
      </c>
      <c r="D38" s="53">
        <v>56</v>
      </c>
      <c r="E38" s="53">
        <v>39.156949099999999</v>
      </c>
      <c r="F38" s="48">
        <v>20</v>
      </c>
      <c r="G38" s="52" t="str">
        <f t="shared" si="3"/>
        <v>Japan</v>
      </c>
      <c r="H38" s="53">
        <f t="shared" si="4"/>
        <v>-0.51929437706725456</v>
      </c>
      <c r="I38" s="53">
        <f t="shared" si="4"/>
        <v>7.6923076923076927E-2</v>
      </c>
      <c r="J38" s="53">
        <f t="shared" si="4"/>
        <v>0.12747160428126403</v>
      </c>
      <c r="K38" s="58"/>
      <c r="L38" s="58" t="str">
        <f t="shared" si="5"/>
        <v>Japan</v>
      </c>
      <c r="M38" s="58">
        <f t="shared" si="6"/>
        <v>-0.25964718853362728</v>
      </c>
      <c r="N38" s="58">
        <f t="shared" si="7"/>
        <v>3.8461538461538464E-2</v>
      </c>
      <c r="O38" s="58">
        <f t="shared" si="8"/>
        <v>6.3735802140632014E-2</v>
      </c>
      <c r="P38" s="58"/>
      <c r="R38" s="52" t="str">
        <f t="shared" si="9"/>
        <v>Japan</v>
      </c>
      <c r="S38" s="52">
        <f t="shared" si="10"/>
        <v>-0.56399999999999995</v>
      </c>
      <c r="T38" s="52">
        <f t="shared" si="11"/>
        <v>1.1538461538461537</v>
      </c>
      <c r="U38" s="52">
        <f t="shared" si="12"/>
        <v>-0.12984557555555559</v>
      </c>
      <c r="W38" s="58" t="str">
        <f t="shared" si="13"/>
        <v>Japan</v>
      </c>
      <c r="X38" s="58">
        <f t="shared" si="14"/>
        <v>-0.33839999999999998</v>
      </c>
      <c r="Y38" s="58">
        <f t="shared" si="15"/>
        <v>0.69230769230769218</v>
      </c>
      <c r="Z38" s="58">
        <f t="shared" si="16"/>
        <v>-7.790734533333335E-2</v>
      </c>
    </row>
    <row r="39" spans="2:26">
      <c r="B39" s="53" t="s">
        <v>24</v>
      </c>
      <c r="C39" s="53">
        <v>58.2</v>
      </c>
      <c r="D39" s="53">
        <v>71</v>
      </c>
      <c r="E39" s="53">
        <v>81.075740755561995</v>
      </c>
      <c r="F39" s="48">
        <v>14</v>
      </c>
      <c r="G39" s="52" t="str">
        <f t="shared" si="3"/>
        <v>Finland</v>
      </c>
      <c r="H39" s="53">
        <f t="shared" si="4"/>
        <v>0.28335170893054046</v>
      </c>
      <c r="I39" s="53">
        <f t="shared" si="4"/>
        <v>0.36538461538461536</v>
      </c>
      <c r="J39" s="53">
        <f t="shared" si="4"/>
        <v>1.3344667447026752</v>
      </c>
      <c r="K39" s="58"/>
      <c r="L39" s="58" t="str">
        <f t="shared" si="5"/>
        <v>Finland</v>
      </c>
      <c r="M39" s="58">
        <f t="shared" si="6"/>
        <v>0.14167585446527023</v>
      </c>
      <c r="N39" s="58">
        <f t="shared" si="7"/>
        <v>0.18269230769230768</v>
      </c>
      <c r="O39" s="58">
        <f t="shared" si="8"/>
        <v>0.66723337235133762</v>
      </c>
      <c r="P39" s="58"/>
      <c r="R39" s="52" t="str">
        <f t="shared" si="9"/>
        <v>Finland</v>
      </c>
      <c r="S39" s="52">
        <f t="shared" si="10"/>
        <v>0.16400000000000006</v>
      </c>
      <c r="T39" s="52">
        <f t="shared" si="11"/>
        <v>1.7307692307692308</v>
      </c>
      <c r="U39" s="52">
        <f t="shared" si="12"/>
        <v>0.80168312790137763</v>
      </c>
      <c r="W39" s="58" t="str">
        <f t="shared" si="13"/>
        <v>Finland</v>
      </c>
      <c r="X39" s="58">
        <f t="shared" si="14"/>
        <v>9.8400000000000029E-2</v>
      </c>
      <c r="Y39" s="58">
        <f t="shared" si="15"/>
        <v>1.0384615384615385</v>
      </c>
      <c r="Z39" s="58">
        <f t="shared" si="16"/>
        <v>0.48100987674082657</v>
      </c>
    </row>
    <row r="40" spans="2:26">
      <c r="B40" s="53" t="s">
        <v>55</v>
      </c>
      <c r="C40" s="53">
        <v>67.400000000000006</v>
      </c>
      <c r="D40" s="53">
        <v>74</v>
      </c>
      <c r="E40" s="53">
        <v>34.278784808620074</v>
      </c>
      <c r="F40" s="48">
        <v>13</v>
      </c>
      <c r="G40" s="52" t="str">
        <f t="shared" si="3"/>
        <v>Switzerland</v>
      </c>
      <c r="H40" s="53">
        <f t="shared" si="4"/>
        <v>0.48621830209481837</v>
      </c>
      <c r="I40" s="53">
        <f t="shared" si="4"/>
        <v>0.42307692307692307</v>
      </c>
      <c r="J40" s="53">
        <f t="shared" si="4"/>
        <v>-1.2988565521640736E-2</v>
      </c>
      <c r="K40" s="58"/>
      <c r="L40" s="58" t="str">
        <f t="shared" si="5"/>
        <v>Switzerland</v>
      </c>
      <c r="M40" s="58">
        <f t="shared" si="6"/>
        <v>0.24310915104740918</v>
      </c>
      <c r="N40" s="58">
        <f t="shared" si="7"/>
        <v>0.21153846153846154</v>
      </c>
      <c r="O40" s="58">
        <f t="shared" si="8"/>
        <v>-6.4942827608203682E-3</v>
      </c>
      <c r="P40" s="58"/>
      <c r="R40" s="52" t="str">
        <f t="shared" si="9"/>
        <v>Switzerland</v>
      </c>
      <c r="S40" s="52">
        <f t="shared" si="10"/>
        <v>0.34800000000000009</v>
      </c>
      <c r="T40" s="52">
        <f t="shared" si="11"/>
        <v>1.8461538461538463</v>
      </c>
      <c r="U40" s="52">
        <f t="shared" si="12"/>
        <v>-0.23824922647510946</v>
      </c>
      <c r="W40" s="58" t="str">
        <f t="shared" si="13"/>
        <v>Switzerland</v>
      </c>
      <c r="X40" s="58">
        <f t="shared" si="14"/>
        <v>0.20880000000000004</v>
      </c>
      <c r="Y40" s="58">
        <f t="shared" si="15"/>
        <v>1.1076923076923078</v>
      </c>
      <c r="Z40" s="58">
        <f t="shared" si="16"/>
        <v>-0.14294953588506568</v>
      </c>
    </row>
    <row r="41" spans="2:26">
      <c r="B41" s="53" t="s">
        <v>36</v>
      </c>
      <c r="C41" s="53">
        <v>16.100000000000001</v>
      </c>
      <c r="D41" s="53">
        <v>78</v>
      </c>
      <c r="E41" s="53">
        <v>38.052482752387448</v>
      </c>
      <c r="F41" s="48">
        <v>12</v>
      </c>
      <c r="G41" s="52" t="str">
        <f t="shared" si="3"/>
        <v>Poland</v>
      </c>
      <c r="H41" s="53">
        <f t="shared" si="4"/>
        <v>-0.64498346196251366</v>
      </c>
      <c r="I41" s="53">
        <f t="shared" si="4"/>
        <v>0.5</v>
      </c>
      <c r="J41" s="53">
        <f t="shared" si="4"/>
        <v>9.5669983536061737E-2</v>
      </c>
      <c r="K41" s="58"/>
      <c r="L41" s="58" t="str">
        <f t="shared" si="5"/>
        <v>Poland</v>
      </c>
      <c r="M41" s="58">
        <f t="shared" si="6"/>
        <v>-0.32249173098125683</v>
      </c>
      <c r="N41" s="58">
        <f t="shared" si="7"/>
        <v>0.25</v>
      </c>
      <c r="O41" s="58">
        <f t="shared" si="8"/>
        <v>4.7834991768030868E-2</v>
      </c>
      <c r="P41" s="58"/>
      <c r="R41" s="52" t="str">
        <f t="shared" si="9"/>
        <v>Poland</v>
      </c>
      <c r="S41" s="52">
        <f t="shared" si="10"/>
        <v>-0.67799999999999994</v>
      </c>
      <c r="T41" s="52">
        <f t="shared" si="11"/>
        <v>2</v>
      </c>
      <c r="U41" s="52">
        <f t="shared" si="12"/>
        <v>-0.15438927216916781</v>
      </c>
      <c r="W41" s="58" t="str">
        <f t="shared" si="13"/>
        <v>Poland</v>
      </c>
      <c r="X41" s="58">
        <f t="shared" si="14"/>
        <v>-0.40679999999999994</v>
      </c>
      <c r="Y41" s="58">
        <f t="shared" si="15"/>
        <v>1.2</v>
      </c>
      <c r="Z41" s="58">
        <f t="shared" si="16"/>
        <v>-9.2633563301500688E-2</v>
      </c>
    </row>
    <row r="42" spans="2:26">
      <c r="B42" s="53" t="s">
        <v>49</v>
      </c>
      <c r="C42" s="53">
        <v>53.6</v>
      </c>
      <c r="D42" s="53">
        <v>104</v>
      </c>
      <c r="E42" s="53">
        <v>38.548898480459584</v>
      </c>
      <c r="F42" s="48">
        <v>10</v>
      </c>
      <c r="G42" s="52" t="str">
        <f t="shared" si="3"/>
        <v>Spain</v>
      </c>
      <c r="H42" s="53">
        <f t="shared" si="4"/>
        <v>0.1819184123484015</v>
      </c>
      <c r="I42" s="53">
        <f t="shared" si="4"/>
        <v>1</v>
      </c>
      <c r="J42" s="53">
        <f t="shared" si="4"/>
        <v>0.10996360574576407</v>
      </c>
      <c r="K42" s="58"/>
      <c r="L42" s="58" t="str">
        <f t="shared" si="5"/>
        <v>Spain</v>
      </c>
      <c r="M42" s="58">
        <f t="shared" si="6"/>
        <v>9.0959206174200752E-2</v>
      </c>
      <c r="N42" s="58">
        <f t="shared" si="7"/>
        <v>0.5</v>
      </c>
      <c r="O42" s="58">
        <f t="shared" si="8"/>
        <v>5.4981802872882034E-2</v>
      </c>
      <c r="P42" s="58"/>
      <c r="R42" s="52" t="str">
        <f t="shared" si="9"/>
        <v>Spain</v>
      </c>
      <c r="S42" s="52">
        <f t="shared" si="10"/>
        <v>7.2000000000000022E-2</v>
      </c>
      <c r="T42" s="52">
        <f t="shared" si="11"/>
        <v>3</v>
      </c>
      <c r="U42" s="52">
        <f t="shared" si="12"/>
        <v>-0.14335781154534258</v>
      </c>
      <c r="W42" s="58" t="str">
        <f t="shared" si="13"/>
        <v>Spain</v>
      </c>
      <c r="X42" s="58">
        <f t="shared" si="14"/>
        <v>4.3200000000000009E-2</v>
      </c>
      <c r="Y42" s="58">
        <f t="shared" si="15"/>
        <v>1.7999999999999998</v>
      </c>
      <c r="Z42" s="58">
        <f t="shared" si="16"/>
        <v>-8.6014686927205541E-2</v>
      </c>
    </row>
    <row r="43" spans="2:26">
      <c r="B43" s="53" t="s">
        <v>18</v>
      </c>
      <c r="C43" s="53">
        <v>60.4</v>
      </c>
      <c r="D43" s="53">
        <v>104</v>
      </c>
      <c r="E43" s="53">
        <v>38.198005568902346</v>
      </c>
      <c r="F43" s="48">
        <v>10</v>
      </c>
      <c r="G43" s="52" t="str">
        <f t="shared" si="3"/>
        <v>France</v>
      </c>
      <c r="H43" s="53">
        <f t="shared" si="4"/>
        <v>0.33186328555678074</v>
      </c>
      <c r="I43" s="53">
        <f t="shared" si="4"/>
        <v>1</v>
      </c>
      <c r="J43" s="53">
        <f t="shared" si="4"/>
        <v>9.9860117015985489E-2</v>
      </c>
      <c r="K43" s="58"/>
      <c r="L43" s="58" t="str">
        <f t="shared" si="5"/>
        <v>France</v>
      </c>
      <c r="M43" s="58">
        <f t="shared" si="6"/>
        <v>0.16593164277839037</v>
      </c>
      <c r="N43" s="58">
        <f t="shared" si="7"/>
        <v>0.5</v>
      </c>
      <c r="O43" s="58">
        <f t="shared" si="8"/>
        <v>4.9930058507992744E-2</v>
      </c>
      <c r="P43" s="58"/>
      <c r="R43" s="52" t="str">
        <f t="shared" si="9"/>
        <v>France</v>
      </c>
      <c r="S43" s="52">
        <f t="shared" si="10"/>
        <v>0.20799999999999996</v>
      </c>
      <c r="T43" s="52">
        <f t="shared" si="11"/>
        <v>3</v>
      </c>
      <c r="U43" s="52">
        <f t="shared" si="12"/>
        <v>-0.15115543180217009</v>
      </c>
      <c r="W43" s="58" t="str">
        <f t="shared" si="13"/>
        <v>France</v>
      </c>
      <c r="X43" s="58">
        <f t="shared" si="14"/>
        <v>0.12479999999999997</v>
      </c>
      <c r="Y43" s="58">
        <f t="shared" si="15"/>
        <v>1.7999999999999998</v>
      </c>
      <c r="Z43" s="58">
        <f t="shared" si="16"/>
        <v>-9.0693259081302047E-2</v>
      </c>
    </row>
    <row r="44" spans="2:26">
      <c r="B44" s="53" t="s">
        <v>52</v>
      </c>
      <c r="C44" s="53">
        <v>60.9</v>
      </c>
      <c r="D44" s="53">
        <v>104</v>
      </c>
      <c r="E44" s="53">
        <v>93.392803018070936</v>
      </c>
      <c r="F44" s="48">
        <v>10</v>
      </c>
      <c r="G44" s="52" t="str">
        <f t="shared" si="3"/>
        <v>Denmark</v>
      </c>
      <c r="H44" s="53">
        <f t="shared" si="4"/>
        <v>0.34288864388092627</v>
      </c>
      <c r="I44" s="53">
        <f t="shared" si="4"/>
        <v>1</v>
      </c>
      <c r="J44" s="53">
        <f t="shared" si="4"/>
        <v>1.6891199612665564</v>
      </c>
      <c r="K44" s="58"/>
      <c r="L44" s="58" t="str">
        <f t="shared" si="5"/>
        <v>Denmark</v>
      </c>
      <c r="M44" s="58">
        <f t="shared" si="6"/>
        <v>0.17144432194046313</v>
      </c>
      <c r="N44" s="58">
        <f t="shared" si="7"/>
        <v>0.5</v>
      </c>
      <c r="O44" s="58">
        <f t="shared" si="8"/>
        <v>0.8445599806332782</v>
      </c>
      <c r="P44" s="58"/>
      <c r="R44" s="52" t="str">
        <f t="shared" si="9"/>
        <v>Denmark</v>
      </c>
      <c r="S44" s="52">
        <f t="shared" si="10"/>
        <v>0.21799999999999997</v>
      </c>
      <c r="T44" s="52">
        <f t="shared" si="11"/>
        <v>3</v>
      </c>
      <c r="U44" s="52">
        <f t="shared" si="12"/>
        <v>1.0753956226237986</v>
      </c>
      <c r="W44" s="58" t="str">
        <f t="shared" si="13"/>
        <v>Denmark</v>
      </c>
      <c r="X44" s="58">
        <f t="shared" si="14"/>
        <v>0.13079999999999997</v>
      </c>
      <c r="Y44" s="58">
        <f t="shared" si="15"/>
        <v>1.7999999999999998</v>
      </c>
      <c r="Z44" s="58">
        <f t="shared" si="16"/>
        <v>0.64523737357427913</v>
      </c>
    </row>
    <row r="45" spans="2:26">
      <c r="B45" s="53" t="s">
        <v>26</v>
      </c>
      <c r="C45" s="53">
        <v>97.7</v>
      </c>
      <c r="D45" s="53">
        <v>104</v>
      </c>
      <c r="E45" s="53">
        <v>98.11908534406605</v>
      </c>
      <c r="F45" s="48">
        <v>10</v>
      </c>
      <c r="G45" s="52" t="str">
        <f t="shared" si="3"/>
        <v>Germany</v>
      </c>
      <c r="H45" s="53">
        <f t="shared" si="4"/>
        <v>1.1543550165380378</v>
      </c>
      <c r="I45" s="53">
        <f t="shared" si="4"/>
        <v>1</v>
      </c>
      <c r="J45" s="53">
        <f t="shared" si="4"/>
        <v>1.8252068944637063</v>
      </c>
      <c r="K45" s="58"/>
      <c r="L45" s="58" t="str">
        <f t="shared" si="5"/>
        <v>Germany</v>
      </c>
      <c r="M45" s="58">
        <f t="shared" si="6"/>
        <v>0.57717750826901892</v>
      </c>
      <c r="N45" s="58">
        <f t="shared" si="7"/>
        <v>0.5</v>
      </c>
      <c r="O45" s="58">
        <f t="shared" si="8"/>
        <v>0.91260344723185316</v>
      </c>
      <c r="P45" s="58"/>
      <c r="R45" s="52" t="str">
        <f t="shared" si="9"/>
        <v>Germany</v>
      </c>
      <c r="S45" s="52">
        <f t="shared" si="10"/>
        <v>0.95400000000000007</v>
      </c>
      <c r="T45" s="52">
        <f t="shared" si="11"/>
        <v>3</v>
      </c>
      <c r="U45" s="52">
        <f t="shared" si="12"/>
        <v>1.1804241187570232</v>
      </c>
      <c r="W45" s="58" t="str">
        <f t="shared" si="13"/>
        <v>Germany</v>
      </c>
      <c r="X45" s="58">
        <f t="shared" si="14"/>
        <v>0.57240000000000002</v>
      </c>
      <c r="Y45" s="58">
        <f t="shared" si="15"/>
        <v>1.7999999999999998</v>
      </c>
      <c r="Z45" s="58">
        <f t="shared" si="16"/>
        <v>0.70825447125421392</v>
      </c>
    </row>
    <row r="46" spans="2:26">
      <c r="B46" s="53" t="s">
        <v>48</v>
      </c>
      <c r="C46" s="53">
        <v>49.9</v>
      </c>
      <c r="D46" s="53">
        <v>110</v>
      </c>
      <c r="E46" s="53">
        <v>43.916715992984102</v>
      </c>
      <c r="F46" s="48">
        <v>7</v>
      </c>
      <c r="G46" s="52" t="str">
        <f t="shared" si="3"/>
        <v>Iceland</v>
      </c>
      <c r="H46" s="53">
        <f t="shared" si="4"/>
        <v>0.10033076074972447</v>
      </c>
      <c r="I46" s="53">
        <f t="shared" si="4"/>
        <v>1.1153846153846154</v>
      </c>
      <c r="J46" s="53">
        <f t="shared" si="4"/>
        <v>0.2645226804806004</v>
      </c>
      <c r="K46" s="58"/>
      <c r="L46" s="58" t="str">
        <f t="shared" si="5"/>
        <v>Iceland</v>
      </c>
      <c r="M46" s="58">
        <f t="shared" si="6"/>
        <v>5.0165380374862234E-2</v>
      </c>
      <c r="N46" s="58">
        <f t="shared" si="7"/>
        <v>0.55769230769230771</v>
      </c>
      <c r="O46" s="58">
        <f t="shared" si="8"/>
        <v>0.1322613402403002</v>
      </c>
      <c r="P46" s="58"/>
      <c r="R46" s="52" t="str">
        <f t="shared" si="9"/>
        <v>Iceland</v>
      </c>
      <c r="S46" s="52">
        <f t="shared" si="10"/>
        <v>-2.0000000000000282E-3</v>
      </c>
      <c r="T46" s="52">
        <f t="shared" si="11"/>
        <v>3.2307692307692308</v>
      </c>
      <c r="U46" s="52">
        <f t="shared" si="12"/>
        <v>-2.4072977933686623E-2</v>
      </c>
      <c r="W46" s="58" t="str">
        <f t="shared" si="13"/>
        <v>Iceland</v>
      </c>
      <c r="X46" s="58">
        <f t="shared" si="14"/>
        <v>-1.2000000000000168E-3</v>
      </c>
      <c r="Y46" s="58">
        <f t="shared" si="15"/>
        <v>1.9384615384615385</v>
      </c>
      <c r="Z46" s="58">
        <f t="shared" si="16"/>
        <v>-1.4443786760211973E-2</v>
      </c>
    </row>
    <row r="47" spans="2:26">
      <c r="B47" s="53" t="s">
        <v>39</v>
      </c>
      <c r="C47" s="53">
        <v>25.8</v>
      </c>
      <c r="D47" s="53">
        <v>120</v>
      </c>
      <c r="E47" s="53">
        <v>37.491649732827277</v>
      </c>
      <c r="F47" s="48">
        <v>7</v>
      </c>
      <c r="G47" s="52" t="str">
        <f t="shared" si="3"/>
        <v>Czech republic</v>
      </c>
      <c r="H47" s="53">
        <f t="shared" si="4"/>
        <v>-0.43109151047409033</v>
      </c>
      <c r="I47" s="53">
        <f t="shared" si="4"/>
        <v>1.3076923076923077</v>
      </c>
      <c r="J47" s="53">
        <f t="shared" si="4"/>
        <v>7.9521552189110556E-2</v>
      </c>
      <c r="K47" s="58"/>
      <c r="L47" s="58" t="str">
        <f t="shared" si="5"/>
        <v>Czech republic</v>
      </c>
      <c r="M47" s="58">
        <f t="shared" si="6"/>
        <v>-0.21554575523704517</v>
      </c>
      <c r="N47" s="58">
        <f t="shared" si="7"/>
        <v>0.65384615384615385</v>
      </c>
      <c r="O47" s="58">
        <f t="shared" si="8"/>
        <v>3.9760776094555278E-2</v>
      </c>
      <c r="P47" s="58"/>
      <c r="R47" s="52" t="str">
        <f t="shared" si="9"/>
        <v>Czech republic</v>
      </c>
      <c r="S47" s="52">
        <f t="shared" si="10"/>
        <v>-0.48399999999999999</v>
      </c>
      <c r="T47" s="52">
        <f t="shared" si="11"/>
        <v>3.6153846153846154</v>
      </c>
      <c r="U47" s="52">
        <f t="shared" si="12"/>
        <v>-0.16685222815939385</v>
      </c>
      <c r="W47" s="58" t="str">
        <f t="shared" si="13"/>
        <v>Czech republic</v>
      </c>
      <c r="X47" s="58">
        <f t="shared" si="14"/>
        <v>-0.29039999999999999</v>
      </c>
      <c r="Y47" s="58">
        <f t="shared" si="15"/>
        <v>2.1692307692307691</v>
      </c>
      <c r="Z47" s="58">
        <f t="shared" si="16"/>
        <v>-0.10011133689563631</v>
      </c>
    </row>
    <row r="48" spans="2:26">
      <c r="B48" s="53" t="s">
        <v>44</v>
      </c>
      <c r="C48" s="53">
        <v>37.5</v>
      </c>
      <c r="D48" s="53">
        <v>120</v>
      </c>
      <c r="E48" s="53">
        <v>43.487511008084148</v>
      </c>
      <c r="F48" s="48">
        <v>7</v>
      </c>
      <c r="G48" s="52" t="str">
        <f t="shared" si="3"/>
        <v>New Zealand</v>
      </c>
      <c r="H48" s="53">
        <f t="shared" si="4"/>
        <v>-0.17309812568908478</v>
      </c>
      <c r="I48" s="53">
        <f t="shared" si="4"/>
        <v>1.3076923076923077</v>
      </c>
      <c r="J48" s="53">
        <f t="shared" si="4"/>
        <v>0.25216430108656668</v>
      </c>
      <c r="K48" s="58"/>
      <c r="L48" s="58" t="str">
        <f t="shared" si="5"/>
        <v>New Zealand</v>
      </c>
      <c r="M48" s="58">
        <f t="shared" si="6"/>
        <v>-8.654906284454239E-2</v>
      </c>
      <c r="N48" s="58">
        <f t="shared" si="7"/>
        <v>0.65384615384615385</v>
      </c>
      <c r="O48" s="58">
        <f t="shared" si="8"/>
        <v>0.12608215054328334</v>
      </c>
      <c r="P48" s="58"/>
      <c r="R48" s="52" t="str">
        <f t="shared" si="9"/>
        <v>New Zealand</v>
      </c>
      <c r="S48" s="52">
        <f t="shared" si="10"/>
        <v>-0.25</v>
      </c>
      <c r="T48" s="52">
        <f t="shared" si="11"/>
        <v>3.6153846153846154</v>
      </c>
      <c r="U48" s="52">
        <f t="shared" si="12"/>
        <v>-3.3610866487018935E-2</v>
      </c>
      <c r="W48" s="58" t="str">
        <f t="shared" si="13"/>
        <v>New Zealand</v>
      </c>
      <c r="X48" s="58">
        <f t="shared" si="14"/>
        <v>-0.15</v>
      </c>
      <c r="Y48" s="58">
        <f t="shared" si="15"/>
        <v>2.1692307692307691</v>
      </c>
      <c r="Z48" s="58">
        <f t="shared" si="16"/>
        <v>-2.0166519892211361E-2</v>
      </c>
    </row>
    <row r="49" spans="2:26">
      <c r="B49" s="53" t="s">
        <v>22</v>
      </c>
      <c r="C49" s="53">
        <v>42.9</v>
      </c>
      <c r="D49" s="53">
        <v>120</v>
      </c>
      <c r="E49" s="53">
        <v>41.235103027305477</v>
      </c>
      <c r="F49" s="48">
        <v>7</v>
      </c>
      <c r="G49" s="52" t="str">
        <f t="shared" si="3"/>
        <v>Portugal</v>
      </c>
      <c r="H49" s="53">
        <f t="shared" si="4"/>
        <v>-5.4024255788313033E-2</v>
      </c>
      <c r="I49" s="53">
        <f t="shared" si="4"/>
        <v>1.3076923076923077</v>
      </c>
      <c r="J49" s="53">
        <f t="shared" si="4"/>
        <v>0.18730924731057036</v>
      </c>
      <c r="K49" s="58"/>
      <c r="L49" s="58" t="str">
        <f t="shared" si="5"/>
        <v>Portugal</v>
      </c>
      <c r="M49" s="58">
        <f t="shared" si="6"/>
        <v>-2.7012127894156517E-2</v>
      </c>
      <c r="N49" s="58">
        <f t="shared" si="7"/>
        <v>0.65384615384615385</v>
      </c>
      <c r="O49" s="58">
        <f t="shared" si="8"/>
        <v>9.365462365528518E-2</v>
      </c>
      <c r="P49" s="58"/>
      <c r="R49" s="52" t="str">
        <f t="shared" si="9"/>
        <v>Portugal</v>
      </c>
      <c r="S49" s="52">
        <f t="shared" si="10"/>
        <v>-0.14200000000000002</v>
      </c>
      <c r="T49" s="52">
        <f t="shared" si="11"/>
        <v>3.6153846153846154</v>
      </c>
      <c r="U49" s="52">
        <f t="shared" si="12"/>
        <v>-8.3664377170989387E-2</v>
      </c>
      <c r="W49" s="58" t="str">
        <f t="shared" si="13"/>
        <v>Portugal</v>
      </c>
      <c r="X49" s="58">
        <f t="shared" si="14"/>
        <v>-8.5200000000000012E-2</v>
      </c>
      <c r="Y49" s="58">
        <f t="shared" si="15"/>
        <v>2.1692307692307691</v>
      </c>
      <c r="Z49" s="58">
        <f t="shared" si="16"/>
        <v>-5.0198626302593634E-2</v>
      </c>
    </row>
    <row r="50" spans="2:26">
      <c r="B50" s="53" t="s">
        <v>27</v>
      </c>
      <c r="C50" s="53">
        <v>52.4</v>
      </c>
      <c r="D50" s="53">
        <v>120</v>
      </c>
      <c r="E50" s="53">
        <v>24.425455859347441</v>
      </c>
      <c r="F50" s="48">
        <v>7</v>
      </c>
      <c r="G50" s="52" t="str">
        <f t="shared" si="3"/>
        <v>Australia</v>
      </c>
      <c r="H50" s="53">
        <f t="shared" si="4"/>
        <v>0.15545755237045214</v>
      </c>
      <c r="I50" s="53">
        <f t="shared" si="4"/>
        <v>1.3076923076923077</v>
      </c>
      <c r="J50" s="53">
        <f t="shared" si="4"/>
        <v>-0.29670190002009988</v>
      </c>
      <c r="K50" s="58"/>
      <c r="L50" s="58" t="str">
        <f t="shared" si="5"/>
        <v>Australia</v>
      </c>
      <c r="M50" s="58">
        <f t="shared" si="6"/>
        <v>7.772877618522607E-2</v>
      </c>
      <c r="N50" s="58">
        <f t="shared" si="7"/>
        <v>0.65384615384615385</v>
      </c>
      <c r="O50" s="58">
        <f t="shared" si="8"/>
        <v>-0.14835095001004994</v>
      </c>
      <c r="P50" s="58"/>
      <c r="R50" s="52" t="str">
        <f t="shared" si="9"/>
        <v>Australia</v>
      </c>
      <c r="S50" s="52">
        <f t="shared" si="10"/>
        <v>4.7999999999999973E-2</v>
      </c>
      <c r="T50" s="52">
        <f t="shared" si="11"/>
        <v>3.6153846153846154</v>
      </c>
      <c r="U50" s="52">
        <f t="shared" si="12"/>
        <v>-0.4572120920145013</v>
      </c>
      <c r="W50" s="58" t="str">
        <f t="shared" si="13"/>
        <v>Australia</v>
      </c>
      <c r="X50" s="58">
        <f t="shared" si="14"/>
        <v>2.8799999999999982E-2</v>
      </c>
      <c r="Y50" s="58">
        <f t="shared" si="15"/>
        <v>2.1692307692307691</v>
      </c>
      <c r="Z50" s="58">
        <f t="shared" si="16"/>
        <v>-0.27432725520870077</v>
      </c>
    </row>
    <row r="51" spans="2:26">
      <c r="B51" s="54" t="s">
        <v>60</v>
      </c>
      <c r="C51" s="54">
        <v>83.6</v>
      </c>
      <c r="D51" s="54">
        <v>120</v>
      </c>
      <c r="E51" s="54">
        <v>70.737619342547944</v>
      </c>
      <c r="F51" s="48">
        <v>7</v>
      </c>
      <c r="G51" s="52" t="str">
        <f t="shared" si="3"/>
        <v>Belgium</v>
      </c>
      <c r="H51" s="54">
        <f t="shared" si="4"/>
        <v>0.84343991179713351</v>
      </c>
      <c r="I51" s="54">
        <f t="shared" si="4"/>
        <v>1.3076923076923077</v>
      </c>
      <c r="J51" s="54">
        <f t="shared" si="4"/>
        <v>1.0367944642341889</v>
      </c>
      <c r="K51" s="58"/>
      <c r="L51" s="58" t="str">
        <f t="shared" si="5"/>
        <v>Belgium</v>
      </c>
      <c r="M51" s="58">
        <f t="shared" si="6"/>
        <v>0.42171995589856676</v>
      </c>
      <c r="N51" s="58">
        <f t="shared" si="7"/>
        <v>0.65384615384615385</v>
      </c>
      <c r="O51" s="58">
        <f t="shared" si="8"/>
        <v>0.51839723211709443</v>
      </c>
      <c r="P51" s="58"/>
      <c r="R51" s="52" t="str">
        <f t="shared" si="9"/>
        <v>Belgium</v>
      </c>
      <c r="S51" s="52">
        <f t="shared" si="10"/>
        <v>0.67199999999999993</v>
      </c>
      <c r="T51" s="52">
        <f t="shared" si="11"/>
        <v>3.6153846153846154</v>
      </c>
      <c r="U51" s="52">
        <f t="shared" si="12"/>
        <v>0.57194709650106546</v>
      </c>
      <c r="W51" s="58" t="str">
        <f t="shared" si="13"/>
        <v>Belgium</v>
      </c>
      <c r="X51" s="58">
        <f t="shared" si="14"/>
        <v>0.40319999999999995</v>
      </c>
      <c r="Y51" s="58">
        <f t="shared" si="15"/>
        <v>2.1692307692307691</v>
      </c>
      <c r="Z51" s="58">
        <f t="shared" si="16"/>
        <v>0.34316825790063926</v>
      </c>
    </row>
    <row r="53" spans="2:26">
      <c r="B53" s="55" t="s">
        <v>71</v>
      </c>
      <c r="C53" s="56">
        <f>AVERAGE(C6:C51)</f>
        <v>46.291304347826099</v>
      </c>
      <c r="D53" s="56">
        <f>AVERAGE(D6:D51)</f>
        <v>57.478260869565219</v>
      </c>
      <c r="E53" s="56">
        <f>AVERAGE(E6:E51)</f>
        <v>37.179436200523647</v>
      </c>
    </row>
    <row r="54" spans="2:26">
      <c r="B54" s="55" t="s">
        <v>72</v>
      </c>
      <c r="C54" s="56">
        <f>(MEDIAN(C6:C51))</f>
        <v>45.349999999999994</v>
      </c>
      <c r="D54" s="56">
        <f t="shared" ref="D54:E54" si="17">(MEDIAN(D6:D51))</f>
        <v>52</v>
      </c>
      <c r="E54" s="56">
        <f t="shared" si="17"/>
        <v>34.729876079638927</v>
      </c>
    </row>
    <row r="55" spans="2:26">
      <c r="B55" s="55" t="s">
        <v>73</v>
      </c>
      <c r="C55" s="56">
        <f>MAX(C$6:C$51)</f>
        <v>97.7</v>
      </c>
      <c r="D55" s="56">
        <f t="shared" ref="D55:E55" si="18">MAX(D$6:D$51)</f>
        <v>120</v>
      </c>
      <c r="E55" s="56">
        <f t="shared" si="18"/>
        <v>98.11908534406605</v>
      </c>
    </row>
    <row r="56" spans="2:26">
      <c r="B56" s="55" t="s">
        <v>74</v>
      </c>
      <c r="C56" s="56">
        <f>MIN(C$6:C$51)</f>
        <v>6.2</v>
      </c>
      <c r="D56" s="56">
        <f t="shared" ref="D56:E56" si="19">MIN(D$6:D$51)</f>
        <v>8</v>
      </c>
      <c r="E56" s="56">
        <f t="shared" si="19"/>
        <v>4.0999999999999996</v>
      </c>
    </row>
    <row r="59" spans="2:26">
      <c r="B59" s="47" t="s">
        <v>76</v>
      </c>
    </row>
    <row r="60" spans="2:26">
      <c r="B60" s="47" t="s">
        <v>77</v>
      </c>
    </row>
    <row r="61" spans="2:26" ht="39" customHeight="1">
      <c r="B61" s="61" t="s">
        <v>78</v>
      </c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</row>
    <row r="62" spans="2:26" ht="35.25" customHeight="1">
      <c r="B62" s="61" t="s">
        <v>79</v>
      </c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</row>
  </sheetData>
  <sortState ref="B7:E51">
    <sortCondition ref="D7:D51"/>
  </sortState>
  <mergeCells count="3">
    <mergeCell ref="B2:E2"/>
    <mergeCell ref="B61:Q61"/>
    <mergeCell ref="B62:Q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Feuilles de calcul</vt:lpstr>
      </vt:variant>
      <vt:variant>
        <vt:i4>4</vt:i4>
      </vt:variant>
      <vt:variant>
        <vt:lpstr>Graphiques</vt:lpstr>
      </vt:variant>
      <vt:variant>
        <vt:i4>1</vt:i4>
      </vt:variant>
      <vt:variant>
        <vt:lpstr>Plages nommées</vt:lpstr>
      </vt:variant>
      <vt:variant>
        <vt:i4>54</vt:i4>
      </vt:variant>
    </vt:vector>
  </HeadingPairs>
  <TitlesOfParts>
    <vt:vector size="59" baseType="lpstr">
      <vt:lpstr>3d RotateC102Rev</vt:lpstr>
      <vt:lpstr>3d Rotatemedian</vt:lpstr>
      <vt:lpstr>Step By Step</vt:lpstr>
      <vt:lpstr>Original value of indicators</vt:lpstr>
      <vt:lpstr>Graph  Unemployment 3D</vt:lpstr>
      <vt:lpstr>'3d RotateC102Rev'!_RMX1</vt:lpstr>
      <vt:lpstr>'Step By Step'!_RMX1</vt:lpstr>
      <vt:lpstr>_RMX1</vt:lpstr>
      <vt:lpstr>'3d RotateC102Rev'!_RMX2</vt:lpstr>
      <vt:lpstr>'Step By Step'!_RMX2</vt:lpstr>
      <vt:lpstr>_RMX2</vt:lpstr>
      <vt:lpstr>'3d RotateC102Rev'!_RMX3</vt:lpstr>
      <vt:lpstr>'Step By Step'!_RMX3</vt:lpstr>
      <vt:lpstr>_RMX3</vt:lpstr>
      <vt:lpstr>'3d RotateC102Rev'!_RMY1</vt:lpstr>
      <vt:lpstr>'Step By Step'!_RMY1</vt:lpstr>
      <vt:lpstr>_RMY1</vt:lpstr>
      <vt:lpstr>'3d RotateC102Rev'!_RMY2</vt:lpstr>
      <vt:lpstr>'Step By Step'!_RMY2</vt:lpstr>
      <vt:lpstr>_RMY2</vt:lpstr>
      <vt:lpstr>'3d RotateC102Rev'!_RMY3</vt:lpstr>
      <vt:lpstr>'Step By Step'!_RMY3</vt:lpstr>
      <vt:lpstr>_RMY3</vt:lpstr>
      <vt:lpstr>'3d RotateC102Rev'!_RMZ1</vt:lpstr>
      <vt:lpstr>'Step By Step'!_RMZ1</vt:lpstr>
      <vt:lpstr>_RMZ1</vt:lpstr>
      <vt:lpstr>'3d RotateC102Rev'!_RMZ2</vt:lpstr>
      <vt:lpstr>'Step By Step'!_RMZ2</vt:lpstr>
      <vt:lpstr>_RMZ2</vt:lpstr>
      <vt:lpstr>'3d RotateC102Rev'!_RMZ3</vt:lpstr>
      <vt:lpstr>'Step By Step'!_RMZ3</vt:lpstr>
      <vt:lpstr>_RMZ3</vt:lpstr>
      <vt:lpstr>'3d RotateC102Rev'!XCOS</vt:lpstr>
      <vt:lpstr>'Step By Step'!XCOS</vt:lpstr>
      <vt:lpstr>XCOS</vt:lpstr>
      <vt:lpstr>'3d RotateC102Rev'!XROTATE</vt:lpstr>
      <vt:lpstr>'Step By Step'!XROTATE</vt:lpstr>
      <vt:lpstr>XROTATE</vt:lpstr>
      <vt:lpstr>'3d RotateC102Rev'!XSIN</vt:lpstr>
      <vt:lpstr>'Step By Step'!XSIN</vt:lpstr>
      <vt:lpstr>XSIN</vt:lpstr>
      <vt:lpstr>'3d RotateC102Rev'!YCOS</vt:lpstr>
      <vt:lpstr>'Step By Step'!YCOS</vt:lpstr>
      <vt:lpstr>YCOS</vt:lpstr>
      <vt:lpstr>'3d RotateC102Rev'!YROTATE</vt:lpstr>
      <vt:lpstr>'Step By Step'!YROTATE</vt:lpstr>
      <vt:lpstr>YROTATE</vt:lpstr>
      <vt:lpstr>'3d RotateC102Rev'!YSIN</vt:lpstr>
      <vt:lpstr>'Step By Step'!YSIN</vt:lpstr>
      <vt:lpstr>YSIN</vt:lpstr>
      <vt:lpstr>'3d RotateC102Rev'!ZCOS</vt:lpstr>
      <vt:lpstr>'Step By Step'!ZCOS</vt:lpstr>
      <vt:lpstr>ZCOS</vt:lpstr>
      <vt:lpstr>'3d RotateC102Rev'!ZROTATE</vt:lpstr>
      <vt:lpstr>'Step By Step'!ZROTATE</vt:lpstr>
      <vt:lpstr>ZROTATE</vt:lpstr>
      <vt:lpstr>'3d RotateC102Rev'!ZSIN</vt:lpstr>
      <vt:lpstr>'Step By Step'!ZSIN</vt:lpstr>
      <vt:lpstr>ZSIN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3D Rotation</dc:title>
  <dc:creator>Andy Pope</dc:creator>
  <cp:lastModifiedBy>Flo</cp:lastModifiedBy>
  <dcterms:created xsi:type="dcterms:W3CDTF">2002-09-23T10:25:19Z</dcterms:created>
  <dcterms:modified xsi:type="dcterms:W3CDTF">2012-03-04T10:07:50Z</dcterms:modified>
</cp:coreProperties>
</file>