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25" yWindow="-150" windowWidth="11190" windowHeight="8235" activeTab="3"/>
  </bookViews>
  <sheets>
    <sheet name="Old age effective coverage" sheetId="7424" r:id="rId1"/>
    <sheet name="Data for Graphs" sheetId="7426" r:id="rId2"/>
    <sheet name="G_Europe" sheetId="7429" r:id="rId3"/>
    <sheet name="G_Europe (2)" sheetId="7432" r:id="rId4"/>
    <sheet name="Sources" sheetId="7431" r:id="rId5"/>
  </sheets>
  <definedNames>
    <definedName name="_xlnm._FilterDatabase" localSheetId="0" hidden="1">'Old age effective coverage'!$A$4:$F$201</definedName>
    <definedName name="_xlnm.Print_Titles" localSheetId="0">'Old age effective coverage'!$1:$6</definedName>
    <definedName name="_xlnm.Print_Area" localSheetId="0">'Old age effective coverage'!$A$1:$F$201</definedName>
  </definedNames>
  <calcPr calcId="125725"/>
</workbook>
</file>

<file path=xl/calcChain.xml><?xml version="1.0" encoding="utf-8"?>
<calcChain xmlns="http://schemas.openxmlformats.org/spreadsheetml/2006/main">
  <c r="M217" i="7424"/>
  <c r="M216"/>
  <c r="M215"/>
  <c r="M214"/>
  <c r="M213"/>
  <c r="M212"/>
  <c r="M211"/>
  <c r="M210"/>
  <c r="M209"/>
  <c r="M208"/>
  <c r="M207"/>
  <c r="M206"/>
  <c r="M218" l="1"/>
  <c r="N211" s="1"/>
  <c r="N213" l="1"/>
  <c r="N215"/>
  <c r="N206"/>
  <c r="O206" s="1"/>
  <c r="N209"/>
  <c r="N208"/>
  <c r="N218"/>
  <c r="N212"/>
  <c r="N216"/>
  <c r="N217"/>
  <c r="N210"/>
  <c r="N207"/>
  <c r="O207" s="1"/>
  <c r="N214"/>
  <c r="O208" l="1"/>
  <c r="O209" s="1"/>
  <c r="O210" s="1"/>
  <c r="O211" s="1"/>
  <c r="O212" s="1"/>
  <c r="O213" s="1"/>
  <c r="O214" s="1"/>
  <c r="O215" s="1"/>
  <c r="O216" s="1"/>
  <c r="O217" s="1"/>
  <c r="R202" l="1"/>
  <c r="R184"/>
  <c r="R152"/>
  <c r="R109"/>
  <c r="R23"/>
  <c r="R24"/>
  <c r="R26"/>
  <c r="R27"/>
  <c r="R28"/>
  <c r="R29"/>
  <c r="R30"/>
  <c r="R31"/>
  <c r="R32"/>
  <c r="R33"/>
  <c r="R34"/>
  <c r="R36"/>
  <c r="R37"/>
  <c r="R38"/>
  <c r="R22"/>
  <c r="R66" l="1"/>
  <c r="R206" s="1"/>
  <c r="I188"/>
  <c r="I202" l="1"/>
  <c r="I184"/>
  <c r="I152"/>
  <c r="I109"/>
  <c r="I66"/>
  <c r="C49" i="7426" l="1"/>
  <c r="I206" i="7424"/>
  <c r="I207" s="1"/>
</calcChain>
</file>

<file path=xl/comments1.xml><?xml version="1.0" encoding="utf-8"?>
<comments xmlns="http://schemas.openxmlformats.org/spreadsheetml/2006/main">
  <authors>
    <author>Flobo</author>
  </authors>
  <commentList>
    <comment ref="J28" authorId="0">
      <text>
        <r>
          <rPr>
            <b/>
            <sz val="8"/>
            <color indexed="81"/>
            <rFont val="Tahoma"/>
            <family val="2"/>
          </rPr>
          <t>Flobo:</t>
        </r>
        <r>
          <rPr>
            <sz val="8"/>
            <color indexed="81"/>
            <rFont val="Tahoma"/>
            <family val="2"/>
          </rPr>
          <t xml:space="preserve">
Doit ajouter les fonctionnaires</t>
        </r>
      </text>
    </comment>
  </commentList>
</comments>
</file>

<file path=xl/sharedStrings.xml><?xml version="1.0" encoding="utf-8"?>
<sst xmlns="http://schemas.openxmlformats.org/spreadsheetml/2006/main" count="861" uniqueCount="296">
  <si>
    <r>
      <t xml:space="preserve">Venezuela, Bolivarian Rep. of </t>
    </r>
    <r>
      <rPr>
        <vertAlign val="superscript"/>
        <sz val="8"/>
        <rFont val="Arial"/>
        <family val="2"/>
      </rPr>
      <t>1,2</t>
    </r>
  </si>
  <si>
    <r>
      <t>Uruguay</t>
    </r>
    <r>
      <rPr>
        <vertAlign val="superscript"/>
        <sz val="8"/>
        <rFont val="Arial"/>
        <family val="2"/>
      </rPr>
      <t xml:space="preserve"> 1, 2</t>
    </r>
  </si>
  <si>
    <r>
      <t xml:space="preserve">Peru </t>
    </r>
    <r>
      <rPr>
        <vertAlign val="superscript"/>
        <sz val="8"/>
        <rFont val="Arial"/>
        <family val="2"/>
      </rPr>
      <t>1, 2</t>
    </r>
  </si>
  <si>
    <r>
      <t>Paraguay</t>
    </r>
    <r>
      <rPr>
        <vertAlign val="superscript"/>
        <sz val="8"/>
        <rFont val="Arial"/>
        <family val="2"/>
      </rPr>
      <t xml:space="preserve"> 1, 2</t>
    </r>
  </si>
  <si>
    <r>
      <t>Nicaragua</t>
    </r>
    <r>
      <rPr>
        <vertAlign val="superscript"/>
        <sz val="8"/>
        <rFont val="Arial"/>
        <family val="2"/>
      </rPr>
      <t xml:space="preserve"> 1, 2</t>
    </r>
  </si>
  <si>
    <r>
      <t>Mexico</t>
    </r>
    <r>
      <rPr>
        <vertAlign val="superscript"/>
        <sz val="8"/>
        <rFont val="Arial"/>
        <family val="2"/>
      </rPr>
      <t xml:space="preserve"> 1, 2</t>
    </r>
  </si>
  <si>
    <r>
      <t xml:space="preserve">Guatemala </t>
    </r>
    <r>
      <rPr>
        <vertAlign val="superscript"/>
        <sz val="8"/>
        <rFont val="Arial"/>
        <family val="2"/>
      </rPr>
      <t>1, 2</t>
    </r>
  </si>
  <si>
    <r>
      <t xml:space="preserve">El Salvador </t>
    </r>
    <r>
      <rPr>
        <vertAlign val="superscript"/>
        <sz val="8"/>
        <rFont val="Arial"/>
        <family val="2"/>
      </rPr>
      <t>1,2</t>
    </r>
  </si>
  <si>
    <r>
      <t>Ecuador</t>
    </r>
    <r>
      <rPr>
        <vertAlign val="superscript"/>
        <sz val="8"/>
        <rFont val="Arial"/>
        <family val="2"/>
      </rPr>
      <t xml:space="preserve"> 1, 2</t>
    </r>
  </si>
  <si>
    <r>
      <t>Chile</t>
    </r>
    <r>
      <rPr>
        <vertAlign val="superscript"/>
        <sz val="8"/>
        <rFont val="Arial"/>
        <family val="2"/>
      </rPr>
      <t xml:space="preserve"> 1, 2</t>
    </r>
  </si>
  <si>
    <r>
      <t>Barbados</t>
    </r>
    <r>
      <rPr>
        <vertAlign val="superscript"/>
        <sz val="8"/>
        <rFont val="Arial"/>
        <family val="2"/>
      </rPr>
      <t xml:space="preserve"> 2</t>
    </r>
  </si>
  <si>
    <r>
      <t>Argentina</t>
    </r>
    <r>
      <rPr>
        <vertAlign val="superscript"/>
        <sz val="8"/>
        <rFont val="Arial"/>
        <family val="2"/>
      </rPr>
      <t xml:space="preserve"> 1, 2</t>
    </r>
  </si>
  <si>
    <t>Central and Eastern Europe</t>
  </si>
  <si>
    <t>CIS</t>
  </si>
  <si>
    <t>North America</t>
  </si>
  <si>
    <t>Western Europe</t>
  </si>
  <si>
    <t>World</t>
  </si>
  <si>
    <t>Asia and the Pacific</t>
  </si>
  <si>
    <t>Middle East</t>
  </si>
  <si>
    <t>North Africa</t>
  </si>
  <si>
    <t>Effective extent of coverage</t>
  </si>
  <si>
    <t>Active contributors to a pension scheme in the working-age population (%)</t>
  </si>
  <si>
    <t>Share of population above legal retirement age in receipt of a pension (%)</t>
  </si>
  <si>
    <t>Regional estimates (weighted by population)</t>
  </si>
  <si>
    <t>Sub-Saharan Africa</t>
  </si>
  <si>
    <t xml:space="preserve">Yemen </t>
  </si>
  <si>
    <t>Definitions</t>
  </si>
  <si>
    <t xml:space="preserve">Effective extent of coverage against specific social risks and contingencies can be understood in two ways: 
- the actual number of protected persons as a percentage of those expected to be protected according to the legislation, for example, the percentage of those actually contributing to social insurance as compared to the number of those who should be contributing according to the law or, as presented in table 15, as a percentage of the working-age population. 
- the number of those who actually receive benefits as compared to the size of the target group 
  i. percentage of elderly persons receiving pensions (table 15)
  ii. percentage of unemployed receiving benefits (table 16).
These two concepts are complementary but should be assessed separately. 
</t>
  </si>
  <si>
    <t xml:space="preserve">The numerator is the total number of recipients (without double counting) of a retirement pension. 
- Beneficiaries from supplementary benefits received in complement to another basic old-age benefit (i.e. “second-pillar” schemes) are excluded to avoid double counting.
- Benefits covered are periodic cash retirement benefits. They can be means-tested or non means-tested and provided through contributory, universal or targeted schemes. 
- As far as possible, it includes survivor and disability benefits once the beneficiary of such benefit reaches the legal retirement age.
This total number of old-age pensioners is then set into relation with the size of the elderly population of reference.  Many of the countries observed have provided figures for only the total number of old-age pension recipients. The legal retirement age in some sub-Saharan African countries can be as low as 55, but is mostly 60. Thus the national statutory retirement age (so far as there is only one) is used for the calculation of the indicator. </t>
  </si>
  <si>
    <r>
      <rPr>
        <b/>
        <i/>
        <sz val="8"/>
        <rFont val="Arial"/>
        <family val="2"/>
      </rPr>
      <t>Interpretation</t>
    </r>
    <r>
      <rPr>
        <sz val="8"/>
        <rFont val="Arial"/>
        <family val="2"/>
      </rPr>
      <t xml:space="preserve">
- Interpretation should take into account the option retained for the reference population (statutory retirement versus 65 and over). If the coverage of old-age pensions is evaluated in relation to the size of the population over a certain age limit (e.g. 65+), interpretations should take into account that this definition may not correspond to national pension ages.
- The issue of double counting: even if  "supplementary" pension schemes are excluded to eliminate the main source of double counting, somemay still occur. This is the case, for example, if recipients have moved between different pension schemes during the course of their working lives and receive pensions from several pension schemes. It is also the case (as in Luxembourg) where a significant proportion of old-age pensioners living on the other side of the border are not counted in the national old-age population. In order to eliminate these sources of double counting, it would be necessary to conduct additional analyses on the national level or to use micro-data in order to complement the data collected at the scheme level.
- The results have to be analysed in relation to contextual information, in particular regarding the type of schemes and combination of schemes existing in the country (see table 13.1): contributory schemes, provident funds, universal or targeted schemes; defined-benefit versus defined-contribution schemes; private versus public; means-tested or non means-tested benefits. 
- This indicator of effective coverage will preferably be analysed in combination with additional indicators on actual benefit levels for workers and the population (if not available, at least in relation to statutory information on the legal replacement rate).
- The interpretation of the indicator should take into consideration the fact that in most countries workers can postpone retirement and continue to work after the statutory retirement age. 
</t>
    </r>
  </si>
  <si>
    <t>Afghanistan</t>
  </si>
  <si>
    <t>Albania</t>
  </si>
  <si>
    <t>Algeria</t>
  </si>
  <si>
    <t>Antigua &amp; Barbuda</t>
  </si>
  <si>
    <t>Armenia</t>
  </si>
  <si>
    <t>Australia</t>
  </si>
  <si>
    <t>Austria</t>
  </si>
  <si>
    <t>Azerbaijan</t>
  </si>
  <si>
    <t>Bahrain</t>
  </si>
  <si>
    <t>Bangladesh</t>
  </si>
  <si>
    <t>Belgium</t>
  </si>
  <si>
    <t>Belize</t>
  </si>
  <si>
    <t>Benin</t>
  </si>
  <si>
    <t>Bhutan</t>
  </si>
  <si>
    <t>Bolivia</t>
  </si>
  <si>
    <t>Bulgaria</t>
  </si>
  <si>
    <t>Burkina Faso</t>
  </si>
  <si>
    <t>Burundi</t>
  </si>
  <si>
    <t>Cambodia</t>
  </si>
  <si>
    <t>Cameroon</t>
  </si>
  <si>
    <t>Canada</t>
  </si>
  <si>
    <t>Cape Verde</t>
  </si>
  <si>
    <t>Chad</t>
  </si>
  <si>
    <t>China</t>
  </si>
  <si>
    <t>Colombia</t>
  </si>
  <si>
    <t>Congo</t>
  </si>
  <si>
    <t>Congo, Democratic Republic of</t>
  </si>
  <si>
    <t>Costa Rica</t>
  </si>
  <si>
    <t>Côte d'Ivoire</t>
  </si>
  <si>
    <t>Croatia</t>
  </si>
  <si>
    <t>Cyprus</t>
  </si>
  <si>
    <t>Czech Republic</t>
  </si>
  <si>
    <t>Denmark</t>
  </si>
  <si>
    <t>Djibouti</t>
  </si>
  <si>
    <t>Dominica</t>
  </si>
  <si>
    <t>Egypt</t>
  </si>
  <si>
    <t>Estonia</t>
  </si>
  <si>
    <t>Fiji</t>
  </si>
  <si>
    <t>Finland</t>
  </si>
  <si>
    <t>France</t>
  </si>
  <si>
    <t>Gambia</t>
  </si>
  <si>
    <t>Georgia</t>
  </si>
  <si>
    <t>Germany</t>
  </si>
  <si>
    <t>Ghana</t>
  </si>
  <si>
    <t>Greece</t>
  </si>
  <si>
    <t>Grenada</t>
  </si>
  <si>
    <t>Guinea</t>
  </si>
  <si>
    <t>Guinea-Bissau</t>
  </si>
  <si>
    <t>Honduras</t>
  </si>
  <si>
    <t>Hong Kong, China</t>
  </si>
  <si>
    <t>Hungary</t>
  </si>
  <si>
    <t>Iceland</t>
  </si>
  <si>
    <t>India</t>
  </si>
  <si>
    <t>Indonesia</t>
  </si>
  <si>
    <t>Iran, Islamic Rep. of</t>
  </si>
  <si>
    <t>Iraq</t>
  </si>
  <si>
    <t>Ireland</t>
  </si>
  <si>
    <t>Israel</t>
  </si>
  <si>
    <t>Italy</t>
  </si>
  <si>
    <t>Jamaica</t>
  </si>
  <si>
    <t>Japan</t>
  </si>
  <si>
    <t>Jordan</t>
  </si>
  <si>
    <t>Kazakhstan</t>
  </si>
  <si>
    <t>Kenya</t>
  </si>
  <si>
    <t>Korea, Republic of</t>
  </si>
  <si>
    <t>Kuwait</t>
  </si>
  <si>
    <t>Kyrgyzstan</t>
  </si>
  <si>
    <t>Lao People's Dem. Rep.</t>
  </si>
  <si>
    <t>Latvia</t>
  </si>
  <si>
    <t>Lebanon</t>
  </si>
  <si>
    <t>Lesotho</t>
  </si>
  <si>
    <t>Libyan Arab Jamahiriya</t>
  </si>
  <si>
    <t>Lithuania</t>
  </si>
  <si>
    <t>Luxembourg</t>
  </si>
  <si>
    <t>Macedonia, The former Yugoslav Rep. of</t>
  </si>
  <si>
    <t>Malaysia</t>
  </si>
  <si>
    <t>Maldives</t>
  </si>
  <si>
    <t>Mali</t>
  </si>
  <si>
    <t>Malta</t>
  </si>
  <si>
    <t>Marshall Islands</t>
  </si>
  <si>
    <t>Mauritania</t>
  </si>
  <si>
    <t>Mauritius</t>
  </si>
  <si>
    <t>Moldova, Republic of</t>
  </si>
  <si>
    <t>Mongolia</t>
  </si>
  <si>
    <t>Montenegro</t>
  </si>
  <si>
    <t>Morocco</t>
  </si>
  <si>
    <t>Mozambique</t>
  </si>
  <si>
    <t>Namibia</t>
  </si>
  <si>
    <t>Nauru</t>
  </si>
  <si>
    <t>Nepal</t>
  </si>
  <si>
    <t>Netherlands</t>
  </si>
  <si>
    <t>New Zealand</t>
  </si>
  <si>
    <t>Niger</t>
  </si>
  <si>
    <t>Nigeria</t>
  </si>
  <si>
    <t>Norway</t>
  </si>
  <si>
    <t>Oman</t>
  </si>
  <si>
    <t>Pakistan</t>
  </si>
  <si>
    <t>Papua New Guinea</t>
  </si>
  <si>
    <t>Philippines</t>
  </si>
  <si>
    <t>Poland</t>
  </si>
  <si>
    <t>Portugal</t>
  </si>
  <si>
    <t>Romania</t>
  </si>
  <si>
    <t>Russian Federation</t>
  </si>
  <si>
    <t>Rwanda</t>
  </si>
  <si>
    <t>Saint Kitts and Nevis</t>
  </si>
  <si>
    <t>Saint Lucia</t>
  </si>
  <si>
    <t>Saint Vincent and the Grenadines</t>
  </si>
  <si>
    <t>Samoa</t>
  </si>
  <si>
    <t>Saudi Arabia</t>
  </si>
  <si>
    <t>Senegal</t>
  </si>
  <si>
    <t>Serbia</t>
  </si>
  <si>
    <t>Sierra Leone</t>
  </si>
  <si>
    <t>Singapore</t>
  </si>
  <si>
    <t>Slovakia</t>
  </si>
  <si>
    <t>Slovenia</t>
  </si>
  <si>
    <t>South Africa</t>
  </si>
  <si>
    <t>Spain</t>
  </si>
  <si>
    <t>Sri Lanka</t>
  </si>
  <si>
    <t>Sudan</t>
  </si>
  <si>
    <t>Sweden</t>
  </si>
  <si>
    <t>Switzerland</t>
  </si>
  <si>
    <t>Syrian Arab Republic</t>
  </si>
  <si>
    <t>Tajikistan</t>
  </si>
  <si>
    <t>Tanzania, United Republic of</t>
  </si>
  <si>
    <t>Thailand</t>
  </si>
  <si>
    <t>Timor-Leste</t>
  </si>
  <si>
    <t>Togo</t>
  </si>
  <si>
    <t>Tonga</t>
  </si>
  <si>
    <t>Trinidad and Tobago</t>
  </si>
  <si>
    <t>Tunisia</t>
  </si>
  <si>
    <t>Turkey</t>
  </si>
  <si>
    <t>Tuvalu</t>
  </si>
  <si>
    <t>Uganda</t>
  </si>
  <si>
    <t>Ukraine</t>
  </si>
  <si>
    <t>United Kingdom</t>
  </si>
  <si>
    <t>United States</t>
  </si>
  <si>
    <t>Uzbekistan</t>
  </si>
  <si>
    <t>Vanuatu</t>
  </si>
  <si>
    <t>Viet Nam</t>
  </si>
  <si>
    <t>Zambia</t>
  </si>
  <si>
    <t>Zimbabwe</t>
  </si>
  <si>
    <t>n.a.</t>
  </si>
  <si>
    <t>Year</t>
  </si>
  <si>
    <t>Major area, region or country</t>
  </si>
  <si>
    <t>...</t>
  </si>
  <si>
    <t>…</t>
  </si>
  <si>
    <t>Aruba</t>
  </si>
  <si>
    <t>Asia</t>
  </si>
  <si>
    <t>Europe</t>
  </si>
  <si>
    <t>Africa</t>
  </si>
  <si>
    <t>Latin America and the Caribbean</t>
  </si>
  <si>
    <t>Oceania</t>
  </si>
  <si>
    <t>Northern America</t>
  </si>
  <si>
    <t>Dominican Republic 1</t>
  </si>
  <si>
    <t>Panama 1</t>
  </si>
  <si>
    <t>…: Not available</t>
  </si>
  <si>
    <t>n.a: Not applicable</t>
  </si>
  <si>
    <r>
      <t>Brazil</t>
    </r>
    <r>
      <rPr>
        <vertAlign val="superscript"/>
        <sz val="8"/>
        <rFont val="Arial"/>
        <family val="2"/>
      </rPr>
      <t xml:space="preserve"> 1</t>
    </r>
  </si>
  <si>
    <t>Notes</t>
  </si>
  <si>
    <t xml:space="preserve">Definition </t>
  </si>
  <si>
    <t>1. Share of population above the legal retirement age in receipt of a pension</t>
  </si>
  <si>
    <t>Taiwan, China</t>
  </si>
  <si>
    <r>
      <t>Table 21</t>
    </r>
    <r>
      <rPr>
        <b/>
        <sz val="11"/>
        <color indexed="9"/>
        <rFont val="Arial"/>
        <family val="2"/>
      </rPr>
      <t xml:space="preserve"> I</t>
    </r>
    <r>
      <rPr>
        <b/>
        <sz val="10"/>
        <color indexed="9"/>
        <rFont val="Arial"/>
        <family val="2"/>
      </rPr>
      <t>ndicators of</t>
    </r>
    <r>
      <rPr>
        <b/>
        <sz val="11"/>
        <color indexed="9"/>
        <rFont val="Arial"/>
        <family val="2"/>
      </rPr>
      <t xml:space="preserve"> </t>
    </r>
    <r>
      <rPr>
        <b/>
        <sz val="10"/>
        <color indexed="9"/>
        <rFont val="Arial"/>
        <family val="2"/>
      </rPr>
      <t>effective coverage worldwide: Old age. Active contributors and elderly who receive an old-age pension, latest available year (percentages)</t>
    </r>
  </si>
  <si>
    <t>Male</t>
  </si>
  <si>
    <t>Female</t>
  </si>
  <si>
    <t>Madagascar</t>
  </si>
  <si>
    <t>Solomon Islands</t>
  </si>
  <si>
    <t>Belarus</t>
  </si>
  <si>
    <t>Angola</t>
  </si>
  <si>
    <t>Bahamas</t>
  </si>
  <si>
    <t>Palau</t>
  </si>
  <si>
    <t>Bosnia Herzegovina</t>
  </si>
  <si>
    <t>See source in detailed file</t>
  </si>
  <si>
    <t>Consult yearbook on J</t>
  </si>
  <si>
    <t>Veterans to be added (see latest version of the SPER)</t>
  </si>
  <si>
    <t>Total</t>
  </si>
  <si>
    <t>Number of countries updated</t>
  </si>
  <si>
    <t>Percentage of total countries</t>
  </si>
  <si>
    <t>Total number of countries</t>
  </si>
  <si>
    <t>PENSION REFORM IN CENTRAL AND EASTERN EUROPE</t>
  </si>
  <si>
    <t>Sao Tome and Principe</t>
  </si>
  <si>
    <t>Seychelles</t>
  </si>
  <si>
    <t>Bostwana</t>
  </si>
  <si>
    <t>Nb countries</t>
  </si>
  <si>
    <t>Percentage</t>
  </si>
  <si>
    <t>Cumul</t>
  </si>
  <si>
    <t>65+</t>
  </si>
  <si>
    <t>62.5 Men | 57,5 Women</t>
  </si>
  <si>
    <t>60+ Men | 55+ Women</t>
  </si>
  <si>
    <t>60+</t>
  </si>
  <si>
    <t>65+ Men | 60+ Women</t>
  </si>
  <si>
    <t>55+</t>
  </si>
  <si>
    <t>65+ Men | 62+ Women</t>
  </si>
  <si>
    <t>65 + Men | 60+ Women</t>
  </si>
  <si>
    <t>67+</t>
  </si>
  <si>
    <t>67 + Men | 62+ Women</t>
  </si>
  <si>
    <t>63+ Men | 58+ Women</t>
  </si>
  <si>
    <t>50+</t>
  </si>
  <si>
    <t>70+</t>
  </si>
  <si>
    <t>58+</t>
  </si>
  <si>
    <t>62+ Men | 57 + Women</t>
  </si>
  <si>
    <t>62+</t>
  </si>
  <si>
    <t>62 + Men | 57 + Women</t>
  </si>
  <si>
    <t>63+</t>
  </si>
  <si>
    <t>55+ Men | 50+ Women</t>
  </si>
  <si>
    <t>Swaziland</t>
  </si>
  <si>
    <t xml:space="preserve">60+ Men | 55+ Women </t>
  </si>
  <si>
    <t>Age coverage</t>
  </si>
  <si>
    <t>Peru</t>
  </si>
  <si>
    <t>Panama</t>
  </si>
  <si>
    <t>Nicaragua</t>
  </si>
  <si>
    <t>Argentina</t>
  </si>
  <si>
    <t>60+ | 65+</t>
  </si>
  <si>
    <r>
      <t>Barbados</t>
    </r>
    <r>
      <rPr>
        <vertAlign val="superscript"/>
        <sz val="8"/>
        <rFont val="Arial"/>
        <family val="2"/>
      </rPr>
      <t xml:space="preserve"> </t>
    </r>
  </si>
  <si>
    <t>Chile</t>
  </si>
  <si>
    <r>
      <t>Brazil</t>
    </r>
    <r>
      <rPr>
        <vertAlign val="superscript"/>
        <sz val="8"/>
        <rFont val="Arial"/>
        <family val="2"/>
      </rPr>
      <t xml:space="preserve"> </t>
    </r>
  </si>
  <si>
    <t>Dominican Republic</t>
  </si>
  <si>
    <t>Ecuador</t>
  </si>
  <si>
    <t>El Salvador</t>
  </si>
  <si>
    <t>Guatemala</t>
  </si>
  <si>
    <r>
      <t>Mexico</t>
    </r>
    <r>
      <rPr>
        <vertAlign val="superscript"/>
        <sz val="8"/>
        <rFont val="Arial"/>
        <family val="2"/>
      </rPr>
      <t xml:space="preserve"> </t>
    </r>
  </si>
  <si>
    <r>
      <t>Paraguay</t>
    </r>
    <r>
      <rPr>
        <vertAlign val="superscript"/>
        <sz val="8"/>
        <rFont val="Arial"/>
        <family val="2"/>
      </rPr>
      <t xml:space="preserve"> </t>
    </r>
  </si>
  <si>
    <r>
      <t>Uruguay</t>
    </r>
    <r>
      <rPr>
        <vertAlign val="superscript"/>
        <sz val="8"/>
        <rFont val="Arial"/>
        <family val="2"/>
      </rPr>
      <t xml:space="preserve"> </t>
    </r>
  </si>
  <si>
    <t>Venezuela, Bolivarian Rep. Of</t>
  </si>
  <si>
    <t xml:space="preserve">Sources </t>
  </si>
  <si>
    <t>OFS « Enquête sur le budget des ménages », enquêtes 2006–2008. Données les plus récentes disponibles (http://www.bfs.admin.ch/bfs/portal/fr/index/news/publikationen.html?publicationID=4393)</t>
  </si>
  <si>
    <t>Legal retirement age (basis for denominator)</t>
  </si>
  <si>
    <t>Contributory</t>
  </si>
  <si>
    <t>Non contributory</t>
  </si>
  <si>
    <t>63 + Men | 60+ Women</t>
  </si>
  <si>
    <t>62.2 + Men | 60.7 Women</t>
  </si>
  <si>
    <t>65+
http://www.statbank.dk/statbank5a/default.asp?w=1366</t>
  </si>
  <si>
    <t>63 + Men | 61+ Women</t>
  </si>
  <si>
    <t>62.5 + Men | 60+ Women</t>
  </si>
  <si>
    <t>64+ Men | 62+ Women</t>
  </si>
  <si>
    <t>61 + Men | 60+ Women</t>
  </si>
  <si>
    <t>63.75 + Men | 58.75+ Women</t>
  </si>
  <si>
    <t>64+ Men | 59+ Women</t>
  </si>
  <si>
    <t>63+ Men | 61+ Women</t>
  </si>
  <si>
    <t>65+ Men | 64+ Women</t>
  </si>
  <si>
    <t>60 + Men | 58+ Women</t>
  </si>
  <si>
    <t>Statistics Austria (http://www.statistik.at/web_en/statistics/social_statistics/social_protection_according_to_eu_concept/pension_beneficiaries/index.html  Access January 2012)</t>
  </si>
  <si>
    <t xml:space="preserve">Old age pension beneficiaries (excluding beneficiaries from anticipated old age pension). Eurostat: ESSPROS, Number of pension beneficiaries by country and type of pension (http://circa.europa.eu/irc/dsis/esspros/info/data/esspros_public_data/publication/index.htm  accessed 08/2012).  </t>
  </si>
  <si>
    <t xml:space="preserve">Pension reform in Central and Eastern Europe: in times of crisis, austerity and beyond / Edited by Kenichi Hirose; International Labour Organization, Decent Work Technical Support Team for Central and Eastern Europe. - Budapest: ILO, 2011 | http://www.ilo.org/budapest/what-we-do/publications/WCMS_171551/lang--en/index.htm  </t>
  </si>
  <si>
    <t>Statbank: http://www.statbank.dk/statbank5a/default.asp?w=1366</t>
  </si>
  <si>
    <t>Estonia Statistical Office. SW111: PENSIONERS AND FAMILY MEMBERS RECEIVING SURVIVOR'S PENSION, 1 JANUARY by Person receiving pension, Sex, Year and Age group. http://pub.stat.ee/px-web.2001/Dialog/Saveshow.asp    Access Auugust 2012</t>
  </si>
  <si>
    <t xml:space="preserve"> Information from ZUS, KRUS, MON and MS schemes available from  http://www.stat.gov.pl/cps/rde/xbcr/gus/PUBL_ls_retirement_pay_and_pensions_in_2009.pdf / (accessed October 2011); Hungary information from Central Administration of National Pension Insurance Hungary (ONYF). Old age pensioners above 62 years old.</t>
  </si>
  <si>
    <t xml:space="preserve">Old age pension beneficiaries (excluding beneficiaries from anticipated old age pension). Eurostat: ESSPROS, Number of pension beneficiaries by country and type of pension (http://circa.europa.eu/irc/dsis/esspros/info/data/esspros_public_data/publication/index.htm  accessed 11/10/2011).  </t>
  </si>
  <si>
    <t>ADB and ILO social security inquiry</t>
  </si>
  <si>
    <t>CISSTAT and http://www.azstat.org/statinfo/healthcare/en/index.shtml#</t>
  </si>
  <si>
    <t>Hungary information from Central Administration of National Pension Insurance Hungary (ONYF). Old age pensioners above 62 years old. Statistical Almanac 2009 http://www.onyf.hu/en/?module=news&amp;action=getfile&amp;fid=6976&amp;rand=6ff89fca909b9b73953f4e499b004ff3 (accessed 08/2012)</t>
  </si>
  <si>
    <t>National Insurance Institute, Annual Survey  2009 (http://www.btl.gov.il/English%20Homepage/Publications/Annual%20Surveys/Documents/skira-2009-E.pdf   Access January 2012)</t>
  </si>
  <si>
    <t>Institute for social insurance (http://www.zso.gov.rs/english/statistika-pio.htm)</t>
  </si>
  <si>
    <t>Interstate statistical Committee of the Commonweath of independent states CISSTAT (http://www.cisstat.com/eng/ accessed August 2012)</t>
  </si>
  <si>
    <t>Interstate statistical Committee of the Commonweath of independent states CISSTAT (http://www.cisstat.com/eng/ accessed August 2012) and staistical yearbook http://www.armstat.am/file/doc/99466823.pdf</t>
  </si>
  <si>
    <t>Macedonia</t>
  </si>
  <si>
    <r>
      <t xml:space="preserve">Europe | </t>
    </r>
    <r>
      <rPr>
        <sz val="14"/>
        <color rgb="FF000000"/>
        <rFont val="Arial"/>
        <family val="2"/>
      </rPr>
      <t>Old-age pensioners (all ages) as a proportion of the elderly population (%)</t>
    </r>
  </si>
  <si>
    <t>60 + Men | 55,5+ Women</t>
  </si>
  <si>
    <t>Interstate statistical Committee of the Commonweath of independent states CISSTAT (http://www.cisstat.com/eng/ accessed January 2013)</t>
  </si>
  <si>
    <t>National bureau of statistics of the Republic of Moldova (http://statbank.statistica.md/pxweb/Database/EN/09%20PRO/09%20PRO.asp  Accessed January 2013)</t>
  </si>
  <si>
    <t>TurkStat, Turkey's Statistical Yearbook 2011 (http://www.ecosn.org/Portals/0/Publications/Turkey/Turkey's_Statistical_Yearbook_2011.zip // Accessed January 2013).</t>
  </si>
  <si>
    <t>STATISTICAL OFFICE OF THE FORMER YUGOSLAV REPUBLIC OF MACEDONIA.  Statistical Yearbook, 2012 (http://www.stat.gov.mk/PrikaziPublikacija_1_en.aspx?rbr=338 // Accessed January 2013). See in particular Chapter 4 on Health and social security related issues</t>
  </si>
  <si>
    <t>STATISTICAL OFFICE OF MONTENEGRO (MONSTAT). Statistical yearbook 2012 (http://www.monstat.org/eng/publikacije_page.php?id=1074  //Accessed January 2013)</t>
  </si>
  <si>
    <r>
      <t xml:space="preserve">Institute of statistics (INSTAT) - statistical database 
(href="http://www.instat.gov.al/en/figures/statistical-databases.aspx  // Accessed January 2013).
</t>
    </r>
    <r>
      <rPr>
        <sz val="8"/>
        <rFont val="Calibri"/>
        <family val="2"/>
      </rPr>
      <t>See also Living Standards Measurement Study 2008 
(http://econ.worldbank.org/WBSITE/EXTERNAL/EXTDEC/EXTRESEARCH/EXTLSMS/0,,contentMDK:22862226~menuPK:4196952~pagePK:64168445~piPK:64168309~theSitePK:3358997~isCURL:Y~isCURL:Y,00.html   / Accessed December 2011)
Includes old age pensions including war veteran, special merit and supplementary pensions. Ratio above statutory retirement age.</t>
    </r>
  </si>
  <si>
    <t>Pension reform in the countries of the western Balkans from a European perspective. three- year project supported by the Norwegian government and carried out with joint efforts of LO Norway, the Pan European Regional Council and experts from SEE trade unions.  (http://www.google.fr/url?sa=t&amp;rct=j&amp;q=bosnia%20and%20herzegovina%20%2B%20old%20age%20pension&amp;source=web&amp;cd=4&amp;ved=0CDkQFjAD&amp;url=http%3A%2F%2Fperc.ituc-csi.org%2FIMG%2Fdoc%2FPensions_in_the_Balkans_-_Complete_Report_-_FINAL.doc&amp;ei=IrX9UNPIE9SzhAfQh4HgDQ&amp;usg=AFQjCNFNI3FWapNXv_Dgd40yASLN2Q3k8A   // Accessed January 2013)</t>
  </si>
  <si>
    <t>ILO Social security department (FB January 2013)</t>
  </si>
</sst>
</file>

<file path=xl/styles.xml><?xml version="1.0" encoding="utf-8"?>
<styleSheet xmlns="http://schemas.openxmlformats.org/spreadsheetml/2006/main">
  <numFmts count="1">
    <numFmt numFmtId="164" formatCode="0.0"/>
  </numFmts>
  <fonts count="37">
    <font>
      <sz val="10"/>
      <name val="Arial"/>
    </font>
    <font>
      <sz val="8"/>
      <name val="Arial"/>
      <family val="2"/>
    </font>
    <font>
      <b/>
      <sz val="8"/>
      <name val="Arial"/>
      <family val="2"/>
    </font>
    <font>
      <sz val="8"/>
      <name val="Arial"/>
      <family val="2"/>
    </font>
    <font>
      <b/>
      <i/>
      <sz val="8"/>
      <name val="Arial"/>
      <family val="2"/>
    </font>
    <font>
      <vertAlign val="superscript"/>
      <sz val="8"/>
      <name val="Arial"/>
      <family val="2"/>
    </font>
    <font>
      <i/>
      <sz val="8"/>
      <name val="Arial"/>
      <family val="2"/>
    </font>
    <font>
      <b/>
      <sz val="8"/>
      <color indexed="9"/>
      <name val="Arial"/>
      <family val="2"/>
    </font>
    <font>
      <sz val="8"/>
      <color indexed="9"/>
      <name val="Arial"/>
      <family val="2"/>
    </font>
    <font>
      <b/>
      <sz val="10"/>
      <color indexed="9"/>
      <name val="Arial"/>
      <family val="2"/>
    </font>
    <font>
      <b/>
      <sz val="11"/>
      <color indexed="9"/>
      <name val="Arial"/>
      <family val="2"/>
    </font>
    <font>
      <sz val="8"/>
      <color indexed="8"/>
      <name val="Arial"/>
      <family val="2"/>
    </font>
    <font>
      <b/>
      <i/>
      <sz val="8"/>
      <color theme="0"/>
      <name val="Arial"/>
      <family val="2"/>
    </font>
    <font>
      <sz val="8"/>
      <color indexed="81"/>
      <name val="Tahoma"/>
      <family val="2"/>
    </font>
    <font>
      <b/>
      <sz val="8"/>
      <color indexed="81"/>
      <name val="Tahoma"/>
      <family val="2"/>
    </font>
    <font>
      <sz val="7"/>
      <color theme="1"/>
      <name val="Calibri"/>
      <family val="2"/>
      <scheme val="minor"/>
    </font>
    <font>
      <sz val="8"/>
      <name val="Calibri"/>
      <family val="2"/>
      <scheme val="minor"/>
    </font>
    <font>
      <sz val="9"/>
      <name val="Calibri"/>
      <family val="2"/>
    </font>
    <font>
      <sz val="9"/>
      <color theme="0"/>
      <name val="Calibri"/>
      <family val="2"/>
    </font>
    <font>
      <sz val="12"/>
      <name val="Calibri"/>
      <family val="2"/>
    </font>
    <font>
      <sz val="8"/>
      <color theme="0"/>
      <name val="Arial"/>
      <family val="2"/>
    </font>
    <font>
      <sz val="7"/>
      <color indexed="9"/>
      <name val="Calibri"/>
      <family val="2"/>
    </font>
    <font>
      <b/>
      <sz val="7"/>
      <color indexed="9"/>
      <name val="Calibri"/>
      <family val="2"/>
    </font>
    <font>
      <b/>
      <sz val="7"/>
      <name val="Calibri"/>
      <family val="2"/>
    </font>
    <font>
      <sz val="7"/>
      <name val="Calibri"/>
      <family val="2"/>
    </font>
    <font>
      <sz val="7"/>
      <color theme="0"/>
      <name val="Calibri"/>
      <family val="2"/>
    </font>
    <font>
      <i/>
      <sz val="9"/>
      <color theme="0"/>
      <name val="Arial"/>
      <family val="2"/>
    </font>
    <font>
      <b/>
      <sz val="10"/>
      <color theme="0"/>
      <name val="Arial"/>
      <family val="2"/>
    </font>
    <font>
      <sz val="11"/>
      <name val="Arial"/>
      <family val="2"/>
    </font>
    <font>
      <sz val="12"/>
      <color theme="0"/>
      <name val="Arial"/>
      <family val="2"/>
    </font>
    <font>
      <b/>
      <sz val="14"/>
      <color rgb="FF000000"/>
      <name val="Arial"/>
      <family val="2"/>
    </font>
    <font>
      <sz val="14"/>
      <color rgb="FF000000"/>
      <name val="Arial"/>
      <family val="2"/>
    </font>
    <font>
      <sz val="11"/>
      <color theme="0"/>
      <name val="Calibri"/>
      <family val="2"/>
    </font>
    <font>
      <b/>
      <sz val="11"/>
      <color theme="0"/>
      <name val="Calibri"/>
      <family val="2"/>
    </font>
    <font>
      <sz val="11"/>
      <color theme="0"/>
      <name val="Arial"/>
      <family val="2"/>
    </font>
    <font>
      <sz val="9"/>
      <color theme="1"/>
      <name val="Calibri"/>
      <family val="2"/>
    </font>
    <font>
      <sz val="8"/>
      <name val="Calibri"/>
      <family val="2"/>
    </font>
  </fonts>
  <fills count="10">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2" tint="-9.9978637043366805E-2"/>
        <bgColor indexed="64"/>
      </patternFill>
    </fill>
  </fills>
  <borders count="7">
    <border>
      <left/>
      <right/>
      <top/>
      <bottom/>
      <diagonal/>
    </border>
    <border>
      <left/>
      <right/>
      <top/>
      <bottom style="thin">
        <color indexed="64"/>
      </bottom>
      <diagonal/>
    </border>
    <border>
      <left/>
      <right/>
      <top/>
      <bottom style="thick">
        <color indexed="44"/>
      </bottom>
      <diagonal/>
    </border>
    <border>
      <left/>
      <right/>
      <top style="hair">
        <color auto="1"/>
      </top>
      <bottom style="hair">
        <color auto="1"/>
      </bottom>
      <diagonal/>
    </border>
    <border>
      <left/>
      <right/>
      <top style="thin">
        <color auto="1"/>
      </top>
      <bottom style="hair">
        <color auto="1"/>
      </bottom>
      <diagonal/>
    </border>
    <border>
      <left/>
      <right/>
      <top style="hair">
        <color auto="1"/>
      </top>
      <bottom style="thin">
        <color auto="1"/>
      </bottom>
      <diagonal/>
    </border>
    <border>
      <left/>
      <right/>
      <top style="thin">
        <color theme="0"/>
      </top>
      <bottom style="thin">
        <color theme="0"/>
      </bottom>
      <diagonal/>
    </border>
  </borders>
  <cellStyleXfs count="2">
    <xf numFmtId="0" fontId="0" fillId="0" borderId="0"/>
    <xf numFmtId="0" fontId="3" fillId="0" borderId="0"/>
  </cellStyleXfs>
  <cellXfs count="166">
    <xf numFmtId="0" fontId="0" fillId="0" borderId="0" xfId="0"/>
    <xf numFmtId="0" fontId="1" fillId="2" borderId="0" xfId="0" applyFont="1" applyFill="1" applyBorder="1" applyAlignment="1">
      <alignment wrapText="1"/>
    </xf>
    <xf numFmtId="164" fontId="1" fillId="2" borderId="0" xfId="0" applyNumberFormat="1" applyFont="1" applyFill="1" applyBorder="1" applyAlignment="1">
      <alignment horizontal="center" wrapText="1"/>
    </xf>
    <xf numFmtId="0" fontId="0" fillId="2" borderId="0" xfId="0" applyFill="1" applyAlignment="1">
      <alignment wrapText="1" readingOrder="1"/>
    </xf>
    <xf numFmtId="0" fontId="1" fillId="2" borderId="0" xfId="0" applyFont="1" applyFill="1" applyBorder="1" applyAlignment="1">
      <alignment vertical="center" wrapText="1"/>
    </xf>
    <xf numFmtId="0" fontId="2" fillId="2" borderId="0" xfId="0" applyFont="1" applyFill="1" applyBorder="1" applyAlignment="1">
      <alignment wrapText="1"/>
    </xf>
    <xf numFmtId="164" fontId="2" fillId="2" borderId="0" xfId="0" applyNumberFormat="1" applyFont="1" applyFill="1" applyBorder="1" applyAlignment="1">
      <alignment horizontal="left" wrapText="1"/>
    </xf>
    <xf numFmtId="1" fontId="2" fillId="2" borderId="0" xfId="0" applyNumberFormat="1" applyFont="1" applyFill="1" applyBorder="1" applyAlignment="1">
      <alignment horizontal="right" wrapText="1"/>
    </xf>
    <xf numFmtId="164" fontId="2" fillId="2" borderId="0" xfId="0" applyNumberFormat="1" applyFont="1" applyFill="1" applyBorder="1" applyAlignment="1">
      <alignment horizontal="right" wrapText="1"/>
    </xf>
    <xf numFmtId="0" fontId="4" fillId="2" borderId="0" xfId="0" applyFont="1" applyFill="1" applyBorder="1" applyAlignment="1">
      <alignment wrapText="1"/>
    </xf>
    <xf numFmtId="164" fontId="1" fillId="2" borderId="0" xfId="0" applyNumberFormat="1" applyFont="1" applyFill="1" applyBorder="1" applyAlignment="1">
      <alignment horizontal="right" wrapText="1"/>
    </xf>
    <xf numFmtId="1" fontId="1" fillId="2" borderId="0" xfId="0" applyNumberFormat="1" applyFont="1" applyFill="1" applyBorder="1" applyAlignment="1">
      <alignment horizontal="right" wrapText="1"/>
    </xf>
    <xf numFmtId="0" fontId="1" fillId="2" borderId="0" xfId="0" applyFont="1" applyFill="1" applyBorder="1"/>
    <xf numFmtId="0" fontId="1" fillId="2" borderId="1" xfId="0" applyFont="1" applyFill="1" applyBorder="1" applyAlignment="1">
      <alignment wrapText="1"/>
    </xf>
    <xf numFmtId="164" fontId="1" fillId="2" borderId="1" xfId="0" applyNumberFormat="1" applyFont="1" applyFill="1" applyBorder="1" applyAlignment="1">
      <alignment horizontal="right" wrapText="1"/>
    </xf>
    <xf numFmtId="1" fontId="1" fillId="2" borderId="1" xfId="0" applyNumberFormat="1" applyFont="1" applyFill="1" applyBorder="1" applyAlignment="1">
      <alignment horizontal="right" wrapText="1"/>
    </xf>
    <xf numFmtId="0" fontId="0" fillId="2" borderId="0" xfId="0" applyFill="1" applyBorder="1" applyAlignment="1">
      <alignment wrapText="1"/>
    </xf>
    <xf numFmtId="0" fontId="2" fillId="2" borderId="0" xfId="0" applyFont="1" applyFill="1" applyBorder="1" applyAlignment="1">
      <alignment vertical="top" wrapText="1"/>
    </xf>
    <xf numFmtId="0" fontId="11" fillId="2" borderId="0" xfId="0" applyFont="1" applyFill="1" applyBorder="1" applyAlignment="1">
      <alignment wrapText="1"/>
    </xf>
    <xf numFmtId="164" fontId="11" fillId="2" borderId="0" xfId="0" applyNumberFormat="1" applyFont="1" applyFill="1" applyBorder="1" applyAlignment="1">
      <alignment horizontal="right" wrapText="1"/>
    </xf>
    <xf numFmtId="1" fontId="11" fillId="2" borderId="0" xfId="0" applyNumberFormat="1" applyFont="1" applyFill="1" applyBorder="1" applyAlignment="1">
      <alignment horizontal="right" wrapText="1"/>
    </xf>
    <xf numFmtId="0" fontId="7" fillId="3" borderId="0" xfId="0" applyFont="1" applyFill="1" applyBorder="1" applyAlignment="1">
      <alignment wrapText="1"/>
    </xf>
    <xf numFmtId="164" fontId="8" fillId="3" borderId="0" xfId="0" applyNumberFormat="1" applyFont="1" applyFill="1" applyBorder="1" applyAlignment="1">
      <alignment horizontal="center" wrapText="1"/>
    </xf>
    <xf numFmtId="1" fontId="8" fillId="3" borderId="0" xfId="0" applyNumberFormat="1" applyFont="1" applyFill="1" applyBorder="1" applyAlignment="1">
      <alignment horizontal="right" wrapText="1"/>
    </xf>
    <xf numFmtId="164" fontId="8" fillId="3" borderId="0" xfId="0" applyNumberFormat="1" applyFont="1" applyFill="1" applyBorder="1" applyAlignment="1">
      <alignment horizontal="right" wrapText="1"/>
    </xf>
    <xf numFmtId="0" fontId="7" fillId="3" borderId="0" xfId="0" applyFont="1" applyFill="1" applyBorder="1" applyAlignment="1">
      <alignment vertical="center" wrapText="1"/>
    </xf>
    <xf numFmtId="0" fontId="7" fillId="3" borderId="1" xfId="0" applyFont="1" applyFill="1" applyBorder="1" applyAlignment="1">
      <alignment vertical="center" wrapText="1"/>
    </xf>
    <xf numFmtId="164" fontId="7" fillId="3" borderId="1" xfId="0" applyNumberFormat="1" applyFont="1" applyFill="1" applyBorder="1" applyAlignment="1">
      <alignment horizontal="left" vertical="center" wrapText="1"/>
    </xf>
    <xf numFmtId="1" fontId="7" fillId="3"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0" fontId="2" fillId="4" borderId="0" xfId="0" applyFont="1" applyFill="1" applyBorder="1" applyAlignment="1">
      <alignment wrapText="1"/>
    </xf>
    <xf numFmtId="164" fontId="2" fillId="4" borderId="0" xfId="0" applyNumberFormat="1" applyFont="1" applyFill="1" applyBorder="1" applyAlignment="1">
      <alignment horizontal="left" wrapText="1"/>
    </xf>
    <xf numFmtId="1" fontId="2" fillId="4" borderId="0" xfId="0" applyNumberFormat="1" applyFont="1" applyFill="1" applyBorder="1" applyAlignment="1">
      <alignment horizontal="right" wrapText="1"/>
    </xf>
    <xf numFmtId="164" fontId="2" fillId="4" borderId="0" xfId="0" applyNumberFormat="1" applyFont="1" applyFill="1" applyBorder="1" applyAlignment="1">
      <alignment horizontal="right" wrapText="1"/>
    </xf>
    <xf numFmtId="164" fontId="1" fillId="4" borderId="0" xfId="0" applyNumberFormat="1" applyFont="1" applyFill="1" applyBorder="1" applyAlignment="1">
      <alignment horizontal="right" wrapText="1"/>
    </xf>
    <xf numFmtId="1" fontId="1" fillId="4" borderId="0" xfId="0" applyNumberFormat="1" applyFont="1" applyFill="1" applyBorder="1" applyAlignment="1">
      <alignment horizontal="right" wrapText="1"/>
    </xf>
    <xf numFmtId="0" fontId="1" fillId="4" borderId="0" xfId="0" applyFont="1" applyFill="1" applyBorder="1" applyAlignment="1">
      <alignment wrapText="1"/>
    </xf>
    <xf numFmtId="0" fontId="4" fillId="4" borderId="0" xfId="0" applyFont="1" applyFill="1" applyBorder="1" applyAlignment="1">
      <alignment wrapText="1"/>
    </xf>
    <xf numFmtId="164" fontId="4" fillId="4" borderId="0" xfId="0" applyNumberFormat="1" applyFont="1" applyFill="1" applyBorder="1" applyAlignment="1">
      <alignment horizontal="left" wrapText="1"/>
    </xf>
    <xf numFmtId="1" fontId="4" fillId="4" borderId="0" xfId="0" applyNumberFormat="1" applyFont="1" applyFill="1" applyBorder="1" applyAlignment="1">
      <alignment horizontal="right" wrapText="1"/>
    </xf>
    <xf numFmtId="164" fontId="4" fillId="4" borderId="0" xfId="0" applyNumberFormat="1" applyFont="1" applyFill="1" applyBorder="1" applyAlignment="1">
      <alignment horizontal="right" wrapText="1"/>
    </xf>
    <xf numFmtId="0" fontId="4" fillId="4" borderId="0" xfId="0" applyFont="1" applyFill="1" applyBorder="1"/>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0" fontId="2" fillId="2" borderId="0" xfId="0" applyFont="1" applyFill="1" applyBorder="1" applyAlignment="1">
      <alignmen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0" fontId="15" fillId="5" borderId="0" xfId="0" applyFont="1" applyFill="1" applyAlignment="1">
      <alignmen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0" fontId="1" fillId="5" borderId="0" xfId="0" applyFont="1" applyFill="1" applyBorder="1" applyAlignment="1">
      <alignment wrapText="1"/>
    </xf>
    <xf numFmtId="0" fontId="17" fillId="2" borderId="0" xfId="0" applyFont="1" applyFill="1" applyBorder="1" applyAlignment="1">
      <alignment wrapText="1"/>
    </xf>
    <xf numFmtId="0" fontId="17" fillId="2" borderId="4" xfId="0" applyFont="1" applyFill="1" applyBorder="1" applyAlignment="1">
      <alignment wrapText="1"/>
    </xf>
    <xf numFmtId="0" fontId="17" fillId="2" borderId="3" xfId="0" applyFont="1" applyFill="1" applyBorder="1" applyAlignment="1">
      <alignment wrapText="1"/>
    </xf>
    <xf numFmtId="0" fontId="19" fillId="2" borderId="0" xfId="0" applyFont="1" applyFill="1" applyBorder="1" applyAlignment="1">
      <alignment wrapText="1"/>
    </xf>
    <xf numFmtId="0" fontId="1" fillId="5" borderId="0" xfId="0" applyFont="1" applyFill="1" applyBorder="1"/>
    <xf numFmtId="164" fontId="20" fillId="6" borderId="0" xfId="0" applyNumberFormat="1" applyFont="1" applyFill="1" applyBorder="1" applyAlignment="1">
      <alignment horizontal="center" wrapText="1"/>
    </xf>
    <xf numFmtId="1" fontId="20" fillId="6" borderId="0" xfId="0" applyNumberFormat="1" applyFont="1" applyFill="1" applyBorder="1" applyAlignment="1">
      <alignment horizontal="right" wrapText="1"/>
    </xf>
    <xf numFmtId="1" fontId="2" fillId="2" borderId="4" xfId="0" applyNumberFormat="1" applyFont="1" applyFill="1" applyBorder="1" applyAlignment="1">
      <alignment horizontal="center" wrapText="1"/>
    </xf>
    <xf numFmtId="1" fontId="1" fillId="2" borderId="4" xfId="0" applyNumberFormat="1" applyFont="1" applyFill="1" applyBorder="1" applyAlignment="1">
      <alignment horizontal="right" wrapText="1"/>
    </xf>
    <xf numFmtId="1" fontId="2" fillId="2" borderId="3" xfId="0" applyNumberFormat="1" applyFont="1" applyFill="1" applyBorder="1" applyAlignment="1">
      <alignment horizontal="center" wrapText="1"/>
    </xf>
    <xf numFmtId="1" fontId="1" fillId="2" borderId="3" xfId="0" applyNumberFormat="1" applyFont="1" applyFill="1" applyBorder="1" applyAlignment="1">
      <alignment horizontal="right" wrapText="1"/>
    </xf>
    <xf numFmtId="1" fontId="2" fillId="2" borderId="5" xfId="0" applyNumberFormat="1" applyFont="1" applyFill="1" applyBorder="1" applyAlignment="1">
      <alignment horizontal="center" wrapText="1"/>
    </xf>
    <xf numFmtId="1" fontId="1" fillId="2" borderId="5" xfId="0" applyNumberFormat="1" applyFont="1" applyFill="1" applyBorder="1" applyAlignment="1">
      <alignment horizontal="right"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0" fontId="0" fillId="2" borderId="0" xfId="0" applyFill="1" applyBorder="1" applyAlignment="1">
      <alignment vertical="top" wrapText="1"/>
    </xf>
    <xf numFmtId="1" fontId="23" fillId="2" borderId="0" xfId="0" applyNumberFormat="1" applyFont="1" applyFill="1" applyBorder="1" applyAlignment="1">
      <alignment horizontal="right" wrapText="1"/>
    </xf>
    <xf numFmtId="1" fontId="24" fillId="2" borderId="0" xfId="0" applyNumberFormat="1" applyFont="1" applyFill="1" applyBorder="1" applyAlignment="1">
      <alignment horizontal="right" wrapText="1"/>
    </xf>
    <xf numFmtId="1" fontId="24" fillId="2" borderId="1" xfId="0" applyNumberFormat="1" applyFont="1" applyFill="1" applyBorder="1" applyAlignment="1">
      <alignment horizontal="right" wrapText="1"/>
    </xf>
    <xf numFmtId="1" fontId="25" fillId="6" borderId="0" xfId="0" applyNumberFormat="1" applyFont="1" applyFill="1" applyBorder="1" applyAlignment="1">
      <alignment horizontal="right" wrapText="1"/>
    </xf>
    <xf numFmtId="1" fontId="24" fillId="2" borderId="4" xfId="0" applyNumberFormat="1" applyFont="1" applyFill="1" applyBorder="1" applyAlignment="1">
      <alignment horizontal="right" wrapText="1"/>
    </xf>
    <xf numFmtId="1" fontId="24" fillId="2" borderId="3" xfId="0" applyNumberFormat="1" applyFont="1" applyFill="1" applyBorder="1" applyAlignment="1">
      <alignment horizontal="right" wrapText="1"/>
    </xf>
    <xf numFmtId="1" fontId="24" fillId="2" borderId="5" xfId="0" applyNumberFormat="1" applyFont="1" applyFill="1" applyBorder="1" applyAlignment="1">
      <alignment horizontal="right" wrapText="1"/>
    </xf>
    <xf numFmtId="0" fontId="24" fillId="2" borderId="0" xfId="0" applyFont="1" applyFill="1" applyBorder="1" applyAlignment="1">
      <alignment wrapText="1"/>
    </xf>
    <xf numFmtId="0" fontId="7" fillId="7" borderId="0" xfId="0" applyFont="1" applyFill="1" applyBorder="1" applyAlignment="1">
      <alignment wrapText="1"/>
    </xf>
    <xf numFmtId="164" fontId="8" fillId="7" borderId="0" xfId="0" applyNumberFormat="1" applyFont="1" applyFill="1" applyBorder="1" applyAlignment="1">
      <alignment horizontal="center" wrapText="1"/>
    </xf>
    <xf numFmtId="1" fontId="8" fillId="7" borderId="0" xfId="0" applyNumberFormat="1" applyFont="1" applyFill="1" applyBorder="1" applyAlignment="1">
      <alignment horizontal="right" wrapText="1"/>
    </xf>
    <xf numFmtId="1" fontId="21" fillId="7" borderId="0" xfId="0" applyNumberFormat="1" applyFont="1" applyFill="1" applyBorder="1" applyAlignment="1">
      <alignment horizontal="right" wrapText="1"/>
    </xf>
    <xf numFmtId="164" fontId="8" fillId="7" borderId="0" xfId="0" applyNumberFormat="1" applyFont="1" applyFill="1" applyBorder="1" applyAlignment="1">
      <alignment horizontal="right" wrapText="1"/>
    </xf>
    <xf numFmtId="0" fontId="7" fillId="7" borderId="0" xfId="0" applyFont="1" applyFill="1" applyBorder="1" applyAlignment="1">
      <alignment vertical="center" wrapText="1"/>
    </xf>
    <xf numFmtId="0" fontId="7" fillId="7" borderId="1" xfId="0" applyFont="1" applyFill="1" applyBorder="1" applyAlignment="1">
      <alignment vertical="center" wrapText="1"/>
    </xf>
    <xf numFmtId="164" fontId="7" fillId="7" borderId="1" xfId="0" applyNumberFormat="1" applyFont="1" applyFill="1" applyBorder="1" applyAlignment="1">
      <alignment horizontal="left" vertical="center" wrapText="1"/>
    </xf>
    <xf numFmtId="1" fontId="7" fillId="7" borderId="1" xfId="0" applyNumberFormat="1" applyFont="1" applyFill="1" applyBorder="1" applyAlignment="1">
      <alignment horizontal="right" vertical="center" wrapText="1"/>
    </xf>
    <xf numFmtId="1" fontId="22" fillId="7" borderId="1" xfId="0" applyNumberFormat="1" applyFont="1" applyFill="1" applyBorder="1" applyAlignment="1">
      <alignment horizontal="right" vertical="center" wrapText="1"/>
    </xf>
    <xf numFmtId="164" fontId="7" fillId="7" borderId="1" xfId="0" applyNumberFormat="1" applyFont="1" applyFill="1" applyBorder="1" applyAlignment="1">
      <alignment horizontal="right" vertical="center" wrapText="1"/>
    </xf>
    <xf numFmtId="0" fontId="12" fillId="7" borderId="0" xfId="0" applyFont="1" applyFill="1" applyBorder="1" applyAlignment="1">
      <alignment wrapText="1"/>
    </xf>
    <xf numFmtId="164" fontId="12" fillId="7" borderId="0" xfId="0" applyNumberFormat="1" applyFont="1" applyFill="1" applyBorder="1" applyAlignment="1">
      <alignment horizontal="right" wrapText="1"/>
    </xf>
    <xf numFmtId="164" fontId="18" fillId="7" borderId="0" xfId="0" applyNumberFormat="1" applyFont="1" applyFill="1" applyBorder="1" applyAlignment="1">
      <alignment horizontal="right" wrapText="1"/>
    </xf>
    <xf numFmtId="1" fontId="18" fillId="7" borderId="0" xfId="0" applyNumberFormat="1" applyFont="1" applyFill="1" applyBorder="1" applyAlignment="1">
      <alignment horizontal="right" wrapText="1"/>
    </xf>
    <xf numFmtId="1" fontId="26" fillId="7" borderId="0" xfId="0" applyNumberFormat="1" applyFont="1" applyFill="1" applyBorder="1" applyAlignment="1">
      <alignment horizontal="right" wrapText="1"/>
    </xf>
    <xf numFmtId="164" fontId="26" fillId="7" borderId="0" xfId="0" applyNumberFormat="1" applyFont="1" applyFill="1" applyBorder="1" applyAlignment="1">
      <alignment horizontal="left" wrapText="1"/>
    </xf>
    <xf numFmtId="0" fontId="27" fillId="7" borderId="0" xfId="0" applyFont="1" applyFill="1" applyBorder="1" applyAlignment="1">
      <alignment wrapText="1"/>
    </xf>
    <xf numFmtId="0" fontId="2" fillId="8" borderId="0" xfId="0" applyFont="1" applyFill="1" applyBorder="1" applyAlignment="1">
      <alignment wrapText="1"/>
    </xf>
    <xf numFmtId="164" fontId="2" fillId="8" borderId="0" xfId="0" applyNumberFormat="1" applyFont="1" applyFill="1" applyBorder="1" applyAlignment="1">
      <alignment horizontal="left" wrapText="1"/>
    </xf>
    <xf numFmtId="1" fontId="2" fillId="8" borderId="0" xfId="0" applyNumberFormat="1" applyFont="1" applyFill="1" applyBorder="1" applyAlignment="1">
      <alignment horizontal="right" wrapText="1"/>
    </xf>
    <xf numFmtId="1" fontId="23" fillId="8" borderId="0" xfId="0" applyNumberFormat="1" applyFont="1" applyFill="1" applyBorder="1" applyAlignment="1">
      <alignment horizontal="right" wrapText="1"/>
    </xf>
    <xf numFmtId="164" fontId="2" fillId="8" borderId="0" xfId="0" applyNumberFormat="1" applyFont="1" applyFill="1" applyBorder="1" applyAlignment="1">
      <alignment horizontal="right" wrapText="1"/>
    </xf>
    <xf numFmtId="164" fontId="1" fillId="8" borderId="0" xfId="0" applyNumberFormat="1" applyFont="1" applyFill="1" applyBorder="1" applyAlignment="1">
      <alignment horizontal="right" wrapText="1"/>
    </xf>
    <xf numFmtId="1" fontId="1" fillId="8" borderId="0" xfId="0" applyNumberFormat="1" applyFont="1" applyFill="1" applyBorder="1" applyAlignment="1">
      <alignment horizontal="right" wrapText="1"/>
    </xf>
    <xf numFmtId="1" fontId="24" fillId="8" borderId="0" xfId="0" applyNumberFormat="1" applyFont="1" applyFill="1" applyBorder="1" applyAlignment="1">
      <alignment horizontal="right" wrapText="1"/>
    </xf>
    <xf numFmtId="0" fontId="1" fillId="8" borderId="0" xfId="0" applyFont="1" applyFill="1" applyBorder="1" applyAlignment="1">
      <alignment wrapText="1"/>
    </xf>
    <xf numFmtId="164" fontId="7" fillId="3" borderId="0" xfId="0" applyNumberFormat="1" applyFont="1" applyFill="1" applyBorder="1" applyAlignment="1">
      <alignment horizontal="left" vertical="center" wrapText="1"/>
    </xf>
    <xf numFmtId="1" fontId="7" fillId="3" borderId="0" xfId="0" applyNumberFormat="1" applyFont="1" applyFill="1" applyBorder="1" applyAlignment="1">
      <alignment horizontal="right" vertical="center" wrapText="1"/>
    </xf>
    <xf numFmtId="164" fontId="7" fillId="3" borderId="0" xfId="0" applyNumberFormat="1" applyFont="1" applyFill="1" applyBorder="1" applyAlignment="1">
      <alignment horizontal="right" vertical="center" wrapText="1"/>
    </xf>
    <xf numFmtId="164" fontId="7" fillId="7" borderId="0" xfId="0" applyNumberFormat="1" applyFont="1" applyFill="1" applyBorder="1" applyAlignment="1">
      <alignment horizontal="left" vertical="center" wrapText="1"/>
    </xf>
    <xf numFmtId="1" fontId="7" fillId="7" borderId="0" xfId="0" applyNumberFormat="1" applyFont="1" applyFill="1" applyBorder="1" applyAlignment="1">
      <alignment horizontal="right" vertical="center" wrapText="1"/>
    </xf>
    <xf numFmtId="164" fontId="7" fillId="7" borderId="0" xfId="0" applyNumberFormat="1" applyFont="1" applyFill="1" applyBorder="1" applyAlignment="1">
      <alignment horizontal="right" vertical="center" wrapText="1"/>
    </xf>
    <xf numFmtId="164" fontId="16" fillId="5" borderId="0" xfId="0" applyNumberFormat="1" applyFont="1" applyFill="1" applyBorder="1" applyAlignment="1">
      <alignment wrapText="1"/>
    </xf>
    <xf numFmtId="0" fontId="28" fillId="5" borderId="0" xfId="0" applyFont="1" applyFill="1" applyBorder="1"/>
    <xf numFmtId="0" fontId="29" fillId="6" borderId="0" xfId="0" applyFont="1" applyFill="1" applyBorder="1"/>
    <xf numFmtId="0" fontId="29" fillId="6" borderId="0" xfId="0" applyFont="1" applyFill="1" applyBorder="1" applyAlignment="1">
      <alignment wrapText="1"/>
    </xf>
    <xf numFmtId="0" fontId="1" fillId="2" borderId="0" xfId="0" applyFont="1" applyFill="1" applyBorder="1" applyAlignment="1">
      <alignment vertical="top" wrapText="1"/>
    </xf>
    <xf numFmtId="1" fontId="1" fillId="2" borderId="0" xfId="0" applyNumberFormat="1" applyFont="1" applyFill="1" applyBorder="1" applyAlignment="1">
      <alignment horizontal="right" wrapText="1"/>
    </xf>
    <xf numFmtId="0" fontId="1" fillId="5" borderId="0" xfId="0" applyFont="1" applyFill="1" applyBorder="1" applyAlignment="1">
      <alignment vertical="top"/>
    </xf>
    <xf numFmtId="0" fontId="1" fillId="5" borderId="0" xfId="0" applyFont="1" applyFill="1" applyBorder="1" applyAlignment="1">
      <alignment vertical="top" wrapText="1"/>
    </xf>
    <xf numFmtId="0" fontId="1" fillId="2" borderId="4" xfId="0" applyFont="1" applyFill="1" applyBorder="1" applyAlignment="1">
      <alignment wrapText="1"/>
    </xf>
    <xf numFmtId="0" fontId="1" fillId="2" borderId="3" xfId="0" applyFont="1" applyFill="1" applyBorder="1" applyAlignment="1">
      <alignment wrapText="1"/>
    </xf>
    <xf numFmtId="0" fontId="32" fillId="7" borderId="0" xfId="0" applyFont="1" applyFill="1" applyBorder="1" applyAlignment="1">
      <alignment horizontal="right" wrapText="1"/>
    </xf>
    <xf numFmtId="0" fontId="33" fillId="7" borderId="0" xfId="0" applyFont="1" applyFill="1" applyBorder="1" applyAlignment="1">
      <alignment horizontal="right" wrapText="1"/>
    </xf>
    <xf numFmtId="164" fontId="33" fillId="7" borderId="0" xfId="0" applyNumberFormat="1" applyFont="1" applyFill="1" applyBorder="1" applyAlignment="1">
      <alignment horizontal="right" wrapText="1"/>
    </xf>
    <xf numFmtId="1" fontId="33" fillId="7" borderId="0" xfId="0" applyNumberFormat="1" applyFont="1" applyFill="1" applyBorder="1" applyAlignment="1">
      <alignment horizontal="right" wrapText="1"/>
    </xf>
    <xf numFmtId="0" fontId="34" fillId="7" borderId="0" xfId="0" applyFont="1" applyFill="1" applyBorder="1" applyAlignment="1">
      <alignment wrapText="1"/>
    </xf>
    <xf numFmtId="164" fontId="17" fillId="2" borderId="4" xfId="0" applyNumberFormat="1" applyFont="1" applyFill="1" applyBorder="1" applyAlignment="1">
      <alignment wrapText="1"/>
    </xf>
    <xf numFmtId="164" fontId="17" fillId="2" borderId="3" xfId="0" applyNumberFormat="1" applyFont="1" applyFill="1" applyBorder="1" applyAlignment="1">
      <alignment wrapText="1"/>
    </xf>
    <xf numFmtId="0" fontId="17" fillId="2" borderId="0" xfId="0" applyFont="1" applyFill="1" applyBorder="1" applyAlignment="1">
      <alignment horizontal="right" wrapText="1"/>
    </xf>
    <xf numFmtId="0" fontId="17" fillId="2" borderId="4" xfId="0" applyFont="1" applyFill="1" applyBorder="1" applyAlignment="1">
      <alignment horizontal="right" wrapText="1"/>
    </xf>
    <xf numFmtId="0" fontId="17" fillId="2" borderId="3" xfId="0" applyFont="1" applyFill="1" applyBorder="1" applyAlignment="1">
      <alignment horizontal="right" wrapText="1"/>
    </xf>
    <xf numFmtId="0" fontId="1" fillId="2" borderId="0" xfId="0" applyFont="1" applyFill="1" applyBorder="1" applyAlignment="1">
      <alignment horizontal="right" wrapText="1"/>
    </xf>
    <xf numFmtId="164" fontId="1" fillId="2" borderId="0" xfId="0" applyNumberFormat="1" applyFont="1" applyFill="1" applyBorder="1" applyAlignment="1">
      <alignment horizontal="center" wrapText="1"/>
    </xf>
    <xf numFmtId="0" fontId="17" fillId="5" borderId="0" xfId="0" applyFont="1" applyFill="1" applyBorder="1" applyAlignment="1">
      <alignment vertical="top" wrapText="1"/>
    </xf>
    <xf numFmtId="0" fontId="19" fillId="9" borderId="6" xfId="0" applyFont="1" applyFill="1" applyBorder="1" applyAlignment="1">
      <alignment vertical="top"/>
    </xf>
    <xf numFmtId="0" fontId="35" fillId="5" borderId="0" xfId="0" applyFont="1" applyFill="1" applyBorder="1" applyAlignment="1">
      <alignment wrapText="1"/>
    </xf>
    <xf numFmtId="0" fontId="17" fillId="5" borderId="0" xfId="0" applyFont="1" applyFill="1" applyBorder="1" applyAlignment="1">
      <alignment wrapText="1"/>
    </xf>
    <xf numFmtId="0" fontId="9" fillId="3" borderId="2" xfId="0" applyFont="1" applyFill="1" applyBorder="1" applyAlignment="1">
      <alignment vertical="center" wrapText="1" readingOrder="1"/>
    </xf>
    <xf numFmtId="0" fontId="9" fillId="3" borderId="2" xfId="0" applyFont="1" applyFill="1" applyBorder="1" applyAlignment="1">
      <alignment wrapText="1" readingOrder="1"/>
    </xf>
    <xf numFmtId="0" fontId="7" fillId="3" borderId="0" xfId="0" applyFont="1" applyFill="1" applyBorder="1" applyAlignment="1">
      <alignment horizontal="left" vertical="center" wrapText="1"/>
    </xf>
    <xf numFmtId="0" fontId="2" fillId="2" borderId="0" xfId="0" applyFont="1" applyFill="1" applyBorder="1" applyAlignment="1">
      <alignment wrapText="1"/>
    </xf>
    <xf numFmtId="164" fontId="1" fillId="2" borderId="0" xfId="0" applyNumberFormat="1" applyFont="1" applyFill="1" applyBorder="1" applyAlignment="1">
      <alignment horizontal="center" wrapText="1"/>
    </xf>
    <xf numFmtId="1" fontId="1" fillId="2" borderId="0" xfId="0" applyNumberFormat="1" applyFont="1" applyFill="1" applyBorder="1" applyAlignment="1">
      <alignment horizontal="right" wrapText="1"/>
    </xf>
    <xf numFmtId="164" fontId="1" fillId="2" borderId="0" xfId="0" applyNumberFormat="1" applyFont="1" applyFill="1" applyBorder="1" applyAlignment="1">
      <alignment horizontal="right" wrapText="1"/>
    </xf>
    <xf numFmtId="0" fontId="9" fillId="7" borderId="2" xfId="0" applyFont="1" applyFill="1" applyBorder="1" applyAlignment="1">
      <alignment vertical="center" wrapText="1" readingOrder="1"/>
    </xf>
    <xf numFmtId="0" fontId="9" fillId="7" borderId="2" xfId="0" applyFont="1" applyFill="1" applyBorder="1" applyAlignment="1">
      <alignment wrapText="1" readingOrder="1"/>
    </xf>
    <xf numFmtId="0" fontId="7" fillId="7" borderId="0" xfId="0" applyFont="1" applyFill="1" applyBorder="1" applyAlignment="1">
      <alignment horizontal="left" vertical="center" wrapText="1"/>
    </xf>
    <xf numFmtId="0" fontId="30" fillId="0" borderId="0" xfId="0" applyFont="1" applyAlignment="1">
      <alignment horizontal="left" wrapText="1" readingOrder="1"/>
    </xf>
    <xf numFmtId="0" fontId="0" fillId="0" borderId="0" xfId="0" applyAlignment="1">
      <alignment wrapText="1"/>
    </xf>
    <xf numFmtId="0" fontId="1" fillId="2" borderId="0" xfId="0" applyFont="1" applyFill="1" applyBorder="1" applyAlignment="1">
      <alignment vertical="top" wrapText="1"/>
    </xf>
    <xf numFmtId="0" fontId="0" fillId="0" borderId="0" xfId="0" applyBorder="1" applyAlignment="1">
      <alignment vertical="top" wrapText="1"/>
    </xf>
    <xf numFmtId="0" fontId="4" fillId="2" borderId="0" xfId="1" applyFont="1" applyFill="1" applyBorder="1" applyAlignment="1">
      <alignment horizontal="left" wrapText="1"/>
    </xf>
    <xf numFmtId="0" fontId="6" fillId="2" borderId="0" xfId="0" applyFont="1" applyFill="1" applyBorder="1" applyAlignment="1">
      <alignment horizontal="left" wrapText="1"/>
    </xf>
    <xf numFmtId="0" fontId="1" fillId="2" borderId="0" xfId="0" applyFont="1" applyFill="1" applyBorder="1" applyAlignment="1">
      <alignment horizontal="left" wrapText="1"/>
    </xf>
    <xf numFmtId="0" fontId="2" fillId="2" borderId="0" xfId="0" applyFont="1" applyFill="1" applyBorder="1" applyAlignment="1">
      <alignment vertical="top" wrapText="1"/>
    </xf>
    <xf numFmtId="0" fontId="7" fillId="6" borderId="0" xfId="0" applyFont="1" applyFill="1" applyBorder="1" applyAlignment="1">
      <alignment vertical="top" wrapText="1"/>
    </xf>
    <xf numFmtId="0" fontId="4" fillId="2" borderId="0" xfId="0" applyFont="1" applyFill="1" applyBorder="1" applyAlignment="1">
      <alignment vertical="top" wrapText="1"/>
    </xf>
  </cellXfs>
  <cellStyles count="2">
    <cellStyle name="Normal" xfId="0" builtinId="0"/>
    <cellStyle name="Normal_Dependency ratio 1990-2050"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3.xml"/><Relationship Id="rId4" Type="http://schemas.openxmlformats.org/officeDocument/2006/relationships/chartsheet" Target="chartsheets/sheet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Europe | </a:t>
            </a:r>
            <a:r>
              <a:rPr lang="en-US" sz="1600" b="0"/>
              <a:t>Old-age pensioners (above</a:t>
            </a:r>
            <a:r>
              <a:rPr lang="en-US" sz="1600" b="0" baseline="0"/>
              <a:t> retirement age</a:t>
            </a:r>
            <a:r>
              <a:rPr lang="en-US" sz="1600" b="0"/>
              <a:t>) as a proportion of the population</a:t>
            </a:r>
            <a:r>
              <a:rPr lang="en-US" sz="1600" b="0" baseline="0"/>
              <a:t> above retirement age</a:t>
            </a:r>
            <a:r>
              <a:rPr lang="en-US" sz="1600" b="0"/>
              <a:t> (%)</a:t>
            </a:r>
          </a:p>
        </c:rich>
      </c:tx>
      <c:layout/>
      <c:overlay val="1"/>
    </c:title>
    <c:plotArea>
      <c:layout>
        <c:manualLayout>
          <c:layoutTarget val="inner"/>
          <c:xMode val="edge"/>
          <c:yMode val="edge"/>
          <c:x val="0.11303826460408964"/>
          <c:y val="0.1192857285020226"/>
          <c:w val="0.78250106594491708"/>
          <c:h val="0.56854658504422151"/>
        </c:manualLayout>
      </c:layout>
      <c:barChart>
        <c:barDir val="col"/>
        <c:grouping val="clustered"/>
        <c:ser>
          <c:idx val="0"/>
          <c:order val="0"/>
          <c:tx>
            <c:strRef>
              <c:f>'Data for Graphs'!$D$3</c:f>
              <c:strCache>
                <c:ptCount val="1"/>
                <c:pt idx="0">
                  <c:v>Total</c:v>
                </c:pt>
              </c:strCache>
            </c:strRef>
          </c:tx>
          <c:spPr>
            <a:solidFill>
              <a:schemeClr val="accent1">
                <a:lumMod val="75000"/>
              </a:schemeClr>
            </a:solidFill>
          </c:spPr>
          <c:cat>
            <c:strRef>
              <c:f>'Data for Graphs'!$B$4:$C$44</c:f>
              <c:strCache>
                <c:ptCount val="41"/>
                <c:pt idx="0">
                  <c:v>Bosnia Herzegovina</c:v>
                </c:pt>
                <c:pt idx="1">
                  <c:v>Serbia</c:v>
                </c:pt>
                <c:pt idx="2">
                  <c:v>Macedonia, The former Yugoslav Rep. of</c:v>
                </c:pt>
                <c:pt idx="3">
                  <c:v>Montenegro</c:v>
                </c:pt>
                <c:pt idx="4">
                  <c:v>Malta</c:v>
                </c:pt>
                <c:pt idx="5">
                  <c:v>Spain</c:v>
                </c:pt>
                <c:pt idx="6">
                  <c:v>Moldova, Republic of</c:v>
                </c:pt>
                <c:pt idx="7">
                  <c:v>Albania</c:v>
                </c:pt>
                <c:pt idx="8">
                  <c:v>Greece</c:v>
                </c:pt>
                <c:pt idx="9">
                  <c:v>Hungary</c:v>
                </c:pt>
                <c:pt idx="10">
                  <c:v>Italy</c:v>
                </c:pt>
                <c:pt idx="11">
                  <c:v>Cyprus</c:v>
                </c:pt>
                <c:pt idx="12">
                  <c:v>Turkey</c:v>
                </c:pt>
                <c:pt idx="13">
                  <c:v>Luxembourg</c:v>
                </c:pt>
                <c:pt idx="14">
                  <c:v>Belgium</c:v>
                </c:pt>
                <c:pt idx="15">
                  <c:v>Ireland</c:v>
                </c:pt>
                <c:pt idx="16">
                  <c:v>Belarus</c:v>
                </c:pt>
                <c:pt idx="17">
                  <c:v>Slovenia</c:v>
                </c:pt>
                <c:pt idx="18">
                  <c:v>Ukraine</c:v>
                </c:pt>
                <c:pt idx="19">
                  <c:v>Poland</c:v>
                </c:pt>
                <c:pt idx="20">
                  <c:v>Estonia</c:v>
                </c:pt>
                <c:pt idx="21">
                  <c:v>Romania</c:v>
                </c:pt>
                <c:pt idx="22">
                  <c:v>Denmark</c:v>
                </c:pt>
                <c:pt idx="23">
                  <c:v>Bulgaria</c:v>
                </c:pt>
                <c:pt idx="24">
                  <c:v>Germany</c:v>
                </c:pt>
                <c:pt idx="25">
                  <c:v>Austria</c:v>
                </c:pt>
                <c:pt idx="26">
                  <c:v>Croatia</c:v>
                </c:pt>
                <c:pt idx="27">
                  <c:v>Czech Republic</c:v>
                </c:pt>
                <c:pt idx="28">
                  <c:v>Finland</c:v>
                </c:pt>
                <c:pt idx="29">
                  <c:v>France</c:v>
                </c:pt>
                <c:pt idx="30">
                  <c:v>Iceland</c:v>
                </c:pt>
                <c:pt idx="31">
                  <c:v>Latvia</c:v>
                </c:pt>
                <c:pt idx="32">
                  <c:v>Lithuania</c:v>
                </c:pt>
                <c:pt idx="33">
                  <c:v>Netherlands</c:v>
                </c:pt>
                <c:pt idx="34">
                  <c:v>Norway</c:v>
                </c:pt>
                <c:pt idx="35">
                  <c:v>Portugal</c:v>
                </c:pt>
                <c:pt idx="36">
                  <c:v>Russian Federation</c:v>
                </c:pt>
                <c:pt idx="37">
                  <c:v>Slovakia</c:v>
                </c:pt>
                <c:pt idx="38">
                  <c:v>Sweden</c:v>
                </c:pt>
                <c:pt idx="39">
                  <c:v>Switzerland</c:v>
                </c:pt>
                <c:pt idx="40">
                  <c:v>United Kingdom</c:v>
                </c:pt>
              </c:strCache>
            </c:strRef>
          </c:cat>
          <c:val>
            <c:numRef>
              <c:f>'Data for Graphs'!$D$4:$D$44</c:f>
              <c:numCache>
                <c:formatCode>0.0</c:formatCode>
                <c:ptCount val="41"/>
                <c:pt idx="0">
                  <c:v>29.6</c:v>
                </c:pt>
                <c:pt idx="1">
                  <c:v>46.126015247933772</c:v>
                </c:pt>
                <c:pt idx="2">
                  <c:v>52.2</c:v>
                </c:pt>
                <c:pt idx="3">
                  <c:v>52.3</c:v>
                </c:pt>
                <c:pt idx="4">
                  <c:v>60.2</c:v>
                </c:pt>
                <c:pt idx="5">
                  <c:v>68.099999999999994</c:v>
                </c:pt>
                <c:pt idx="6">
                  <c:v>72.8</c:v>
                </c:pt>
                <c:pt idx="7">
                  <c:v>77</c:v>
                </c:pt>
                <c:pt idx="8">
                  <c:v>77.900000000000006</c:v>
                </c:pt>
                <c:pt idx="9">
                  <c:v>79.5</c:v>
                </c:pt>
                <c:pt idx="10">
                  <c:v>81.400000000000006</c:v>
                </c:pt>
                <c:pt idx="11">
                  <c:v>82.4</c:v>
                </c:pt>
                <c:pt idx="12">
                  <c:v>88.1</c:v>
                </c:pt>
                <c:pt idx="13">
                  <c:v>90</c:v>
                </c:pt>
                <c:pt idx="14">
                  <c:v>90.9</c:v>
                </c:pt>
                <c:pt idx="15">
                  <c:v>90.9</c:v>
                </c:pt>
                <c:pt idx="16">
                  <c:v>93.6</c:v>
                </c:pt>
                <c:pt idx="17">
                  <c:v>94.3</c:v>
                </c:pt>
                <c:pt idx="18">
                  <c:v>95</c:v>
                </c:pt>
                <c:pt idx="19">
                  <c:v>96.5</c:v>
                </c:pt>
                <c:pt idx="20">
                  <c:v>98</c:v>
                </c:pt>
                <c:pt idx="21">
                  <c:v>98</c:v>
                </c:pt>
                <c:pt idx="22">
                  <c:v>99.134908520735166</c:v>
                </c:pt>
                <c:pt idx="23">
                  <c:v>99.3</c:v>
                </c:pt>
                <c:pt idx="24">
                  <c:v>99.4</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numCache>
            </c:numRef>
          </c:val>
        </c:ser>
        <c:ser>
          <c:idx val="1"/>
          <c:order val="1"/>
          <c:tx>
            <c:strRef>
              <c:f>'Data for Graphs'!$E$3</c:f>
              <c:strCache>
                <c:ptCount val="1"/>
                <c:pt idx="0">
                  <c:v>Male</c:v>
                </c:pt>
              </c:strCache>
            </c:strRef>
          </c:tx>
          <c:spPr>
            <a:solidFill>
              <a:schemeClr val="accent5">
                <a:alpha val="63000"/>
              </a:schemeClr>
            </a:solidFill>
            <a:ln>
              <a:solidFill>
                <a:schemeClr val="bg1"/>
              </a:solidFill>
            </a:ln>
          </c:spPr>
          <c:cat>
            <c:strRef>
              <c:f>'Data for Graphs'!$B$4:$C$44</c:f>
              <c:strCache>
                <c:ptCount val="41"/>
                <c:pt idx="0">
                  <c:v>Bosnia Herzegovina</c:v>
                </c:pt>
                <c:pt idx="1">
                  <c:v>Serbia</c:v>
                </c:pt>
                <c:pt idx="2">
                  <c:v>Macedonia, The former Yugoslav Rep. of</c:v>
                </c:pt>
                <c:pt idx="3">
                  <c:v>Montenegro</c:v>
                </c:pt>
                <c:pt idx="4">
                  <c:v>Malta</c:v>
                </c:pt>
                <c:pt idx="5">
                  <c:v>Spain</c:v>
                </c:pt>
                <c:pt idx="6">
                  <c:v>Moldova, Republic of</c:v>
                </c:pt>
                <c:pt idx="7">
                  <c:v>Albania</c:v>
                </c:pt>
                <c:pt idx="8">
                  <c:v>Greece</c:v>
                </c:pt>
                <c:pt idx="9">
                  <c:v>Hungary</c:v>
                </c:pt>
                <c:pt idx="10">
                  <c:v>Italy</c:v>
                </c:pt>
                <c:pt idx="11">
                  <c:v>Cyprus</c:v>
                </c:pt>
                <c:pt idx="12">
                  <c:v>Turkey</c:v>
                </c:pt>
                <c:pt idx="13">
                  <c:v>Luxembourg</c:v>
                </c:pt>
                <c:pt idx="14">
                  <c:v>Belgium</c:v>
                </c:pt>
                <c:pt idx="15">
                  <c:v>Ireland</c:v>
                </c:pt>
                <c:pt idx="16">
                  <c:v>Belarus</c:v>
                </c:pt>
                <c:pt idx="17">
                  <c:v>Slovenia</c:v>
                </c:pt>
                <c:pt idx="18">
                  <c:v>Ukraine</c:v>
                </c:pt>
                <c:pt idx="19">
                  <c:v>Poland</c:v>
                </c:pt>
                <c:pt idx="20">
                  <c:v>Estonia</c:v>
                </c:pt>
                <c:pt idx="21">
                  <c:v>Romania</c:v>
                </c:pt>
                <c:pt idx="22">
                  <c:v>Denmark</c:v>
                </c:pt>
                <c:pt idx="23">
                  <c:v>Bulgaria</c:v>
                </c:pt>
                <c:pt idx="24">
                  <c:v>Germany</c:v>
                </c:pt>
                <c:pt idx="25">
                  <c:v>Austria</c:v>
                </c:pt>
                <c:pt idx="26">
                  <c:v>Croatia</c:v>
                </c:pt>
                <c:pt idx="27">
                  <c:v>Czech Republic</c:v>
                </c:pt>
                <c:pt idx="28">
                  <c:v>Finland</c:v>
                </c:pt>
                <c:pt idx="29">
                  <c:v>France</c:v>
                </c:pt>
                <c:pt idx="30">
                  <c:v>Iceland</c:v>
                </c:pt>
                <c:pt idx="31">
                  <c:v>Latvia</c:v>
                </c:pt>
                <c:pt idx="32">
                  <c:v>Lithuania</c:v>
                </c:pt>
                <c:pt idx="33">
                  <c:v>Netherlands</c:v>
                </c:pt>
                <c:pt idx="34">
                  <c:v>Norway</c:v>
                </c:pt>
                <c:pt idx="35">
                  <c:v>Portugal</c:v>
                </c:pt>
                <c:pt idx="36">
                  <c:v>Russian Federation</c:v>
                </c:pt>
                <c:pt idx="37">
                  <c:v>Slovakia</c:v>
                </c:pt>
                <c:pt idx="38">
                  <c:v>Sweden</c:v>
                </c:pt>
                <c:pt idx="39">
                  <c:v>Switzerland</c:v>
                </c:pt>
                <c:pt idx="40">
                  <c:v>United Kingdom</c:v>
                </c:pt>
              </c:strCache>
            </c:strRef>
          </c:cat>
          <c:val>
            <c:numRef>
              <c:f>'Data for Graphs'!$E$4:$E$44</c:f>
              <c:numCache>
                <c:formatCode>0.0</c:formatCode>
                <c:ptCount val="41"/>
                <c:pt idx="1">
                  <c:v>48.444323639324075</c:v>
                </c:pt>
                <c:pt idx="4">
                  <c:v>98.1</c:v>
                </c:pt>
                <c:pt idx="5">
                  <c:v>97</c:v>
                </c:pt>
                <c:pt idx="6">
                  <c:v>63.7</c:v>
                </c:pt>
                <c:pt idx="7">
                  <c:v>100</c:v>
                </c:pt>
                <c:pt idx="8">
                  <c:v>100</c:v>
                </c:pt>
                <c:pt idx="9">
                  <c:v>76.900000000000006</c:v>
                </c:pt>
                <c:pt idx="10">
                  <c:v>100</c:v>
                </c:pt>
                <c:pt idx="11">
                  <c:v>100</c:v>
                </c:pt>
                <c:pt idx="13">
                  <c:v>100</c:v>
                </c:pt>
                <c:pt idx="14">
                  <c:v>100</c:v>
                </c:pt>
                <c:pt idx="15">
                  <c:v>100</c:v>
                </c:pt>
                <c:pt idx="17">
                  <c:v>100</c:v>
                </c:pt>
                <c:pt idx="19">
                  <c:v>100</c:v>
                </c:pt>
                <c:pt idx="20">
                  <c:v>98.5</c:v>
                </c:pt>
                <c:pt idx="21">
                  <c:v>100</c:v>
                </c:pt>
                <c:pt idx="22">
                  <c:v>98.344691476991073</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numCache>
            </c:numRef>
          </c:val>
        </c:ser>
        <c:ser>
          <c:idx val="2"/>
          <c:order val="2"/>
          <c:tx>
            <c:strRef>
              <c:f>'Data for Graphs'!$F$3</c:f>
              <c:strCache>
                <c:ptCount val="1"/>
                <c:pt idx="0">
                  <c:v>Female</c:v>
                </c:pt>
              </c:strCache>
            </c:strRef>
          </c:tx>
          <c:spPr>
            <a:solidFill>
              <a:srgbClr val="4F81BD">
                <a:lumMod val="60000"/>
                <a:lumOff val="40000"/>
                <a:alpha val="64000"/>
              </a:srgbClr>
            </a:solidFill>
            <a:ln>
              <a:solidFill>
                <a:prstClr val="white"/>
              </a:solidFill>
            </a:ln>
          </c:spPr>
          <c:cat>
            <c:strRef>
              <c:f>'Data for Graphs'!$B$4:$C$44</c:f>
              <c:strCache>
                <c:ptCount val="41"/>
                <c:pt idx="0">
                  <c:v>Bosnia Herzegovina</c:v>
                </c:pt>
                <c:pt idx="1">
                  <c:v>Serbia</c:v>
                </c:pt>
                <c:pt idx="2">
                  <c:v>Macedonia, The former Yugoslav Rep. of</c:v>
                </c:pt>
                <c:pt idx="3">
                  <c:v>Montenegro</c:v>
                </c:pt>
                <c:pt idx="4">
                  <c:v>Malta</c:v>
                </c:pt>
                <c:pt idx="5">
                  <c:v>Spain</c:v>
                </c:pt>
                <c:pt idx="6">
                  <c:v>Moldova, Republic of</c:v>
                </c:pt>
                <c:pt idx="7">
                  <c:v>Albania</c:v>
                </c:pt>
                <c:pt idx="8">
                  <c:v>Greece</c:v>
                </c:pt>
                <c:pt idx="9">
                  <c:v>Hungary</c:v>
                </c:pt>
                <c:pt idx="10">
                  <c:v>Italy</c:v>
                </c:pt>
                <c:pt idx="11">
                  <c:v>Cyprus</c:v>
                </c:pt>
                <c:pt idx="12">
                  <c:v>Turkey</c:v>
                </c:pt>
                <c:pt idx="13">
                  <c:v>Luxembourg</c:v>
                </c:pt>
                <c:pt idx="14">
                  <c:v>Belgium</c:v>
                </c:pt>
                <c:pt idx="15">
                  <c:v>Ireland</c:v>
                </c:pt>
                <c:pt idx="16">
                  <c:v>Belarus</c:v>
                </c:pt>
                <c:pt idx="17">
                  <c:v>Slovenia</c:v>
                </c:pt>
                <c:pt idx="18">
                  <c:v>Ukraine</c:v>
                </c:pt>
                <c:pt idx="19">
                  <c:v>Poland</c:v>
                </c:pt>
                <c:pt idx="20">
                  <c:v>Estonia</c:v>
                </c:pt>
                <c:pt idx="21">
                  <c:v>Romania</c:v>
                </c:pt>
                <c:pt idx="22">
                  <c:v>Denmark</c:v>
                </c:pt>
                <c:pt idx="23">
                  <c:v>Bulgaria</c:v>
                </c:pt>
                <c:pt idx="24">
                  <c:v>Germany</c:v>
                </c:pt>
                <c:pt idx="25">
                  <c:v>Austria</c:v>
                </c:pt>
                <c:pt idx="26">
                  <c:v>Croatia</c:v>
                </c:pt>
                <c:pt idx="27">
                  <c:v>Czech Republic</c:v>
                </c:pt>
                <c:pt idx="28">
                  <c:v>Finland</c:v>
                </c:pt>
                <c:pt idx="29">
                  <c:v>France</c:v>
                </c:pt>
                <c:pt idx="30">
                  <c:v>Iceland</c:v>
                </c:pt>
                <c:pt idx="31">
                  <c:v>Latvia</c:v>
                </c:pt>
                <c:pt idx="32">
                  <c:v>Lithuania</c:v>
                </c:pt>
                <c:pt idx="33">
                  <c:v>Netherlands</c:v>
                </c:pt>
                <c:pt idx="34">
                  <c:v>Norway</c:v>
                </c:pt>
                <c:pt idx="35">
                  <c:v>Portugal</c:v>
                </c:pt>
                <c:pt idx="36">
                  <c:v>Russian Federation</c:v>
                </c:pt>
                <c:pt idx="37">
                  <c:v>Slovakia</c:v>
                </c:pt>
                <c:pt idx="38">
                  <c:v>Sweden</c:v>
                </c:pt>
                <c:pt idx="39">
                  <c:v>Switzerland</c:v>
                </c:pt>
                <c:pt idx="40">
                  <c:v>United Kingdom</c:v>
                </c:pt>
              </c:strCache>
            </c:strRef>
          </c:cat>
          <c:val>
            <c:numRef>
              <c:f>'Data for Graphs'!$F$4:$F$44</c:f>
              <c:numCache>
                <c:formatCode>0.0</c:formatCode>
                <c:ptCount val="41"/>
                <c:pt idx="1">
                  <c:v>44.780047539001835</c:v>
                </c:pt>
                <c:pt idx="4">
                  <c:v>31.7</c:v>
                </c:pt>
                <c:pt idx="5">
                  <c:v>46.6</c:v>
                </c:pt>
                <c:pt idx="6">
                  <c:v>77</c:v>
                </c:pt>
                <c:pt idx="7">
                  <c:v>60.8</c:v>
                </c:pt>
                <c:pt idx="8">
                  <c:v>54.9</c:v>
                </c:pt>
                <c:pt idx="9">
                  <c:v>81.099999999999994</c:v>
                </c:pt>
                <c:pt idx="10">
                  <c:v>69.7</c:v>
                </c:pt>
                <c:pt idx="11">
                  <c:v>54.1</c:v>
                </c:pt>
                <c:pt idx="13">
                  <c:v>57.1</c:v>
                </c:pt>
                <c:pt idx="14">
                  <c:v>70.099999999999994</c:v>
                </c:pt>
                <c:pt idx="15">
                  <c:v>65.900000000000006</c:v>
                </c:pt>
                <c:pt idx="17">
                  <c:v>82.3</c:v>
                </c:pt>
                <c:pt idx="19">
                  <c:v>94.9</c:v>
                </c:pt>
                <c:pt idx="20">
                  <c:v>97.5</c:v>
                </c:pt>
                <c:pt idx="21">
                  <c:v>85.9</c:v>
                </c:pt>
                <c:pt idx="22">
                  <c:v>99.778509789716367</c:v>
                </c:pt>
                <c:pt idx="23">
                  <c:v>97.7</c:v>
                </c:pt>
                <c:pt idx="24">
                  <c:v>99</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numCache>
            </c:numRef>
          </c:val>
        </c:ser>
        <c:gapWidth val="3"/>
        <c:overlap val="51"/>
        <c:axId val="77196288"/>
        <c:axId val="77013760"/>
      </c:barChart>
      <c:catAx>
        <c:axId val="77196288"/>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77013760"/>
        <c:crosses val="autoZero"/>
        <c:auto val="1"/>
        <c:lblAlgn val="ctr"/>
        <c:lblOffset val="100"/>
      </c:catAx>
      <c:valAx>
        <c:axId val="77013760"/>
        <c:scaling>
          <c:orientation val="minMax"/>
          <c:max val="100"/>
          <c:min val="0"/>
        </c:scaling>
        <c:axPos val="l"/>
        <c:majorGridlines/>
        <c:title>
          <c:tx>
            <c:rich>
              <a:bodyPr rot="-5400000" vert="horz"/>
              <a:lstStyle/>
              <a:p>
                <a:pPr>
                  <a:defRPr lang="en-GB"/>
                </a:pPr>
                <a:r>
                  <a:rPr lang="fr-FR" sz="1200" b="0" i="0" baseline="0"/>
                  <a:t>Old-age pensioners as a proportion of the elderly population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77196288"/>
        <c:crosses val="autoZero"/>
        <c:crossBetween val="between"/>
      </c:valAx>
    </c:plotArea>
    <c:legend>
      <c:legendPos val="r"/>
      <c:layout>
        <c:manualLayout>
          <c:xMode val="edge"/>
          <c:yMode val="edge"/>
          <c:x val="0.89833403358389941"/>
          <c:y val="0.10569489091027864"/>
          <c:w val="8.5426345219268576E-2"/>
          <c:h val="0.14363149693800695"/>
        </c:manualLayout>
      </c:layout>
      <c:txPr>
        <a:bodyPr/>
        <a:lstStyle/>
        <a:p>
          <a:pPr>
            <a:defRPr lang="en-GB" sz="1400"/>
          </a:pPr>
          <a:endParaRPr lang="fr-FR"/>
        </a:p>
      </c:txPr>
    </c:legend>
    <c:plotVisOnly val="1"/>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a:t> Europe | </a:t>
            </a:r>
            <a:r>
              <a:rPr lang="en-US" sz="1600" b="0"/>
              <a:t>Old-age pensioners (above</a:t>
            </a:r>
            <a:r>
              <a:rPr lang="en-US" sz="1600" b="0" baseline="0"/>
              <a:t> retirement age</a:t>
            </a:r>
            <a:r>
              <a:rPr lang="en-US" sz="1600" b="0"/>
              <a:t>) as a proportion of the population</a:t>
            </a:r>
            <a:r>
              <a:rPr lang="en-US" sz="1600" b="0" baseline="0"/>
              <a:t> above retirement age</a:t>
            </a:r>
            <a:r>
              <a:rPr lang="en-US" sz="1600" b="0"/>
              <a:t> (%)</a:t>
            </a:r>
          </a:p>
        </c:rich>
      </c:tx>
      <c:layout/>
      <c:overlay val="1"/>
    </c:title>
    <c:plotArea>
      <c:layout>
        <c:manualLayout>
          <c:layoutTarget val="inner"/>
          <c:xMode val="edge"/>
          <c:yMode val="edge"/>
          <c:x val="0.11303826460408964"/>
          <c:y val="0.11928572850202261"/>
          <c:w val="0.78659197518224577"/>
          <c:h val="0.5685465850442214"/>
        </c:manualLayout>
      </c:layout>
      <c:barChart>
        <c:barDir val="col"/>
        <c:grouping val="clustered"/>
        <c:ser>
          <c:idx val="0"/>
          <c:order val="0"/>
          <c:tx>
            <c:strRef>
              <c:f>'Data for Graphs'!$D$3</c:f>
              <c:strCache>
                <c:ptCount val="1"/>
                <c:pt idx="0">
                  <c:v>Total</c:v>
                </c:pt>
              </c:strCache>
            </c:strRef>
          </c:tx>
          <c:spPr>
            <a:solidFill>
              <a:schemeClr val="accent1">
                <a:lumMod val="60000"/>
                <a:lumOff val="40000"/>
              </a:schemeClr>
            </a:solidFill>
          </c:spPr>
          <c:cat>
            <c:strRef>
              <c:f>'Data for Graphs'!$B$4:$C$44</c:f>
              <c:strCache>
                <c:ptCount val="41"/>
                <c:pt idx="0">
                  <c:v>Bosnia Herzegovina</c:v>
                </c:pt>
                <c:pt idx="1">
                  <c:v>Serbia</c:v>
                </c:pt>
                <c:pt idx="2">
                  <c:v>Macedonia, The former Yugoslav Rep. of</c:v>
                </c:pt>
                <c:pt idx="3">
                  <c:v>Montenegro</c:v>
                </c:pt>
                <c:pt idx="4">
                  <c:v>Malta</c:v>
                </c:pt>
                <c:pt idx="5">
                  <c:v>Spain</c:v>
                </c:pt>
                <c:pt idx="6">
                  <c:v>Moldova, Republic of</c:v>
                </c:pt>
                <c:pt idx="7">
                  <c:v>Albania</c:v>
                </c:pt>
                <c:pt idx="8">
                  <c:v>Greece</c:v>
                </c:pt>
                <c:pt idx="9">
                  <c:v>Hungary</c:v>
                </c:pt>
                <c:pt idx="10">
                  <c:v>Italy</c:v>
                </c:pt>
                <c:pt idx="11">
                  <c:v>Cyprus</c:v>
                </c:pt>
                <c:pt idx="12">
                  <c:v>Turkey</c:v>
                </c:pt>
                <c:pt idx="13">
                  <c:v>Luxembourg</c:v>
                </c:pt>
                <c:pt idx="14">
                  <c:v>Belgium</c:v>
                </c:pt>
                <c:pt idx="15">
                  <c:v>Ireland</c:v>
                </c:pt>
                <c:pt idx="16">
                  <c:v>Belarus</c:v>
                </c:pt>
                <c:pt idx="17">
                  <c:v>Slovenia</c:v>
                </c:pt>
                <c:pt idx="18">
                  <c:v>Ukraine</c:v>
                </c:pt>
                <c:pt idx="19">
                  <c:v>Poland</c:v>
                </c:pt>
                <c:pt idx="20">
                  <c:v>Estonia</c:v>
                </c:pt>
                <c:pt idx="21">
                  <c:v>Romania</c:v>
                </c:pt>
                <c:pt idx="22">
                  <c:v>Denmark</c:v>
                </c:pt>
                <c:pt idx="23">
                  <c:v>Bulgaria</c:v>
                </c:pt>
                <c:pt idx="24">
                  <c:v>Germany</c:v>
                </c:pt>
                <c:pt idx="25">
                  <c:v>Austria</c:v>
                </c:pt>
                <c:pt idx="26">
                  <c:v>Croatia</c:v>
                </c:pt>
                <c:pt idx="27">
                  <c:v>Czech Republic</c:v>
                </c:pt>
                <c:pt idx="28">
                  <c:v>Finland</c:v>
                </c:pt>
                <c:pt idx="29">
                  <c:v>France</c:v>
                </c:pt>
                <c:pt idx="30">
                  <c:v>Iceland</c:v>
                </c:pt>
                <c:pt idx="31">
                  <c:v>Latvia</c:v>
                </c:pt>
                <c:pt idx="32">
                  <c:v>Lithuania</c:v>
                </c:pt>
                <c:pt idx="33">
                  <c:v>Netherlands</c:v>
                </c:pt>
                <c:pt idx="34">
                  <c:v>Norway</c:v>
                </c:pt>
                <c:pt idx="35">
                  <c:v>Portugal</c:v>
                </c:pt>
                <c:pt idx="36">
                  <c:v>Russian Federation</c:v>
                </c:pt>
                <c:pt idx="37">
                  <c:v>Slovakia</c:v>
                </c:pt>
                <c:pt idx="38">
                  <c:v>Sweden</c:v>
                </c:pt>
                <c:pt idx="39">
                  <c:v>Switzerland</c:v>
                </c:pt>
                <c:pt idx="40">
                  <c:v>United Kingdom</c:v>
                </c:pt>
              </c:strCache>
            </c:strRef>
          </c:cat>
          <c:val>
            <c:numRef>
              <c:f>'Data for Graphs'!$D$4:$D$44</c:f>
              <c:numCache>
                <c:formatCode>0.0</c:formatCode>
                <c:ptCount val="41"/>
                <c:pt idx="0">
                  <c:v>29.6</c:v>
                </c:pt>
                <c:pt idx="1">
                  <c:v>46.126015247933772</c:v>
                </c:pt>
                <c:pt idx="2">
                  <c:v>52.2</c:v>
                </c:pt>
                <c:pt idx="3">
                  <c:v>52.3</c:v>
                </c:pt>
                <c:pt idx="4">
                  <c:v>60.2</c:v>
                </c:pt>
                <c:pt idx="5">
                  <c:v>68.099999999999994</c:v>
                </c:pt>
                <c:pt idx="6">
                  <c:v>72.8</c:v>
                </c:pt>
                <c:pt idx="7">
                  <c:v>77</c:v>
                </c:pt>
                <c:pt idx="8">
                  <c:v>77.900000000000006</c:v>
                </c:pt>
                <c:pt idx="9">
                  <c:v>79.5</c:v>
                </c:pt>
                <c:pt idx="10">
                  <c:v>81.400000000000006</c:v>
                </c:pt>
                <c:pt idx="11">
                  <c:v>82.4</c:v>
                </c:pt>
                <c:pt idx="12">
                  <c:v>88.1</c:v>
                </c:pt>
                <c:pt idx="13">
                  <c:v>90</c:v>
                </c:pt>
                <c:pt idx="14">
                  <c:v>90.9</c:v>
                </c:pt>
                <c:pt idx="15">
                  <c:v>90.9</c:v>
                </c:pt>
                <c:pt idx="16">
                  <c:v>93.6</c:v>
                </c:pt>
                <c:pt idx="17">
                  <c:v>94.3</c:v>
                </c:pt>
                <c:pt idx="18">
                  <c:v>95</c:v>
                </c:pt>
                <c:pt idx="19">
                  <c:v>96.5</c:v>
                </c:pt>
                <c:pt idx="20">
                  <c:v>98</c:v>
                </c:pt>
                <c:pt idx="21">
                  <c:v>98</c:v>
                </c:pt>
                <c:pt idx="22">
                  <c:v>99.134908520735166</c:v>
                </c:pt>
                <c:pt idx="23">
                  <c:v>99.3</c:v>
                </c:pt>
                <c:pt idx="24">
                  <c:v>99.4</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numCache>
            </c:numRef>
          </c:val>
        </c:ser>
        <c:gapWidth val="31"/>
        <c:overlap val="51"/>
        <c:axId val="77066624"/>
        <c:axId val="77068160"/>
      </c:barChart>
      <c:barChart>
        <c:barDir val="col"/>
        <c:grouping val="clustered"/>
        <c:ser>
          <c:idx val="2"/>
          <c:order val="1"/>
          <c:tx>
            <c:strRef>
              <c:f>'Data for Graphs'!$F$3</c:f>
              <c:strCache>
                <c:ptCount val="1"/>
                <c:pt idx="0">
                  <c:v>Female</c:v>
                </c:pt>
              </c:strCache>
            </c:strRef>
          </c:tx>
          <c:spPr>
            <a:solidFill>
              <a:schemeClr val="tx2">
                <a:lumMod val="75000"/>
                <a:alpha val="64000"/>
              </a:schemeClr>
            </a:solidFill>
            <a:ln>
              <a:solidFill>
                <a:prstClr val="white"/>
              </a:solidFill>
            </a:ln>
          </c:spPr>
          <c:cat>
            <c:strRef>
              <c:f>'Data for Graphs'!$B$4:$C$44</c:f>
              <c:strCache>
                <c:ptCount val="41"/>
                <c:pt idx="0">
                  <c:v>Bosnia Herzegovina</c:v>
                </c:pt>
                <c:pt idx="1">
                  <c:v>Serbia</c:v>
                </c:pt>
                <c:pt idx="2">
                  <c:v>Macedonia, The former Yugoslav Rep. of</c:v>
                </c:pt>
                <c:pt idx="3">
                  <c:v>Montenegro</c:v>
                </c:pt>
                <c:pt idx="4">
                  <c:v>Malta</c:v>
                </c:pt>
                <c:pt idx="5">
                  <c:v>Spain</c:v>
                </c:pt>
                <c:pt idx="6">
                  <c:v>Moldova, Republic of</c:v>
                </c:pt>
                <c:pt idx="7">
                  <c:v>Albania</c:v>
                </c:pt>
                <c:pt idx="8">
                  <c:v>Greece</c:v>
                </c:pt>
                <c:pt idx="9">
                  <c:v>Hungary</c:v>
                </c:pt>
                <c:pt idx="10">
                  <c:v>Italy</c:v>
                </c:pt>
                <c:pt idx="11">
                  <c:v>Cyprus</c:v>
                </c:pt>
                <c:pt idx="12">
                  <c:v>Turkey</c:v>
                </c:pt>
                <c:pt idx="13">
                  <c:v>Luxembourg</c:v>
                </c:pt>
                <c:pt idx="14">
                  <c:v>Belgium</c:v>
                </c:pt>
                <c:pt idx="15">
                  <c:v>Ireland</c:v>
                </c:pt>
                <c:pt idx="16">
                  <c:v>Belarus</c:v>
                </c:pt>
                <c:pt idx="17">
                  <c:v>Slovenia</c:v>
                </c:pt>
                <c:pt idx="18">
                  <c:v>Ukraine</c:v>
                </c:pt>
                <c:pt idx="19">
                  <c:v>Poland</c:v>
                </c:pt>
                <c:pt idx="20">
                  <c:v>Estonia</c:v>
                </c:pt>
                <c:pt idx="21">
                  <c:v>Romania</c:v>
                </c:pt>
                <c:pt idx="22">
                  <c:v>Denmark</c:v>
                </c:pt>
                <c:pt idx="23">
                  <c:v>Bulgaria</c:v>
                </c:pt>
                <c:pt idx="24">
                  <c:v>Germany</c:v>
                </c:pt>
                <c:pt idx="25">
                  <c:v>Austria</c:v>
                </c:pt>
                <c:pt idx="26">
                  <c:v>Croatia</c:v>
                </c:pt>
                <c:pt idx="27">
                  <c:v>Czech Republic</c:v>
                </c:pt>
                <c:pt idx="28">
                  <c:v>Finland</c:v>
                </c:pt>
                <c:pt idx="29">
                  <c:v>France</c:v>
                </c:pt>
                <c:pt idx="30">
                  <c:v>Iceland</c:v>
                </c:pt>
                <c:pt idx="31">
                  <c:v>Latvia</c:v>
                </c:pt>
                <c:pt idx="32">
                  <c:v>Lithuania</c:v>
                </c:pt>
                <c:pt idx="33">
                  <c:v>Netherlands</c:v>
                </c:pt>
                <c:pt idx="34">
                  <c:v>Norway</c:v>
                </c:pt>
                <c:pt idx="35">
                  <c:v>Portugal</c:v>
                </c:pt>
                <c:pt idx="36">
                  <c:v>Russian Federation</c:v>
                </c:pt>
                <c:pt idx="37">
                  <c:v>Slovakia</c:v>
                </c:pt>
                <c:pt idx="38">
                  <c:v>Sweden</c:v>
                </c:pt>
                <c:pt idx="39">
                  <c:v>Switzerland</c:v>
                </c:pt>
                <c:pt idx="40">
                  <c:v>United Kingdom</c:v>
                </c:pt>
              </c:strCache>
            </c:strRef>
          </c:cat>
          <c:val>
            <c:numRef>
              <c:f>'Data for Graphs'!$F$4:$F$44</c:f>
              <c:numCache>
                <c:formatCode>0.0</c:formatCode>
                <c:ptCount val="41"/>
                <c:pt idx="1">
                  <c:v>44.780047539001835</c:v>
                </c:pt>
                <c:pt idx="4">
                  <c:v>31.7</c:v>
                </c:pt>
                <c:pt idx="5">
                  <c:v>46.6</c:v>
                </c:pt>
                <c:pt idx="6">
                  <c:v>77</c:v>
                </c:pt>
                <c:pt idx="7">
                  <c:v>60.8</c:v>
                </c:pt>
                <c:pt idx="8">
                  <c:v>54.9</c:v>
                </c:pt>
                <c:pt idx="9">
                  <c:v>81.099999999999994</c:v>
                </c:pt>
                <c:pt idx="10">
                  <c:v>69.7</c:v>
                </c:pt>
                <c:pt idx="11">
                  <c:v>54.1</c:v>
                </c:pt>
                <c:pt idx="13">
                  <c:v>57.1</c:v>
                </c:pt>
                <c:pt idx="14">
                  <c:v>70.099999999999994</c:v>
                </c:pt>
                <c:pt idx="15">
                  <c:v>65.900000000000006</c:v>
                </c:pt>
                <c:pt idx="17">
                  <c:v>82.3</c:v>
                </c:pt>
                <c:pt idx="19">
                  <c:v>94.9</c:v>
                </c:pt>
                <c:pt idx="20">
                  <c:v>97.5</c:v>
                </c:pt>
                <c:pt idx="21">
                  <c:v>85.9</c:v>
                </c:pt>
                <c:pt idx="22">
                  <c:v>99.778509789716367</c:v>
                </c:pt>
                <c:pt idx="23">
                  <c:v>97.7</c:v>
                </c:pt>
                <c:pt idx="24">
                  <c:v>99</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numCache>
            </c:numRef>
          </c:val>
        </c:ser>
        <c:gapWidth val="202"/>
        <c:overlap val="51"/>
        <c:axId val="77186560"/>
        <c:axId val="77185024"/>
      </c:barChart>
      <c:catAx>
        <c:axId val="77066624"/>
        <c:scaling>
          <c:orientation val="minMax"/>
        </c:scaling>
        <c:axPos val="b"/>
        <c:majorGridlines>
          <c:spPr>
            <a:ln>
              <a:gradFill>
                <a:gsLst>
                  <a:gs pos="0">
                    <a:schemeClr val="accent1">
                      <a:lumMod val="40000"/>
                      <a:lumOff val="60000"/>
                    </a:schemeClr>
                  </a:gs>
                  <a:gs pos="50000">
                    <a:srgbClr val="4F81BD">
                      <a:tint val="44500"/>
                      <a:satMod val="160000"/>
                    </a:srgbClr>
                  </a:gs>
                  <a:gs pos="100000">
                    <a:srgbClr val="4F81BD">
                      <a:tint val="23500"/>
                      <a:satMod val="160000"/>
                    </a:srgbClr>
                  </a:gs>
                </a:gsLst>
                <a:lin ang="5400000" scaled="0"/>
              </a:gradFill>
            </a:ln>
          </c:spPr>
        </c:majorGridlines>
        <c:tickLblPos val="nextTo"/>
        <c:spPr>
          <a:ln>
            <a:noFill/>
          </a:ln>
        </c:spPr>
        <c:txPr>
          <a:bodyPr rot="5400000" vert="horz"/>
          <a:lstStyle/>
          <a:p>
            <a:pPr>
              <a:defRPr lang="en-GB"/>
            </a:pPr>
            <a:endParaRPr lang="fr-FR"/>
          </a:p>
        </c:txPr>
        <c:crossAx val="77068160"/>
        <c:crosses val="autoZero"/>
        <c:auto val="1"/>
        <c:lblAlgn val="ctr"/>
        <c:lblOffset val="100"/>
      </c:catAx>
      <c:valAx>
        <c:axId val="77068160"/>
        <c:scaling>
          <c:orientation val="minMax"/>
          <c:max val="100"/>
          <c:min val="0"/>
        </c:scaling>
        <c:axPos val="l"/>
        <c:majorGridlines/>
        <c:title>
          <c:tx>
            <c:rich>
              <a:bodyPr rot="-5400000" vert="horz"/>
              <a:lstStyle/>
              <a:p>
                <a:pPr>
                  <a:defRPr lang="en-GB"/>
                </a:pPr>
                <a:r>
                  <a:rPr lang="fr-FR" sz="1200" b="0" i="0" baseline="0"/>
                  <a:t>Old-age pensioners as a proportion of the elderly population (%)</a:t>
                </a:r>
                <a:endParaRPr lang="fr-FR" sz="1200" b="0"/>
              </a:p>
            </c:rich>
          </c:tx>
          <c:layout>
            <c:manualLayout>
              <c:xMode val="edge"/>
              <c:yMode val="edge"/>
              <c:x val="3.3762134350827984E-2"/>
              <c:y val="9.8395979825437727E-2"/>
            </c:manualLayout>
          </c:layout>
        </c:title>
        <c:numFmt formatCode="0" sourceLinked="0"/>
        <c:tickLblPos val="nextTo"/>
        <c:spPr>
          <a:ln>
            <a:noFill/>
          </a:ln>
        </c:spPr>
        <c:txPr>
          <a:bodyPr/>
          <a:lstStyle/>
          <a:p>
            <a:pPr>
              <a:defRPr lang="en-GB"/>
            </a:pPr>
            <a:endParaRPr lang="fr-FR"/>
          </a:p>
        </c:txPr>
        <c:crossAx val="77066624"/>
        <c:crosses val="autoZero"/>
        <c:crossBetween val="between"/>
      </c:valAx>
      <c:valAx>
        <c:axId val="77185024"/>
        <c:scaling>
          <c:orientation val="minMax"/>
          <c:max val="100"/>
        </c:scaling>
        <c:axPos val="r"/>
        <c:numFmt formatCode="0.0" sourceLinked="1"/>
        <c:tickLblPos val="nextTo"/>
        <c:spPr>
          <a:ln>
            <a:noFill/>
          </a:ln>
        </c:spPr>
        <c:txPr>
          <a:bodyPr/>
          <a:lstStyle/>
          <a:p>
            <a:pPr>
              <a:defRPr lang="en-GB">
                <a:solidFill>
                  <a:schemeClr val="bg1"/>
                </a:solidFill>
              </a:defRPr>
            </a:pPr>
            <a:endParaRPr lang="fr-FR"/>
          </a:p>
        </c:txPr>
        <c:crossAx val="77186560"/>
        <c:crosses val="max"/>
        <c:crossBetween val="between"/>
      </c:valAx>
      <c:catAx>
        <c:axId val="77186560"/>
        <c:scaling>
          <c:orientation val="minMax"/>
        </c:scaling>
        <c:delete val="1"/>
        <c:axPos val="b"/>
        <c:tickLblPos val="none"/>
        <c:crossAx val="77185024"/>
        <c:crosses val="autoZero"/>
        <c:auto val="1"/>
        <c:lblAlgn val="ctr"/>
        <c:lblOffset val="100"/>
      </c:catAx>
    </c:plotArea>
    <c:legend>
      <c:legendPos val="r"/>
      <c:layout>
        <c:manualLayout>
          <c:xMode val="edge"/>
          <c:yMode val="edge"/>
          <c:x val="0.89833403358389963"/>
          <c:y val="0.10569489091027866"/>
          <c:w val="8.542634521926859E-2"/>
          <c:h val="0.14363149693800695"/>
        </c:manualLayout>
      </c:layout>
      <c:txPr>
        <a:bodyPr/>
        <a:lstStyle/>
        <a:p>
          <a:pPr>
            <a:defRPr lang="en-GB" sz="1400"/>
          </a:pPr>
          <a:endParaRPr lang="fr-FR"/>
        </a:p>
      </c:txPr>
    </c:legend>
    <c:plotVisOnly val="1"/>
  </c:chart>
  <c:spPr>
    <a:ln>
      <a:noFill/>
    </a:ln>
  </c:sp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tabSelected="1"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13333" cy="6079537"/>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976313"/>
    <xdr:ext cx="9313333" cy="5103224"/>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242"/>
  <sheetViews>
    <sheetView topLeftCell="A127" workbookViewId="0">
      <selection activeCell="I173" sqref="I173"/>
    </sheetView>
  </sheetViews>
  <sheetFormatPr baseColWidth="10" defaultColWidth="9.140625" defaultRowHeight="11.25"/>
  <cols>
    <col min="1" max="1" width="32.85546875" style="5" customWidth="1"/>
    <col min="2" max="2" width="15.140625" style="2" customWidth="1"/>
    <col min="3" max="3" width="6.7109375" style="11" customWidth="1"/>
    <col min="4" max="4" width="2.7109375" style="11" customWidth="1"/>
    <col min="5" max="5" width="17.140625" style="2" customWidth="1"/>
    <col min="6" max="6" width="6.5703125" style="10" customWidth="1"/>
    <col min="7" max="7" width="9.140625" style="1"/>
    <col min="8" max="8" width="32.28515625" style="1" customWidth="1"/>
    <col min="9" max="9" width="3.5703125" style="1" customWidth="1"/>
    <col min="10" max="10" width="24.85546875" style="1" customWidth="1"/>
    <col min="11" max="12" width="10.5703125" style="1" customWidth="1"/>
    <col min="13" max="13" width="9.140625" style="1"/>
    <col min="14" max="14" width="14.7109375" style="86" customWidth="1"/>
    <col min="15" max="18" width="9.140625" style="1"/>
    <col min="19" max="19" width="30.42578125" style="1" customWidth="1"/>
    <col min="20" max="20" width="34.28515625" style="1" customWidth="1"/>
    <col min="21" max="16384" width="9.140625" style="1"/>
  </cols>
  <sheetData>
    <row r="1" spans="1:17" ht="36" customHeight="1" thickBot="1">
      <c r="A1" s="146" t="s">
        <v>192</v>
      </c>
      <c r="B1" s="147"/>
      <c r="C1" s="147"/>
      <c r="D1" s="147"/>
      <c r="E1" s="147"/>
      <c r="F1" s="147"/>
      <c r="G1" s="3"/>
      <c r="H1" s="153" t="s">
        <v>192</v>
      </c>
      <c r="I1" s="153"/>
      <c r="J1" s="154"/>
      <c r="K1" s="154"/>
      <c r="L1" s="154"/>
      <c r="M1" s="154"/>
      <c r="N1" s="154"/>
      <c r="O1" s="154"/>
      <c r="P1" s="154"/>
      <c r="Q1" s="154"/>
    </row>
    <row r="2" spans="1:17" ht="12" thickTop="1">
      <c r="A2" s="21"/>
      <c r="B2" s="22"/>
      <c r="C2" s="23"/>
      <c r="D2" s="23"/>
      <c r="E2" s="22"/>
      <c r="F2" s="24"/>
      <c r="H2" s="87"/>
      <c r="I2" s="87"/>
      <c r="J2" s="88"/>
      <c r="K2" s="88"/>
      <c r="L2" s="88"/>
      <c r="M2" s="89"/>
      <c r="N2" s="90"/>
      <c r="O2" s="89"/>
      <c r="P2" s="88"/>
      <c r="Q2" s="91"/>
    </row>
    <row r="3" spans="1:17" s="4" customFormat="1" ht="18.600000000000001" customHeight="1">
      <c r="A3" s="25"/>
      <c r="B3" s="148" t="s">
        <v>20</v>
      </c>
      <c r="C3" s="148"/>
      <c r="D3" s="148"/>
      <c r="E3" s="148"/>
      <c r="F3" s="148"/>
      <c r="H3" s="92"/>
      <c r="I3" s="92"/>
      <c r="J3" s="155" t="s">
        <v>20</v>
      </c>
      <c r="K3" s="155"/>
      <c r="L3" s="155"/>
      <c r="M3" s="155"/>
      <c r="N3" s="155"/>
      <c r="O3" s="155"/>
      <c r="P3" s="155"/>
      <c r="Q3" s="155"/>
    </row>
    <row r="4" spans="1:17" s="4" customFormat="1" ht="55.9" customHeight="1">
      <c r="A4" s="26" t="s">
        <v>173</v>
      </c>
      <c r="B4" s="27" t="s">
        <v>22</v>
      </c>
      <c r="C4" s="28" t="s">
        <v>172</v>
      </c>
      <c r="D4" s="28"/>
      <c r="E4" s="27" t="s">
        <v>21</v>
      </c>
      <c r="F4" s="29" t="s">
        <v>172</v>
      </c>
      <c r="H4" s="93" t="s">
        <v>173</v>
      </c>
      <c r="I4" s="93"/>
      <c r="J4" s="94" t="s">
        <v>22</v>
      </c>
      <c r="K4" s="94"/>
      <c r="L4" s="94"/>
      <c r="M4" s="95" t="s">
        <v>172</v>
      </c>
      <c r="N4" s="96"/>
      <c r="O4" s="95"/>
      <c r="P4" s="94" t="s">
        <v>21</v>
      </c>
      <c r="Q4" s="97" t="s">
        <v>172</v>
      </c>
    </row>
    <row r="5" spans="1:17" s="4" customFormat="1" ht="14.25" customHeight="1">
      <c r="A5" s="25"/>
      <c r="B5" s="114"/>
      <c r="C5" s="115"/>
      <c r="D5" s="115"/>
      <c r="E5" s="114"/>
      <c r="F5" s="116"/>
      <c r="H5" s="92"/>
      <c r="I5" s="92"/>
      <c r="J5" s="100" t="s">
        <v>205</v>
      </c>
      <c r="K5" s="100" t="s">
        <v>193</v>
      </c>
      <c r="L5" s="100" t="s">
        <v>194</v>
      </c>
      <c r="M5" s="101" t="s">
        <v>172</v>
      </c>
      <c r="N5" s="101" t="s">
        <v>237</v>
      </c>
      <c r="O5" s="118"/>
      <c r="P5" s="117"/>
      <c r="Q5" s="119"/>
    </row>
    <row r="6" spans="1:17">
      <c r="B6" s="6"/>
      <c r="C6" s="7"/>
      <c r="D6" s="7"/>
      <c r="E6" s="6"/>
      <c r="F6" s="8"/>
      <c r="H6" s="5"/>
      <c r="I6" s="5"/>
      <c r="J6" s="6"/>
      <c r="K6" s="6"/>
      <c r="L6" s="6"/>
      <c r="M6" s="7"/>
      <c r="N6" s="79"/>
      <c r="O6" s="7"/>
      <c r="P6" s="6"/>
      <c r="Q6" s="8"/>
    </row>
    <row r="7" spans="1:17" ht="22.5">
      <c r="A7" s="30" t="s">
        <v>23</v>
      </c>
      <c r="B7" s="31"/>
      <c r="C7" s="32"/>
      <c r="D7" s="32"/>
      <c r="E7" s="31"/>
      <c r="F7" s="33"/>
      <c r="H7" s="105" t="s">
        <v>23</v>
      </c>
      <c r="I7" s="105"/>
      <c r="J7" s="106"/>
      <c r="K7" s="106"/>
      <c r="L7" s="106"/>
      <c r="M7" s="107"/>
      <c r="N7" s="108"/>
      <c r="O7" s="107"/>
      <c r="P7" s="106"/>
      <c r="Q7" s="109"/>
    </row>
    <row r="8" spans="1:17">
      <c r="A8" s="30"/>
      <c r="B8" s="31"/>
      <c r="C8" s="32"/>
      <c r="D8" s="32"/>
      <c r="E8" s="31"/>
      <c r="F8" s="33"/>
      <c r="H8" s="105"/>
      <c r="I8" s="105"/>
      <c r="J8" s="106"/>
      <c r="K8" s="106"/>
      <c r="L8" s="106"/>
      <c r="M8" s="107"/>
      <c r="N8" s="108"/>
      <c r="O8" s="107"/>
      <c r="P8" s="106"/>
      <c r="Q8" s="109"/>
    </row>
    <row r="9" spans="1:17">
      <c r="A9" s="30" t="s">
        <v>16</v>
      </c>
      <c r="B9" s="34">
        <v>40.233284787993483</v>
      </c>
      <c r="C9" s="35"/>
      <c r="D9" s="35"/>
      <c r="E9" s="34">
        <v>26.43334466331423</v>
      </c>
      <c r="F9" s="33"/>
      <c r="H9" s="105" t="s">
        <v>16</v>
      </c>
      <c r="I9" s="105"/>
      <c r="J9" s="110">
        <v>40.233284787993483</v>
      </c>
      <c r="K9" s="110"/>
      <c r="L9" s="110"/>
      <c r="M9" s="111"/>
      <c r="N9" s="112"/>
      <c r="O9" s="111"/>
      <c r="P9" s="110">
        <v>26.43334466331423</v>
      </c>
      <c r="Q9" s="109"/>
    </row>
    <row r="10" spans="1:17">
      <c r="A10" s="36" t="s">
        <v>24</v>
      </c>
      <c r="B10" s="34">
        <v>15.580208572419217</v>
      </c>
      <c r="C10" s="35"/>
      <c r="D10" s="35"/>
      <c r="E10" s="34">
        <v>5.4190597018962858</v>
      </c>
      <c r="F10" s="33"/>
      <c r="H10" s="113" t="s">
        <v>24</v>
      </c>
      <c r="I10" s="113"/>
      <c r="J10" s="110">
        <v>15.580208572419217</v>
      </c>
      <c r="K10" s="110"/>
      <c r="L10" s="110"/>
      <c r="M10" s="111"/>
      <c r="N10" s="112"/>
      <c r="O10" s="111"/>
      <c r="P10" s="110">
        <v>5.4190597018962858</v>
      </c>
      <c r="Q10" s="109"/>
    </row>
    <row r="11" spans="1:17">
      <c r="A11" s="36" t="s">
        <v>179</v>
      </c>
      <c r="B11" s="34">
        <v>17.551957889516803</v>
      </c>
      <c r="C11" s="35"/>
      <c r="D11" s="35"/>
      <c r="E11" s="34">
        <v>10.441146815318513</v>
      </c>
      <c r="F11" s="33"/>
      <c r="H11" s="113" t="s">
        <v>179</v>
      </c>
      <c r="I11" s="113"/>
      <c r="J11" s="110">
        <v>17.551957889516803</v>
      </c>
      <c r="K11" s="110"/>
      <c r="L11" s="110"/>
      <c r="M11" s="111"/>
      <c r="N11" s="112"/>
      <c r="O11" s="111"/>
      <c r="P11" s="110">
        <v>10.441146815318513</v>
      </c>
      <c r="Q11" s="109"/>
    </row>
    <row r="12" spans="1:17">
      <c r="A12" s="36" t="s">
        <v>17</v>
      </c>
      <c r="B12" s="34">
        <v>30.876590515585736</v>
      </c>
      <c r="C12" s="35"/>
      <c r="D12" s="35"/>
      <c r="E12" s="34">
        <v>17.985397480051912</v>
      </c>
      <c r="F12" s="33"/>
      <c r="H12" s="113" t="s">
        <v>17</v>
      </c>
      <c r="I12" s="113"/>
      <c r="J12" s="110">
        <v>30.876590515585736</v>
      </c>
      <c r="K12" s="110"/>
      <c r="L12" s="110"/>
      <c r="M12" s="111"/>
      <c r="N12" s="112"/>
      <c r="O12" s="111"/>
      <c r="P12" s="110">
        <v>17.985397480051912</v>
      </c>
      <c r="Q12" s="109"/>
    </row>
    <row r="13" spans="1:17">
      <c r="A13" s="36" t="s">
        <v>18</v>
      </c>
      <c r="B13" s="34">
        <v>27.277302562878539</v>
      </c>
      <c r="C13" s="35"/>
      <c r="D13" s="35"/>
      <c r="E13" s="34">
        <v>21.679696416271177</v>
      </c>
      <c r="F13" s="33"/>
      <c r="H13" s="113" t="s">
        <v>18</v>
      </c>
      <c r="I13" s="113"/>
      <c r="J13" s="110">
        <v>27.277302562878539</v>
      </c>
      <c r="K13" s="110"/>
      <c r="L13" s="110"/>
      <c r="M13" s="111"/>
      <c r="N13" s="112"/>
      <c r="O13" s="111"/>
      <c r="P13" s="110">
        <v>21.679696416271177</v>
      </c>
      <c r="Q13" s="109"/>
    </row>
    <row r="14" spans="1:17">
      <c r="A14" s="36" t="s">
        <v>19</v>
      </c>
      <c r="B14" s="34">
        <v>28.402977734180787</v>
      </c>
      <c r="C14" s="35"/>
      <c r="D14" s="35"/>
      <c r="E14" s="34">
        <v>28.451109142177152</v>
      </c>
      <c r="F14" s="33"/>
      <c r="H14" s="113" t="s">
        <v>19</v>
      </c>
      <c r="I14" s="113"/>
      <c r="J14" s="110">
        <v>28.402977734180787</v>
      </c>
      <c r="K14" s="110"/>
      <c r="L14" s="110"/>
      <c r="M14" s="111"/>
      <c r="N14" s="112"/>
      <c r="O14" s="111"/>
      <c r="P14" s="110">
        <v>28.451109142177152</v>
      </c>
      <c r="Q14" s="109"/>
    </row>
    <row r="15" spans="1:17">
      <c r="A15" s="36" t="s">
        <v>180</v>
      </c>
      <c r="B15" s="34">
        <v>50.334516733055466</v>
      </c>
      <c r="C15" s="35"/>
      <c r="D15" s="35"/>
      <c r="E15" s="34">
        <v>36.585508490800294</v>
      </c>
      <c r="F15" s="33"/>
      <c r="H15" s="113" t="s">
        <v>180</v>
      </c>
      <c r="I15" s="113"/>
      <c r="J15" s="110">
        <v>50.334516733055466</v>
      </c>
      <c r="K15" s="110"/>
      <c r="L15" s="110"/>
      <c r="M15" s="111"/>
      <c r="N15" s="112"/>
      <c r="O15" s="111"/>
      <c r="P15" s="110">
        <v>36.585508490800294</v>
      </c>
      <c r="Q15" s="109"/>
    </row>
    <row r="16" spans="1:17">
      <c r="A16" s="36" t="s">
        <v>13</v>
      </c>
      <c r="B16" s="34">
        <v>93.955040234089239</v>
      </c>
      <c r="C16" s="35"/>
      <c r="D16" s="35"/>
      <c r="E16" s="34">
        <v>39.566433946433776</v>
      </c>
      <c r="F16" s="33"/>
      <c r="H16" s="113" t="s">
        <v>13</v>
      </c>
      <c r="I16" s="113"/>
      <c r="J16" s="110">
        <v>93.955040234089239</v>
      </c>
      <c r="K16" s="110"/>
      <c r="L16" s="110"/>
      <c r="M16" s="111"/>
      <c r="N16" s="112"/>
      <c r="O16" s="111"/>
      <c r="P16" s="110">
        <v>39.566433946433776</v>
      </c>
      <c r="Q16" s="109"/>
    </row>
    <row r="17" spans="1:18">
      <c r="A17" s="36" t="s">
        <v>12</v>
      </c>
      <c r="B17" s="34">
        <v>87.33383501163037</v>
      </c>
      <c r="C17" s="35"/>
      <c r="D17" s="35"/>
      <c r="E17" s="34">
        <v>50.004415215616923</v>
      </c>
      <c r="F17" s="33"/>
      <c r="H17" s="113" t="s">
        <v>12</v>
      </c>
      <c r="I17" s="113"/>
      <c r="J17" s="110">
        <v>87.33383501163037</v>
      </c>
      <c r="K17" s="110"/>
      <c r="L17" s="110"/>
      <c r="M17" s="111"/>
      <c r="N17" s="112"/>
      <c r="O17" s="111"/>
      <c r="P17" s="110">
        <v>50.004415215616923</v>
      </c>
      <c r="Q17" s="109"/>
    </row>
    <row r="18" spans="1:18">
      <c r="A18" s="36" t="s">
        <v>15</v>
      </c>
      <c r="B18" s="34">
        <v>92.703937694633709</v>
      </c>
      <c r="C18" s="35"/>
      <c r="D18" s="35"/>
      <c r="E18" s="34">
        <v>65.341842043683698</v>
      </c>
      <c r="F18" s="33"/>
      <c r="H18" s="113" t="s">
        <v>15</v>
      </c>
      <c r="I18" s="113"/>
      <c r="J18" s="110">
        <v>92.703937694633709</v>
      </c>
      <c r="K18" s="110"/>
      <c r="L18" s="110"/>
      <c r="M18" s="111"/>
      <c r="N18" s="112"/>
      <c r="O18" s="111"/>
      <c r="P18" s="110">
        <v>65.341842043683698</v>
      </c>
      <c r="Q18" s="109"/>
    </row>
    <row r="19" spans="1:18">
      <c r="A19" s="36" t="s">
        <v>14</v>
      </c>
      <c r="B19" s="34">
        <v>75.602539219719873</v>
      </c>
      <c r="C19" s="35"/>
      <c r="D19" s="35"/>
      <c r="E19" s="34">
        <v>72.393164052018676</v>
      </c>
      <c r="F19" s="33"/>
      <c r="H19" s="113" t="s">
        <v>14</v>
      </c>
      <c r="I19" s="113"/>
      <c r="J19" s="110">
        <v>75.602539219719873</v>
      </c>
      <c r="K19" s="110"/>
      <c r="L19" s="110"/>
      <c r="M19" s="111"/>
      <c r="N19" s="112"/>
      <c r="O19" s="111"/>
      <c r="P19" s="110">
        <v>72.393164052018676</v>
      </c>
      <c r="Q19" s="109"/>
    </row>
    <row r="20" spans="1:18">
      <c r="B20" s="6"/>
      <c r="C20" s="7"/>
      <c r="D20" s="7"/>
      <c r="E20" s="6"/>
      <c r="F20" s="8"/>
      <c r="H20" s="5"/>
      <c r="I20" s="5"/>
      <c r="J20" s="6"/>
      <c r="K20" s="6"/>
      <c r="L20" s="6"/>
      <c r="M20" s="7"/>
      <c r="N20" s="79"/>
      <c r="O20" s="7"/>
      <c r="P20" s="6"/>
      <c r="Q20" s="8"/>
    </row>
    <row r="21" spans="1:18" ht="12.75">
      <c r="A21" s="37" t="s">
        <v>179</v>
      </c>
      <c r="B21" s="38"/>
      <c r="C21" s="39"/>
      <c r="D21" s="39"/>
      <c r="E21" s="38"/>
      <c r="F21" s="40"/>
      <c r="H21" s="104" t="s">
        <v>179</v>
      </c>
      <c r="I21" s="98"/>
      <c r="J21" s="100" t="s">
        <v>205</v>
      </c>
      <c r="K21" s="100" t="s">
        <v>193</v>
      </c>
      <c r="L21" s="100" t="s">
        <v>194</v>
      </c>
      <c r="M21" s="101" t="s">
        <v>172</v>
      </c>
      <c r="N21" s="101" t="s">
        <v>237</v>
      </c>
      <c r="O21" s="102"/>
      <c r="P21" s="103"/>
      <c r="Q21" s="99"/>
    </row>
    <row r="22" spans="1:18">
      <c r="A22" s="1" t="s">
        <v>32</v>
      </c>
      <c r="B22" s="10">
        <v>31.7</v>
      </c>
      <c r="C22" s="11">
        <v>2006</v>
      </c>
      <c r="E22" s="10">
        <v>37.299999999999997</v>
      </c>
      <c r="F22" s="11">
        <v>2005</v>
      </c>
      <c r="H22" s="1" t="s">
        <v>32</v>
      </c>
      <c r="I22" s="1">
        <v>1</v>
      </c>
      <c r="J22" s="10">
        <v>63.6</v>
      </c>
      <c r="K22" s="10"/>
      <c r="L22" s="10"/>
      <c r="M22" s="11">
        <v>2010</v>
      </c>
      <c r="N22" s="80" t="s">
        <v>218</v>
      </c>
      <c r="O22" s="51"/>
      <c r="P22" s="10">
        <v>37.299999999999997</v>
      </c>
      <c r="Q22" s="11">
        <v>2005</v>
      </c>
      <c r="R22" s="1">
        <f>IF(J22&gt;0,1,0)</f>
        <v>1</v>
      </c>
    </row>
    <row r="23" spans="1:18">
      <c r="A23" s="1"/>
      <c r="B23" s="10"/>
      <c r="E23" s="10"/>
      <c r="F23" s="11"/>
      <c r="H23" s="1" t="s">
        <v>198</v>
      </c>
      <c r="I23" s="1">
        <v>1</v>
      </c>
      <c r="J23" s="10">
        <v>8.1</v>
      </c>
      <c r="K23" s="10"/>
      <c r="L23" s="10"/>
      <c r="M23" s="11">
        <v>2010</v>
      </c>
      <c r="N23" s="80" t="s">
        <v>219</v>
      </c>
      <c r="O23" s="51"/>
      <c r="P23" s="10"/>
      <c r="Q23" s="11"/>
      <c r="R23" s="1">
        <f t="shared" ref="R23:R38" si="0">IF(J23&gt;0,1,0)</f>
        <v>1</v>
      </c>
    </row>
    <row r="24" spans="1:18">
      <c r="A24" s="1" t="s">
        <v>42</v>
      </c>
      <c r="B24" s="10">
        <v>2.6</v>
      </c>
      <c r="C24" s="11">
        <v>2005</v>
      </c>
      <c r="E24" s="10">
        <v>4.2</v>
      </c>
      <c r="F24" s="11">
        <v>2004</v>
      </c>
      <c r="H24" s="1" t="s">
        <v>42</v>
      </c>
      <c r="I24" s="1">
        <v>1</v>
      </c>
      <c r="J24" s="10">
        <v>9.6999999999999993</v>
      </c>
      <c r="K24" s="10"/>
      <c r="L24" s="10"/>
      <c r="M24" s="11">
        <v>2009</v>
      </c>
      <c r="N24" s="80"/>
      <c r="O24" s="51"/>
      <c r="P24" s="10">
        <v>4.2</v>
      </c>
      <c r="Q24" s="11">
        <v>2004</v>
      </c>
      <c r="R24" s="1">
        <f t="shared" si="0"/>
        <v>1</v>
      </c>
    </row>
    <row r="25" spans="1:18">
      <c r="A25" s="1"/>
      <c r="B25" s="59"/>
      <c r="C25" s="58"/>
      <c r="D25" s="58"/>
      <c r="E25" s="59"/>
      <c r="F25" s="58"/>
      <c r="H25" s="1" t="s">
        <v>212</v>
      </c>
      <c r="I25" s="1">
        <v>1</v>
      </c>
      <c r="J25" s="59">
        <v>100</v>
      </c>
      <c r="K25" s="59"/>
      <c r="L25" s="59"/>
      <c r="M25" s="58">
        <v>2010</v>
      </c>
      <c r="N25" s="80" t="s">
        <v>216</v>
      </c>
      <c r="O25" s="58"/>
      <c r="P25" s="59"/>
      <c r="Q25" s="58"/>
      <c r="R25" s="1">
        <v>1</v>
      </c>
    </row>
    <row r="26" spans="1:18">
      <c r="A26" s="1" t="s">
        <v>46</v>
      </c>
      <c r="B26" s="10">
        <v>1.6</v>
      </c>
      <c r="C26" s="11">
        <v>2004</v>
      </c>
      <c r="E26" s="10">
        <v>2.4</v>
      </c>
      <c r="F26" s="11">
        <v>2005</v>
      </c>
      <c r="H26" s="1" t="s">
        <v>46</v>
      </c>
      <c r="I26" s="1">
        <v>1</v>
      </c>
      <c r="J26" s="10">
        <v>3.2</v>
      </c>
      <c r="K26" s="10">
        <v>7.1</v>
      </c>
      <c r="L26" s="10">
        <v>0.5</v>
      </c>
      <c r="M26" s="11">
        <v>2009</v>
      </c>
      <c r="N26" s="80" t="s">
        <v>221</v>
      </c>
      <c r="O26" s="51"/>
      <c r="P26" s="10">
        <v>2.4</v>
      </c>
      <c r="Q26" s="11">
        <v>2005</v>
      </c>
      <c r="R26" s="1">
        <f t="shared" si="0"/>
        <v>1</v>
      </c>
    </row>
    <row r="27" spans="1:18">
      <c r="A27" s="1" t="s">
        <v>47</v>
      </c>
      <c r="B27" s="10">
        <v>3.8</v>
      </c>
      <c r="C27" s="11">
        <v>2006</v>
      </c>
      <c r="E27" s="10">
        <v>3.3</v>
      </c>
      <c r="F27" s="11">
        <v>2006</v>
      </c>
      <c r="H27" s="1" t="s">
        <v>47</v>
      </c>
      <c r="I27" s="1">
        <v>1</v>
      </c>
      <c r="J27" s="10">
        <v>3.9</v>
      </c>
      <c r="K27" s="10"/>
      <c r="L27" s="10"/>
      <c r="M27" s="11">
        <v>2010</v>
      </c>
      <c r="N27" s="80" t="s">
        <v>219</v>
      </c>
      <c r="O27" s="51"/>
      <c r="P27" s="10">
        <v>3.3</v>
      </c>
      <c r="Q27" s="11">
        <v>2006</v>
      </c>
      <c r="R27" s="1">
        <f t="shared" si="0"/>
        <v>1</v>
      </c>
    </row>
    <row r="28" spans="1:18">
      <c r="A28" s="1" t="s">
        <v>49</v>
      </c>
      <c r="B28" s="10">
        <v>9.1</v>
      </c>
      <c r="C28" s="11">
        <v>2006</v>
      </c>
      <c r="E28" s="10">
        <v>11.5</v>
      </c>
      <c r="F28" s="11">
        <v>2006</v>
      </c>
      <c r="H28" s="1" t="s">
        <v>49</v>
      </c>
      <c r="I28" s="1">
        <v>1</v>
      </c>
      <c r="J28" s="10">
        <v>12.9</v>
      </c>
      <c r="K28" s="10"/>
      <c r="L28" s="10"/>
      <c r="M28" s="11">
        <v>2009</v>
      </c>
      <c r="N28" s="80" t="s">
        <v>219</v>
      </c>
      <c r="O28" s="51"/>
      <c r="P28" s="10">
        <v>11.5</v>
      </c>
      <c r="Q28" s="11">
        <v>2006</v>
      </c>
      <c r="R28" s="1">
        <f t="shared" si="0"/>
        <v>1</v>
      </c>
    </row>
    <row r="29" spans="1:18">
      <c r="A29" s="1" t="s">
        <v>51</v>
      </c>
      <c r="B29" s="10">
        <v>90</v>
      </c>
      <c r="C29" s="11">
        <v>2005</v>
      </c>
      <c r="E29" s="10">
        <v>21.7</v>
      </c>
      <c r="F29" s="11">
        <v>2006</v>
      </c>
      <c r="H29" s="1" t="s">
        <v>51</v>
      </c>
      <c r="J29" s="10">
        <v>90</v>
      </c>
      <c r="K29" s="10"/>
      <c r="L29" s="10"/>
      <c r="M29" s="11">
        <v>2005</v>
      </c>
      <c r="N29" s="80"/>
      <c r="O29" s="51"/>
      <c r="P29" s="10">
        <v>21.7</v>
      </c>
      <c r="Q29" s="11">
        <v>2006</v>
      </c>
      <c r="R29" s="1">
        <f t="shared" si="0"/>
        <v>1</v>
      </c>
    </row>
    <row r="30" spans="1:18">
      <c r="A30" s="1" t="s">
        <v>52</v>
      </c>
      <c r="B30" s="10">
        <v>1.6</v>
      </c>
      <c r="C30" s="11">
        <v>2005</v>
      </c>
      <c r="E30" s="10">
        <v>1.6</v>
      </c>
      <c r="F30" s="11">
        <v>2005</v>
      </c>
      <c r="H30" s="1" t="s">
        <v>52</v>
      </c>
      <c r="I30" s="1">
        <v>1</v>
      </c>
      <c r="J30" s="10">
        <v>1.6</v>
      </c>
      <c r="K30" s="10"/>
      <c r="L30" s="10"/>
      <c r="M30" s="11">
        <v>2008</v>
      </c>
      <c r="N30" s="80" t="s">
        <v>221</v>
      </c>
      <c r="O30" s="51"/>
      <c r="P30" s="10">
        <v>1.6</v>
      </c>
      <c r="Q30" s="11">
        <v>2005</v>
      </c>
      <c r="R30" s="1">
        <f t="shared" si="0"/>
        <v>1</v>
      </c>
    </row>
    <row r="31" spans="1:18">
      <c r="A31" s="1" t="s">
        <v>55</v>
      </c>
      <c r="B31" s="10">
        <v>17</v>
      </c>
      <c r="C31" s="11">
        <v>2008</v>
      </c>
      <c r="E31" s="10">
        <v>7.5</v>
      </c>
      <c r="F31" s="11">
        <v>2008</v>
      </c>
      <c r="H31" s="1" t="s">
        <v>55</v>
      </c>
      <c r="I31" s="1">
        <v>1</v>
      </c>
      <c r="J31" s="10">
        <v>17</v>
      </c>
      <c r="K31" s="10"/>
      <c r="L31" s="10"/>
      <c r="M31" s="11">
        <v>2008</v>
      </c>
      <c r="N31" s="80"/>
      <c r="O31" s="51"/>
      <c r="P31" s="10">
        <v>7.5</v>
      </c>
      <c r="Q31" s="11">
        <v>2008</v>
      </c>
      <c r="R31" s="1">
        <f t="shared" si="0"/>
        <v>1</v>
      </c>
    </row>
    <row r="32" spans="1:18">
      <c r="A32" s="1" t="s">
        <v>56</v>
      </c>
      <c r="B32" s="10">
        <v>17.7</v>
      </c>
      <c r="C32" s="11">
        <v>2008</v>
      </c>
      <c r="E32" s="10">
        <v>10.5</v>
      </c>
      <c r="F32" s="11">
        <v>2008</v>
      </c>
      <c r="H32" s="1" t="s">
        <v>56</v>
      </c>
      <c r="I32" s="1">
        <v>1</v>
      </c>
      <c r="J32" s="10">
        <v>17.7</v>
      </c>
      <c r="K32" s="10"/>
      <c r="L32" s="10"/>
      <c r="M32" s="11">
        <v>2008</v>
      </c>
      <c r="N32" s="80"/>
      <c r="O32" s="51"/>
      <c r="P32" s="10">
        <v>10.5</v>
      </c>
      <c r="Q32" s="11">
        <v>2008</v>
      </c>
      <c r="R32" s="1">
        <f t="shared" si="0"/>
        <v>1</v>
      </c>
    </row>
    <row r="33" spans="1:18">
      <c r="A33" s="1" t="s">
        <v>58</v>
      </c>
      <c r="B33" s="10">
        <v>9.5</v>
      </c>
      <c r="C33" s="11">
        <v>2004</v>
      </c>
      <c r="E33" s="10">
        <v>9.1</v>
      </c>
      <c r="F33" s="11">
        <v>2004</v>
      </c>
      <c r="H33" s="1" t="s">
        <v>58</v>
      </c>
      <c r="I33" s="1">
        <v>1</v>
      </c>
      <c r="J33" s="10">
        <v>5.3</v>
      </c>
      <c r="K33" s="10"/>
      <c r="L33" s="10"/>
      <c r="M33" s="11">
        <v>2008</v>
      </c>
      <c r="N33" s="80" t="s">
        <v>221</v>
      </c>
      <c r="O33" s="51"/>
      <c r="P33" s="10">
        <v>9.1</v>
      </c>
      <c r="Q33" s="11">
        <v>2004</v>
      </c>
      <c r="R33" s="1">
        <f t="shared" si="0"/>
        <v>1</v>
      </c>
    </row>
    <row r="34" spans="1:18">
      <c r="A34" s="1" t="s">
        <v>63</v>
      </c>
      <c r="B34" s="10">
        <v>12</v>
      </c>
      <c r="C34" s="11">
        <v>2002</v>
      </c>
      <c r="E34" s="10">
        <v>8.4</v>
      </c>
      <c r="F34" s="11">
        <v>2002</v>
      </c>
      <c r="H34" s="1" t="s">
        <v>63</v>
      </c>
      <c r="J34" s="10">
        <v>12</v>
      </c>
      <c r="K34" s="10"/>
      <c r="L34" s="10"/>
      <c r="M34" s="11">
        <v>2002</v>
      </c>
      <c r="N34" s="80"/>
      <c r="O34" s="51"/>
      <c r="P34" s="10">
        <v>8.4</v>
      </c>
      <c r="Q34" s="11">
        <v>2002</v>
      </c>
      <c r="R34" s="1">
        <f t="shared" si="0"/>
        <v>1</v>
      </c>
    </row>
    <row r="35" spans="1:18">
      <c r="A35" s="1" t="s">
        <v>65</v>
      </c>
      <c r="B35" s="10" t="s">
        <v>174</v>
      </c>
      <c r="C35" s="11" t="s">
        <v>171</v>
      </c>
      <c r="E35" s="10">
        <v>27.7</v>
      </c>
      <c r="F35" s="11">
        <v>2004</v>
      </c>
      <c r="H35" s="1" t="s">
        <v>65</v>
      </c>
      <c r="J35" s="10" t="s">
        <v>174</v>
      </c>
      <c r="K35" s="10"/>
      <c r="L35" s="10"/>
      <c r="M35" s="11" t="s">
        <v>171</v>
      </c>
      <c r="N35" s="80"/>
      <c r="O35" s="51"/>
      <c r="P35" s="10">
        <v>27.7</v>
      </c>
      <c r="Q35" s="11">
        <v>2004</v>
      </c>
      <c r="R35" s="1">
        <v>0</v>
      </c>
    </row>
    <row r="36" spans="1:18">
      <c r="A36" s="1" t="s">
        <v>70</v>
      </c>
      <c r="B36" s="10">
        <v>3</v>
      </c>
      <c r="C36" s="11">
        <v>2003</v>
      </c>
      <c r="E36" s="10">
        <v>2.9</v>
      </c>
      <c r="F36" s="11">
        <v>2003</v>
      </c>
      <c r="H36" s="1" t="s">
        <v>70</v>
      </c>
      <c r="J36" s="10">
        <v>3</v>
      </c>
      <c r="K36" s="10"/>
      <c r="L36" s="10"/>
      <c r="M36" s="11">
        <v>2003</v>
      </c>
      <c r="N36" s="80" t="s">
        <v>219</v>
      </c>
      <c r="O36" s="51"/>
      <c r="P36" s="10">
        <v>2.9</v>
      </c>
      <c r="Q36" s="11">
        <v>2003</v>
      </c>
      <c r="R36" s="1">
        <f t="shared" si="0"/>
        <v>1</v>
      </c>
    </row>
    <row r="37" spans="1:18">
      <c r="A37" s="1" t="s">
        <v>73</v>
      </c>
      <c r="B37" s="10">
        <v>3.8</v>
      </c>
      <c r="C37" s="11">
        <v>2004</v>
      </c>
      <c r="E37" s="10">
        <v>9.1999999999999993</v>
      </c>
      <c r="F37" s="11">
        <v>2004</v>
      </c>
      <c r="H37" s="1" t="s">
        <v>73</v>
      </c>
      <c r="I37" s="1">
        <v>1</v>
      </c>
      <c r="J37" s="10">
        <v>6.6</v>
      </c>
      <c r="K37" s="10">
        <v>11.8</v>
      </c>
      <c r="L37" s="10">
        <v>1.8</v>
      </c>
      <c r="M37" s="11">
        <v>2008</v>
      </c>
      <c r="N37" s="80" t="s">
        <v>219</v>
      </c>
      <c r="O37" s="51"/>
      <c r="P37" s="10">
        <v>9.1999999999999993</v>
      </c>
      <c r="Q37" s="11">
        <v>2004</v>
      </c>
      <c r="R37" s="1">
        <f t="shared" si="0"/>
        <v>1</v>
      </c>
    </row>
    <row r="38" spans="1:18">
      <c r="A38" s="1" t="s">
        <v>76</v>
      </c>
      <c r="B38" s="10">
        <v>3.1</v>
      </c>
      <c r="C38" s="11">
        <v>2005</v>
      </c>
      <c r="E38" s="10">
        <v>10.8</v>
      </c>
      <c r="F38" s="11">
        <v>2005</v>
      </c>
      <c r="H38" s="1" t="s">
        <v>76</v>
      </c>
      <c r="J38" s="10">
        <v>3.1</v>
      </c>
      <c r="K38" s="10"/>
      <c r="L38" s="10"/>
      <c r="M38" s="11">
        <v>2005</v>
      </c>
      <c r="N38" s="80" t="s">
        <v>221</v>
      </c>
      <c r="O38" s="51"/>
      <c r="P38" s="10">
        <v>10.8</v>
      </c>
      <c r="Q38" s="11">
        <v>2005</v>
      </c>
      <c r="R38" s="1">
        <f t="shared" si="0"/>
        <v>1</v>
      </c>
    </row>
    <row r="39" spans="1:18">
      <c r="A39" s="1" t="s">
        <v>77</v>
      </c>
      <c r="B39" s="10" t="s">
        <v>174</v>
      </c>
      <c r="C39" s="11" t="s">
        <v>171</v>
      </c>
      <c r="E39" s="10">
        <v>1.5</v>
      </c>
      <c r="F39" s="11">
        <v>2004</v>
      </c>
      <c r="H39" s="1" t="s">
        <v>77</v>
      </c>
      <c r="J39" s="10" t="s">
        <v>174</v>
      </c>
      <c r="K39" s="10"/>
      <c r="L39" s="10"/>
      <c r="M39" s="11" t="s">
        <v>171</v>
      </c>
      <c r="N39" s="80"/>
      <c r="O39" s="51"/>
      <c r="P39" s="10">
        <v>1.5</v>
      </c>
      <c r="Q39" s="11">
        <v>2004</v>
      </c>
      <c r="R39" s="1">
        <v>0</v>
      </c>
    </row>
    <row r="40" spans="1:18">
      <c r="A40" s="1" t="s">
        <v>93</v>
      </c>
      <c r="B40" s="10" t="s">
        <v>174</v>
      </c>
      <c r="C40" s="11" t="s">
        <v>171</v>
      </c>
      <c r="E40" s="10">
        <v>6.7</v>
      </c>
      <c r="F40" s="11">
        <v>2005</v>
      </c>
      <c r="H40" s="1" t="s">
        <v>93</v>
      </c>
      <c r="I40" s="1">
        <v>1</v>
      </c>
      <c r="J40" s="10">
        <v>7.9</v>
      </c>
      <c r="K40" s="10"/>
      <c r="L40" s="10"/>
      <c r="M40" s="11">
        <v>2010</v>
      </c>
      <c r="N40" s="80" t="s">
        <v>221</v>
      </c>
      <c r="O40" s="51"/>
      <c r="P40" s="10">
        <v>15</v>
      </c>
      <c r="Q40" s="11">
        <v>2009</v>
      </c>
      <c r="R40" s="1">
        <v>1</v>
      </c>
    </row>
    <row r="41" spans="1:18">
      <c r="A41" s="1" t="s">
        <v>100</v>
      </c>
      <c r="B41" s="10">
        <v>81.599999999999994</v>
      </c>
      <c r="C41" s="11">
        <v>2007</v>
      </c>
      <c r="E41" s="10">
        <v>3.6</v>
      </c>
      <c r="F41" s="11">
        <v>2005</v>
      </c>
      <c r="H41" s="1" t="s">
        <v>100</v>
      </c>
      <c r="I41" s="1">
        <v>1</v>
      </c>
      <c r="J41" s="10">
        <v>100</v>
      </c>
      <c r="K41" s="10"/>
      <c r="L41" s="10"/>
      <c r="M41" s="11">
        <v>2010</v>
      </c>
      <c r="N41" s="80" t="s">
        <v>228</v>
      </c>
      <c r="O41" s="51"/>
      <c r="P41" s="10">
        <v>3.6</v>
      </c>
      <c r="Q41" s="11">
        <v>2005</v>
      </c>
      <c r="R41" s="1">
        <v>1</v>
      </c>
    </row>
    <row r="42" spans="1:18">
      <c r="A42" s="1" t="s">
        <v>101</v>
      </c>
      <c r="B42" s="10" t="s">
        <v>174</v>
      </c>
      <c r="C42" s="11" t="s">
        <v>171</v>
      </c>
      <c r="E42" s="10">
        <v>38.1</v>
      </c>
      <c r="F42" s="11">
        <v>2003</v>
      </c>
      <c r="H42" s="1" t="s">
        <v>101</v>
      </c>
      <c r="J42" s="10" t="s">
        <v>174</v>
      </c>
      <c r="K42" s="10"/>
      <c r="L42" s="10"/>
      <c r="M42" s="11" t="s">
        <v>171</v>
      </c>
      <c r="N42" s="80" t="s">
        <v>220</v>
      </c>
      <c r="O42" s="51"/>
      <c r="P42" s="10">
        <v>38.1</v>
      </c>
      <c r="Q42" s="11">
        <v>2003</v>
      </c>
      <c r="R42" s="1">
        <v>1</v>
      </c>
    </row>
    <row r="43" spans="1:18">
      <c r="A43" s="1"/>
      <c r="B43" s="75"/>
      <c r="C43" s="74"/>
      <c r="D43" s="74"/>
      <c r="E43" s="75"/>
      <c r="F43" s="74"/>
      <c r="H43" s="1" t="s">
        <v>195</v>
      </c>
      <c r="I43" s="1">
        <v>1</v>
      </c>
      <c r="J43" s="75">
        <v>5.7</v>
      </c>
      <c r="K43" s="75"/>
      <c r="L43" s="75"/>
      <c r="M43" s="74">
        <v>2010</v>
      </c>
      <c r="N43" s="80" t="s">
        <v>219</v>
      </c>
      <c r="O43" s="74"/>
      <c r="P43" s="75"/>
      <c r="Q43" s="74"/>
      <c r="R43" s="1">
        <v>1</v>
      </c>
    </row>
    <row r="44" spans="1:18">
      <c r="A44" s="1" t="s">
        <v>107</v>
      </c>
      <c r="B44" s="10" t="s">
        <v>174</v>
      </c>
      <c r="C44" s="11" t="s">
        <v>171</v>
      </c>
      <c r="E44" s="10">
        <v>4</v>
      </c>
      <c r="F44" s="11"/>
      <c r="H44" s="1" t="s">
        <v>107</v>
      </c>
      <c r="J44" s="10" t="s">
        <v>174</v>
      </c>
      <c r="K44" s="10"/>
      <c r="L44" s="10"/>
      <c r="M44" s="11" t="s">
        <v>171</v>
      </c>
      <c r="N44" s="80" t="s">
        <v>229</v>
      </c>
      <c r="O44" s="51"/>
      <c r="P44" s="10">
        <v>4</v>
      </c>
      <c r="Q44" s="11"/>
      <c r="R44" s="1">
        <v>0</v>
      </c>
    </row>
    <row r="45" spans="1:18">
      <c r="A45" s="1" t="s">
        <v>110</v>
      </c>
      <c r="B45" s="10">
        <v>9.3000000000000007</v>
      </c>
      <c r="C45" s="11">
        <v>2002</v>
      </c>
      <c r="E45" s="10">
        <v>9.4</v>
      </c>
      <c r="F45" s="11">
        <v>2000</v>
      </c>
      <c r="H45" s="1" t="s">
        <v>110</v>
      </c>
      <c r="J45" s="10">
        <v>9.3000000000000007</v>
      </c>
      <c r="K45" s="10"/>
      <c r="L45" s="10"/>
      <c r="M45" s="11">
        <v>2002</v>
      </c>
      <c r="N45" s="80" t="s">
        <v>218</v>
      </c>
      <c r="O45" s="51"/>
      <c r="P45" s="10">
        <v>9.4</v>
      </c>
      <c r="Q45" s="11">
        <v>2000</v>
      </c>
      <c r="R45" s="1">
        <v>1</v>
      </c>
    </row>
    <row r="46" spans="1:18">
      <c r="A46" s="1" t="s">
        <v>111</v>
      </c>
      <c r="B46" s="10">
        <v>100</v>
      </c>
      <c r="C46" s="11">
        <v>2008</v>
      </c>
      <c r="E46" s="10">
        <v>33.6</v>
      </c>
      <c r="F46" s="11">
        <v>2000</v>
      </c>
      <c r="H46" s="1" t="s">
        <v>111</v>
      </c>
      <c r="I46" s="1">
        <v>1</v>
      </c>
      <c r="J46" s="10">
        <v>100</v>
      </c>
      <c r="K46" s="10"/>
      <c r="L46" s="10"/>
      <c r="M46" s="11">
        <v>2010</v>
      </c>
      <c r="N46" s="80" t="s">
        <v>219</v>
      </c>
      <c r="O46" s="51"/>
      <c r="P46" s="10">
        <v>33.6</v>
      </c>
      <c r="Q46" s="11">
        <v>2000</v>
      </c>
      <c r="R46" s="1">
        <v>1</v>
      </c>
    </row>
    <row r="47" spans="1:18">
      <c r="A47" s="1" t="s">
        <v>115</v>
      </c>
      <c r="B47" s="10">
        <v>16</v>
      </c>
      <c r="C47" s="11">
        <v>2003</v>
      </c>
      <c r="E47" s="10">
        <v>16.8</v>
      </c>
      <c r="F47" s="11">
        <v>2003</v>
      </c>
      <c r="H47" s="1" t="s">
        <v>115</v>
      </c>
      <c r="I47" s="1">
        <v>1</v>
      </c>
      <c r="J47" s="10">
        <v>39.799999999999997</v>
      </c>
      <c r="K47" s="10"/>
      <c r="L47" s="10"/>
      <c r="M47" s="11">
        <v>2009</v>
      </c>
      <c r="N47" s="80" t="s">
        <v>219</v>
      </c>
      <c r="O47" s="51"/>
      <c r="P47" s="10">
        <v>16.8</v>
      </c>
      <c r="Q47" s="11">
        <v>2003</v>
      </c>
      <c r="R47" s="1">
        <v>1</v>
      </c>
    </row>
    <row r="48" spans="1:18">
      <c r="A48" s="1" t="s">
        <v>116</v>
      </c>
      <c r="B48" s="10">
        <v>19.899999999999999</v>
      </c>
      <c r="C48" s="11">
        <v>2006</v>
      </c>
      <c r="E48" s="10">
        <v>1.7</v>
      </c>
      <c r="F48" s="11">
        <v>2006</v>
      </c>
      <c r="H48" s="1" t="s">
        <v>116</v>
      </c>
      <c r="J48" s="10">
        <v>19.899999999999999</v>
      </c>
      <c r="K48" s="10"/>
      <c r="L48" s="10"/>
      <c r="M48" s="11">
        <v>2006</v>
      </c>
      <c r="N48" s="80"/>
      <c r="O48" s="51"/>
      <c r="P48" s="10">
        <v>1.7</v>
      </c>
      <c r="Q48" s="11">
        <v>2006</v>
      </c>
      <c r="R48" s="1">
        <v>1</v>
      </c>
    </row>
    <row r="49" spans="1:18">
      <c r="A49" s="1" t="s">
        <v>117</v>
      </c>
      <c r="B49" s="10">
        <v>86.6</v>
      </c>
      <c r="C49" s="11">
        <v>2008</v>
      </c>
      <c r="E49" s="10">
        <v>6.1</v>
      </c>
      <c r="F49" s="11">
        <v>2008</v>
      </c>
      <c r="H49" s="1" t="s">
        <v>117</v>
      </c>
      <c r="I49" s="1">
        <v>1</v>
      </c>
      <c r="J49" s="10">
        <v>85</v>
      </c>
      <c r="K49" s="10"/>
      <c r="L49" s="10"/>
      <c r="M49" s="11">
        <v>2010</v>
      </c>
      <c r="N49" s="80" t="s">
        <v>219</v>
      </c>
      <c r="O49" s="51"/>
      <c r="P49" s="10">
        <v>6.1</v>
      </c>
      <c r="Q49" s="11">
        <v>2008</v>
      </c>
      <c r="R49" s="1">
        <v>1</v>
      </c>
    </row>
    <row r="50" spans="1:18">
      <c r="A50" s="1" t="s">
        <v>122</v>
      </c>
      <c r="B50" s="10">
        <v>5.2</v>
      </c>
      <c r="C50" s="11">
        <v>2006</v>
      </c>
      <c r="E50" s="10">
        <v>1.2</v>
      </c>
      <c r="F50" s="11">
        <v>2005</v>
      </c>
      <c r="H50" s="1" t="s">
        <v>122</v>
      </c>
      <c r="I50" s="1">
        <v>1</v>
      </c>
      <c r="J50" s="10">
        <v>6.1</v>
      </c>
      <c r="K50" s="10"/>
      <c r="L50" s="10"/>
      <c r="M50" s="11">
        <v>2007</v>
      </c>
      <c r="N50" s="80" t="s">
        <v>219</v>
      </c>
      <c r="O50" s="51"/>
      <c r="P50" s="10">
        <v>1.2</v>
      </c>
      <c r="Q50" s="11">
        <v>2005</v>
      </c>
      <c r="R50" s="1">
        <v>1</v>
      </c>
    </row>
    <row r="51" spans="1:18">
      <c r="A51" s="1" t="s">
        <v>123</v>
      </c>
      <c r="B51" s="10" t="s">
        <v>174</v>
      </c>
      <c r="C51" s="11" t="s">
        <v>171</v>
      </c>
      <c r="E51" s="10">
        <v>1.2</v>
      </c>
      <c r="F51" s="11">
        <v>2005</v>
      </c>
      <c r="H51" s="1" t="s">
        <v>123</v>
      </c>
      <c r="J51" s="10" t="s">
        <v>174</v>
      </c>
      <c r="K51" s="10"/>
      <c r="L51" s="10"/>
      <c r="M51" s="11" t="s">
        <v>171</v>
      </c>
      <c r="N51" s="80"/>
      <c r="O51" s="51"/>
      <c r="P51" s="10">
        <v>1.2</v>
      </c>
      <c r="Q51" s="11">
        <v>2005</v>
      </c>
      <c r="R51" s="1">
        <v>0</v>
      </c>
    </row>
    <row r="52" spans="1:18">
      <c r="A52" s="1" t="s">
        <v>133</v>
      </c>
      <c r="B52" s="10">
        <v>12.1</v>
      </c>
      <c r="C52" s="11">
        <v>2004</v>
      </c>
      <c r="E52" s="10">
        <v>4.0999999999999996</v>
      </c>
      <c r="F52" s="11">
        <v>2004</v>
      </c>
      <c r="H52" s="1" t="s">
        <v>133</v>
      </c>
      <c r="I52" s="1">
        <v>1</v>
      </c>
      <c r="J52" s="10">
        <v>4.7</v>
      </c>
      <c r="K52" s="10"/>
      <c r="L52" s="10"/>
      <c r="M52" s="11">
        <v>2004</v>
      </c>
      <c r="N52" s="80" t="s">
        <v>221</v>
      </c>
      <c r="O52" s="51"/>
      <c r="P52" s="10">
        <v>4.0999999999999996</v>
      </c>
      <c r="Q52" s="11">
        <v>2004</v>
      </c>
      <c r="R52" s="1">
        <v>1</v>
      </c>
    </row>
    <row r="53" spans="1:18">
      <c r="A53" s="1"/>
      <c r="B53" s="55"/>
      <c r="C53" s="54"/>
      <c r="D53" s="54"/>
      <c r="E53" s="55"/>
      <c r="F53" s="54"/>
      <c r="H53" s="1" t="s">
        <v>210</v>
      </c>
      <c r="I53" s="1">
        <v>1</v>
      </c>
      <c r="J53" s="55">
        <v>41.8</v>
      </c>
      <c r="K53" s="55"/>
      <c r="L53" s="55"/>
      <c r="M53" s="54">
        <v>2010</v>
      </c>
      <c r="N53" s="80" t="s">
        <v>232</v>
      </c>
      <c r="O53" s="54"/>
      <c r="P53" s="55"/>
      <c r="Q53" s="54"/>
      <c r="R53" s="1">
        <v>1</v>
      </c>
    </row>
    <row r="54" spans="1:18">
      <c r="A54" s="1" t="s">
        <v>139</v>
      </c>
      <c r="B54" s="10">
        <v>10</v>
      </c>
      <c r="C54" s="11">
        <v>2006</v>
      </c>
      <c r="E54" s="10">
        <v>4.5</v>
      </c>
      <c r="F54" s="11">
        <v>2004</v>
      </c>
      <c r="H54" s="1" t="s">
        <v>139</v>
      </c>
      <c r="I54" s="1">
        <v>1</v>
      </c>
      <c r="J54" s="10">
        <v>12.4</v>
      </c>
      <c r="K54" s="10">
        <v>23.7</v>
      </c>
      <c r="L54" s="10">
        <v>2.2000000000000002</v>
      </c>
      <c r="M54" s="11">
        <v>2006</v>
      </c>
      <c r="N54" s="80" t="s">
        <v>221</v>
      </c>
      <c r="O54" s="51"/>
      <c r="P54" s="10">
        <v>4.5</v>
      </c>
      <c r="Q54" s="11">
        <v>2004</v>
      </c>
      <c r="R54" s="1">
        <v>1</v>
      </c>
    </row>
    <row r="55" spans="1:18">
      <c r="A55" s="1"/>
      <c r="B55" s="59"/>
      <c r="C55" s="58"/>
      <c r="D55" s="58"/>
      <c r="E55" s="59"/>
      <c r="F55" s="58"/>
      <c r="H55" s="1" t="s">
        <v>211</v>
      </c>
      <c r="I55" s="1">
        <v>1</v>
      </c>
      <c r="J55" s="59">
        <v>100</v>
      </c>
      <c r="K55" s="59"/>
      <c r="L55" s="59"/>
      <c r="M55" s="58">
        <v>2010</v>
      </c>
      <c r="N55" s="80" t="s">
        <v>233</v>
      </c>
      <c r="O55" s="58"/>
      <c r="P55" s="59"/>
      <c r="Q55" s="58"/>
      <c r="R55" s="1">
        <v>1</v>
      </c>
    </row>
    <row r="56" spans="1:18">
      <c r="A56" s="1" t="s">
        <v>141</v>
      </c>
      <c r="B56" s="10">
        <v>0.2</v>
      </c>
      <c r="C56" s="11">
        <v>2005</v>
      </c>
      <c r="E56" s="10">
        <v>3.8</v>
      </c>
      <c r="F56" s="11">
        <v>2005</v>
      </c>
      <c r="H56" s="1" t="s">
        <v>141</v>
      </c>
      <c r="I56" s="1">
        <v>1</v>
      </c>
      <c r="J56" s="10">
        <v>0.9</v>
      </c>
      <c r="K56" s="10"/>
      <c r="L56" s="10"/>
      <c r="M56" s="11">
        <v>2007</v>
      </c>
      <c r="N56" s="80" t="s">
        <v>219</v>
      </c>
      <c r="O56" s="51"/>
      <c r="P56" s="10">
        <v>3.8</v>
      </c>
      <c r="Q56" s="11">
        <v>2005</v>
      </c>
      <c r="R56" s="1">
        <v>1</v>
      </c>
    </row>
    <row r="57" spans="1:18">
      <c r="A57" s="1" t="s">
        <v>145</v>
      </c>
      <c r="B57" s="10">
        <v>76.400000000000006</v>
      </c>
      <c r="C57" s="11">
        <v>2007</v>
      </c>
      <c r="E57" s="10" t="s">
        <v>174</v>
      </c>
      <c r="F57" s="11" t="s">
        <v>171</v>
      </c>
      <c r="H57" s="1" t="s">
        <v>145</v>
      </c>
      <c r="I57" s="1">
        <v>1</v>
      </c>
      <c r="J57" s="10">
        <v>70.400000000000006</v>
      </c>
      <c r="K57" s="10"/>
      <c r="L57" s="10"/>
      <c r="M57" s="11">
        <v>2011</v>
      </c>
      <c r="N57" s="80" t="s">
        <v>219</v>
      </c>
      <c r="O57" s="51"/>
      <c r="P57" s="10" t="s">
        <v>174</v>
      </c>
      <c r="Q57" s="11" t="s">
        <v>171</v>
      </c>
      <c r="R57" s="1">
        <v>1</v>
      </c>
    </row>
    <row r="58" spans="1:18">
      <c r="A58" s="1" t="s">
        <v>148</v>
      </c>
      <c r="B58" s="10">
        <v>3.8</v>
      </c>
      <c r="C58" s="11">
        <v>2005</v>
      </c>
      <c r="E58" s="10">
        <v>2.9</v>
      </c>
      <c r="F58" s="11">
        <v>2005</v>
      </c>
      <c r="H58" s="1" t="s">
        <v>148</v>
      </c>
      <c r="J58" s="10">
        <v>3.8</v>
      </c>
      <c r="K58" s="10"/>
      <c r="L58" s="10"/>
      <c r="M58" s="11">
        <v>2005</v>
      </c>
      <c r="N58" s="80" t="s">
        <v>219</v>
      </c>
      <c r="O58" s="51"/>
      <c r="P58" s="10">
        <v>2.9</v>
      </c>
      <c r="Q58" s="11">
        <v>2005</v>
      </c>
      <c r="R58" s="1">
        <v>1</v>
      </c>
    </row>
    <row r="59" spans="1:18">
      <c r="A59" s="1"/>
      <c r="B59" s="75"/>
      <c r="C59" s="74"/>
      <c r="D59" s="74"/>
      <c r="E59" s="75"/>
      <c r="F59" s="74"/>
      <c r="H59" s="1" t="s">
        <v>235</v>
      </c>
      <c r="J59" s="75">
        <v>96.3</v>
      </c>
      <c r="K59" s="75"/>
      <c r="L59" s="75"/>
      <c r="M59" s="74">
        <v>2010</v>
      </c>
      <c r="N59" s="80" t="s">
        <v>219</v>
      </c>
      <c r="O59" s="74"/>
      <c r="P59" s="75"/>
      <c r="Q59" s="74"/>
      <c r="R59" s="1">
        <v>1</v>
      </c>
    </row>
    <row r="60" spans="1:18">
      <c r="A60" s="1" t="s">
        <v>153</v>
      </c>
      <c r="B60" s="10">
        <v>3.2</v>
      </c>
      <c r="C60" s="11">
        <v>2008</v>
      </c>
      <c r="E60" s="10">
        <v>3.3</v>
      </c>
      <c r="F60" s="11">
        <v>2007</v>
      </c>
      <c r="H60" s="1" t="s">
        <v>153</v>
      </c>
      <c r="I60" s="1">
        <v>1</v>
      </c>
      <c r="J60" s="10">
        <v>3.2</v>
      </c>
      <c r="K60" s="10"/>
      <c r="L60" s="10"/>
      <c r="M60" s="11">
        <v>2008</v>
      </c>
      <c r="N60" s="80" t="s">
        <v>219</v>
      </c>
      <c r="O60" s="51"/>
      <c r="P60" s="10">
        <v>3.3</v>
      </c>
      <c r="Q60" s="11">
        <v>2007</v>
      </c>
      <c r="R60" s="1">
        <v>1</v>
      </c>
    </row>
    <row r="61" spans="1:18">
      <c r="A61" s="1" t="s">
        <v>156</v>
      </c>
      <c r="B61" s="10">
        <v>3.1</v>
      </c>
      <c r="C61" s="11">
        <v>2003</v>
      </c>
      <c r="E61" s="10">
        <v>5.7</v>
      </c>
      <c r="F61" s="11">
        <v>2003</v>
      </c>
      <c r="H61" s="1" t="s">
        <v>156</v>
      </c>
      <c r="I61" s="1">
        <v>1</v>
      </c>
      <c r="J61" s="10">
        <v>10.9</v>
      </c>
      <c r="K61" s="10"/>
      <c r="L61" s="10"/>
      <c r="M61" s="11">
        <v>2009</v>
      </c>
      <c r="N61" s="80" t="s">
        <v>219</v>
      </c>
      <c r="O61" s="51"/>
      <c r="P61" s="10">
        <v>5.7</v>
      </c>
      <c r="Q61" s="11">
        <v>2003</v>
      </c>
      <c r="R61" s="1">
        <v>1</v>
      </c>
    </row>
    <row r="62" spans="1:18">
      <c r="A62" s="1" t="s">
        <v>159</v>
      </c>
      <c r="B62" s="10">
        <v>55.1</v>
      </c>
      <c r="C62" s="11">
        <v>2006</v>
      </c>
      <c r="E62" s="10">
        <v>34.5</v>
      </c>
      <c r="F62" s="11">
        <v>2005</v>
      </c>
      <c r="H62" s="1" t="s">
        <v>159</v>
      </c>
      <c r="I62" s="1">
        <v>1</v>
      </c>
      <c r="J62" s="10">
        <v>68.8</v>
      </c>
      <c r="K62" s="10"/>
      <c r="L62" s="10"/>
      <c r="M62" s="11">
        <v>2006</v>
      </c>
      <c r="N62" s="80" t="s">
        <v>219</v>
      </c>
      <c r="O62" s="51"/>
      <c r="P62" s="10">
        <v>34.5</v>
      </c>
      <c r="Q62" s="11">
        <v>2005</v>
      </c>
      <c r="R62" s="1">
        <v>1</v>
      </c>
    </row>
    <row r="63" spans="1:18">
      <c r="A63" s="1" t="s">
        <v>162</v>
      </c>
      <c r="B63" s="10">
        <v>0.9</v>
      </c>
      <c r="C63" s="11">
        <v>2004</v>
      </c>
      <c r="E63" s="10">
        <v>9.3000000000000007</v>
      </c>
      <c r="F63" s="11">
        <v>2004</v>
      </c>
      <c r="H63" s="1" t="s">
        <v>162</v>
      </c>
      <c r="J63" s="10">
        <v>0.9</v>
      </c>
      <c r="K63" s="10"/>
      <c r="L63" s="10"/>
      <c r="M63" s="11">
        <v>2004</v>
      </c>
      <c r="N63" s="80" t="s">
        <v>221</v>
      </c>
      <c r="O63" s="51"/>
      <c r="P63" s="10">
        <v>9.3000000000000007</v>
      </c>
      <c r="Q63" s="11">
        <v>2004</v>
      </c>
      <c r="R63" s="1">
        <v>1</v>
      </c>
    </row>
    <row r="64" spans="1:18">
      <c r="A64" s="1" t="s">
        <v>169</v>
      </c>
      <c r="B64" s="10">
        <v>7.7</v>
      </c>
      <c r="C64" s="11">
        <v>2006</v>
      </c>
      <c r="E64" s="10">
        <v>8.8000000000000007</v>
      </c>
      <c r="F64" s="11">
        <v>2005</v>
      </c>
      <c r="H64" s="1" t="s">
        <v>169</v>
      </c>
      <c r="I64" s="1">
        <v>1</v>
      </c>
      <c r="J64" s="10">
        <v>7.7</v>
      </c>
      <c r="K64" s="10"/>
      <c r="L64" s="10"/>
      <c r="M64" s="11">
        <v>2008</v>
      </c>
      <c r="N64" s="80" t="s">
        <v>221</v>
      </c>
      <c r="O64" s="51"/>
      <c r="P64" s="10">
        <v>8.8000000000000007</v>
      </c>
      <c r="Q64" s="11">
        <v>2005</v>
      </c>
      <c r="R64" s="1">
        <v>1</v>
      </c>
    </row>
    <row r="65" spans="1:19">
      <c r="A65" s="1" t="s">
        <v>170</v>
      </c>
      <c r="B65" s="10">
        <v>6.2</v>
      </c>
      <c r="C65" s="11">
        <v>2006</v>
      </c>
      <c r="E65" s="10">
        <v>14.5</v>
      </c>
      <c r="F65" s="11">
        <v>2006</v>
      </c>
      <c r="H65" s="1" t="s">
        <v>170</v>
      </c>
      <c r="J65" s="10">
        <v>6.2</v>
      </c>
      <c r="K65" s="10"/>
      <c r="L65" s="10"/>
      <c r="M65" s="11">
        <v>2006</v>
      </c>
      <c r="N65" s="80" t="s">
        <v>219</v>
      </c>
      <c r="O65" s="51"/>
      <c r="P65" s="10">
        <v>14.5</v>
      </c>
      <c r="Q65" s="11">
        <v>2006</v>
      </c>
      <c r="R65" s="1">
        <v>1</v>
      </c>
    </row>
    <row r="66" spans="1:19">
      <c r="A66" s="1"/>
      <c r="B66" s="10"/>
      <c r="E66" s="10"/>
      <c r="F66" s="11"/>
      <c r="I66" s="1">
        <f>SUM(I22:I65)</f>
        <v>29</v>
      </c>
      <c r="J66" s="10"/>
      <c r="K66" s="10"/>
      <c r="L66" s="10"/>
      <c r="M66" s="11"/>
      <c r="N66" s="80"/>
      <c r="O66" s="51"/>
      <c r="P66" s="10"/>
      <c r="Q66" s="11"/>
      <c r="R66" s="1">
        <f>SUM(R22:R65)</f>
        <v>40</v>
      </c>
    </row>
    <row r="67" spans="1:19" s="9" customFormat="1" ht="12.75">
      <c r="A67" s="37" t="s">
        <v>177</v>
      </c>
      <c r="B67" s="40"/>
      <c r="C67" s="39"/>
      <c r="D67" s="39"/>
      <c r="E67" s="40"/>
      <c r="F67" s="39"/>
      <c r="H67" s="104" t="s">
        <v>177</v>
      </c>
      <c r="I67" s="98"/>
      <c r="J67" s="100" t="s">
        <v>205</v>
      </c>
      <c r="K67" s="100" t="s">
        <v>193</v>
      </c>
      <c r="L67" s="100" t="s">
        <v>194</v>
      </c>
      <c r="M67" s="101" t="s">
        <v>172</v>
      </c>
      <c r="N67" s="101" t="s">
        <v>237</v>
      </c>
      <c r="O67" s="102"/>
      <c r="P67" s="103"/>
      <c r="Q67" s="99"/>
    </row>
    <row r="68" spans="1:19">
      <c r="A68" s="1" t="s">
        <v>30</v>
      </c>
      <c r="B68" s="10" t="s">
        <v>174</v>
      </c>
      <c r="C68" s="11" t="s">
        <v>171</v>
      </c>
      <c r="E68" s="10">
        <v>2.2000000000000002</v>
      </c>
      <c r="F68" s="11">
        <v>2005</v>
      </c>
      <c r="H68" s="1" t="s">
        <v>30</v>
      </c>
      <c r="J68" s="10" t="s">
        <v>174</v>
      </c>
      <c r="K68" s="10"/>
      <c r="L68" s="10"/>
      <c r="M68" s="11" t="s">
        <v>171</v>
      </c>
      <c r="N68" s="80"/>
      <c r="O68" s="51"/>
      <c r="P68" s="10">
        <v>2.2000000000000002</v>
      </c>
      <c r="Q68" s="11">
        <v>2005</v>
      </c>
      <c r="R68" s="1">
        <v>0</v>
      </c>
    </row>
    <row r="69" spans="1:19">
      <c r="A69" s="1" t="s">
        <v>34</v>
      </c>
      <c r="B69" s="10">
        <v>93.1</v>
      </c>
      <c r="C69" s="11">
        <v>2006</v>
      </c>
      <c r="E69" s="10">
        <v>24.5</v>
      </c>
      <c r="F69" s="11">
        <v>2004</v>
      </c>
      <c r="H69" s="1" t="s">
        <v>34</v>
      </c>
      <c r="I69" s="1">
        <v>1</v>
      </c>
      <c r="J69" s="10">
        <v>82.4</v>
      </c>
      <c r="K69" s="10"/>
      <c r="L69" s="10"/>
      <c r="M69" s="11">
        <v>2010</v>
      </c>
      <c r="N69" s="80"/>
      <c r="O69" s="51"/>
      <c r="P69" s="10">
        <v>24.5</v>
      </c>
      <c r="Q69" s="11">
        <v>2004</v>
      </c>
      <c r="R69" s="1">
        <v>1</v>
      </c>
    </row>
    <row r="70" spans="1:19">
      <c r="A70" s="1" t="s">
        <v>37</v>
      </c>
      <c r="B70" s="10">
        <v>97.9</v>
      </c>
      <c r="C70" s="11">
        <v>2003</v>
      </c>
      <c r="E70" s="10">
        <v>23</v>
      </c>
      <c r="F70" s="11">
        <v>2003</v>
      </c>
      <c r="H70" s="1" t="s">
        <v>37</v>
      </c>
      <c r="I70" s="1">
        <v>1</v>
      </c>
      <c r="J70" s="10">
        <v>89.4</v>
      </c>
      <c r="K70" s="10"/>
      <c r="L70" s="10"/>
      <c r="M70" s="11">
        <v>2010</v>
      </c>
      <c r="N70" s="80" t="s">
        <v>217</v>
      </c>
      <c r="O70" s="51"/>
      <c r="P70" s="10">
        <v>23</v>
      </c>
      <c r="Q70" s="11">
        <v>2003</v>
      </c>
      <c r="R70" s="1">
        <v>1</v>
      </c>
    </row>
    <row r="71" spans="1:19">
      <c r="A71" s="1" t="s">
        <v>38</v>
      </c>
      <c r="B71" s="10">
        <v>36.5</v>
      </c>
      <c r="C71" s="11">
        <v>2006</v>
      </c>
      <c r="E71" s="10">
        <v>13.8</v>
      </c>
      <c r="F71" s="11">
        <v>2005</v>
      </c>
      <c r="H71" s="1" t="s">
        <v>38</v>
      </c>
      <c r="J71" s="10">
        <v>36.5</v>
      </c>
      <c r="K71" s="10"/>
      <c r="L71" s="10"/>
      <c r="M71" s="11">
        <v>2006</v>
      </c>
      <c r="N71" s="80"/>
      <c r="O71" s="51"/>
      <c r="P71" s="10">
        <v>13.8</v>
      </c>
      <c r="Q71" s="11">
        <v>2005</v>
      </c>
      <c r="R71" s="1">
        <v>1</v>
      </c>
    </row>
    <row r="72" spans="1:19">
      <c r="A72" s="1" t="s">
        <v>39</v>
      </c>
      <c r="B72" s="10">
        <v>17.899999999999999</v>
      </c>
      <c r="C72" s="11">
        <v>2004</v>
      </c>
      <c r="E72" s="10">
        <v>2.2999999999999998</v>
      </c>
      <c r="F72" s="11">
        <v>2004</v>
      </c>
      <c r="H72" s="1" t="s">
        <v>39</v>
      </c>
      <c r="I72" s="1">
        <v>1</v>
      </c>
      <c r="J72" s="10">
        <v>26.1</v>
      </c>
      <c r="K72" s="10"/>
      <c r="L72" s="10"/>
      <c r="M72" s="11">
        <v>2010</v>
      </c>
      <c r="N72" s="80"/>
      <c r="O72" s="51"/>
      <c r="P72" s="10">
        <v>2.2999999999999998</v>
      </c>
      <c r="Q72" s="11">
        <v>2004</v>
      </c>
      <c r="R72" s="1">
        <v>1</v>
      </c>
    </row>
    <row r="73" spans="1:19">
      <c r="A73" s="1" t="s">
        <v>43</v>
      </c>
      <c r="B73" s="10">
        <v>0.5</v>
      </c>
      <c r="C73" s="11">
        <v>2005</v>
      </c>
      <c r="E73" s="10">
        <v>7</v>
      </c>
      <c r="F73" s="11">
        <v>2004</v>
      </c>
      <c r="H73" s="1" t="s">
        <v>43</v>
      </c>
      <c r="I73" s="1">
        <v>1</v>
      </c>
      <c r="J73" s="10">
        <v>2.2000000000000002</v>
      </c>
      <c r="K73" s="10"/>
      <c r="L73" s="10"/>
      <c r="M73" s="11">
        <v>2009</v>
      </c>
      <c r="N73" s="80"/>
      <c r="O73" s="51"/>
      <c r="P73" s="10">
        <v>7</v>
      </c>
      <c r="Q73" s="11">
        <v>2004</v>
      </c>
      <c r="R73" s="1">
        <v>1</v>
      </c>
    </row>
    <row r="74" spans="1:19" ht="22.5">
      <c r="A74" s="1" t="s">
        <v>48</v>
      </c>
      <c r="B74" s="10">
        <v>3</v>
      </c>
      <c r="C74" s="11">
        <v>2005</v>
      </c>
      <c r="E74" s="10" t="s">
        <v>174</v>
      </c>
      <c r="F74" s="11" t="s">
        <v>171</v>
      </c>
      <c r="H74" s="1" t="s">
        <v>48</v>
      </c>
      <c r="I74" s="1">
        <v>1</v>
      </c>
      <c r="J74" s="10">
        <v>5</v>
      </c>
      <c r="K74" s="10">
        <v>4.5999999999999996</v>
      </c>
      <c r="L74" s="10">
        <v>0.8</v>
      </c>
      <c r="M74" s="11">
        <v>2010</v>
      </c>
      <c r="N74" s="80" t="s">
        <v>221</v>
      </c>
      <c r="O74" s="51"/>
      <c r="P74" s="10">
        <v>0</v>
      </c>
      <c r="Q74" s="11">
        <v>2010</v>
      </c>
      <c r="R74" s="1">
        <v>1</v>
      </c>
      <c r="S74" s="1" t="s">
        <v>204</v>
      </c>
    </row>
    <row r="75" spans="1:19">
      <c r="A75" s="1" t="s">
        <v>53</v>
      </c>
      <c r="B75" s="10">
        <v>33.4</v>
      </c>
      <c r="C75" s="11">
        <v>2007</v>
      </c>
      <c r="E75" s="10">
        <v>22.6</v>
      </c>
      <c r="F75" s="11">
        <v>2006</v>
      </c>
      <c r="H75" s="1" t="s">
        <v>53</v>
      </c>
      <c r="I75" s="1">
        <v>1</v>
      </c>
      <c r="J75" s="10">
        <v>44.6</v>
      </c>
      <c r="K75" s="10"/>
      <c r="L75" s="10"/>
      <c r="M75" s="11">
        <v>2009</v>
      </c>
      <c r="N75" s="80" t="s">
        <v>219</v>
      </c>
      <c r="O75" s="51"/>
      <c r="P75" s="10">
        <v>22.6</v>
      </c>
      <c r="Q75" s="11">
        <v>2006</v>
      </c>
      <c r="R75" s="1">
        <v>1</v>
      </c>
    </row>
    <row r="76" spans="1:19">
      <c r="A76" s="1" t="s">
        <v>71</v>
      </c>
      <c r="B76" s="10" t="s">
        <v>174</v>
      </c>
      <c r="C76" s="11" t="s">
        <v>171</v>
      </c>
      <c r="E76" s="10">
        <v>22.7</v>
      </c>
      <c r="F76" s="11">
        <v>2004</v>
      </c>
      <c r="H76" s="1" t="s">
        <v>71</v>
      </c>
      <c r="I76" s="1">
        <v>1</v>
      </c>
      <c r="J76" s="10">
        <v>89.6</v>
      </c>
      <c r="K76" s="10"/>
      <c r="L76" s="10"/>
      <c r="M76" s="11">
        <v>2010</v>
      </c>
      <c r="N76" s="80" t="s">
        <v>223</v>
      </c>
      <c r="O76" s="51"/>
      <c r="P76" s="10">
        <v>22.7</v>
      </c>
      <c r="Q76" s="11">
        <v>2004</v>
      </c>
      <c r="R76" s="1">
        <v>1</v>
      </c>
    </row>
    <row r="77" spans="1:19">
      <c r="A77" s="12" t="s">
        <v>79</v>
      </c>
      <c r="B77" s="10">
        <v>71.7</v>
      </c>
      <c r="C77" s="11">
        <v>2007</v>
      </c>
      <c r="E77" s="10" t="s">
        <v>174</v>
      </c>
      <c r="F77" s="11" t="s">
        <v>171</v>
      </c>
      <c r="H77" s="12" t="s">
        <v>79</v>
      </c>
      <c r="I77" s="12">
        <v>1</v>
      </c>
      <c r="J77" s="10">
        <v>72.900000000000006</v>
      </c>
      <c r="K77" s="10"/>
      <c r="L77" s="10"/>
      <c r="M77" s="11">
        <v>2009</v>
      </c>
      <c r="N77" s="80" t="s">
        <v>216</v>
      </c>
      <c r="O77" s="51"/>
      <c r="P77" s="10" t="s">
        <v>174</v>
      </c>
      <c r="Q77" s="11" t="s">
        <v>171</v>
      </c>
      <c r="R77" s="1">
        <v>1</v>
      </c>
    </row>
    <row r="78" spans="1:19">
      <c r="A78" s="1" t="s">
        <v>82</v>
      </c>
      <c r="B78" s="10">
        <v>24</v>
      </c>
      <c r="C78" s="11">
        <v>2005</v>
      </c>
      <c r="E78" s="10">
        <v>6.4</v>
      </c>
      <c r="F78" s="11">
        <v>2006</v>
      </c>
      <c r="H78" s="1" t="s">
        <v>82</v>
      </c>
      <c r="J78" s="10">
        <v>24</v>
      </c>
      <c r="K78" s="10"/>
      <c r="L78" s="10"/>
      <c r="M78" s="11">
        <v>2005</v>
      </c>
      <c r="N78" s="80"/>
      <c r="O78" s="51"/>
      <c r="P78" s="10">
        <v>6.4</v>
      </c>
      <c r="Q78" s="11">
        <v>2006</v>
      </c>
      <c r="R78" s="1">
        <v>1</v>
      </c>
    </row>
    <row r="79" spans="1:19">
      <c r="A79" s="1" t="s">
        <v>83</v>
      </c>
      <c r="B79" s="10">
        <v>22.9</v>
      </c>
      <c r="C79" s="11">
        <v>2003</v>
      </c>
      <c r="E79" s="10">
        <v>14.1</v>
      </c>
      <c r="F79" s="11">
        <v>2003</v>
      </c>
      <c r="H79" s="1" t="s">
        <v>83</v>
      </c>
      <c r="J79" s="10">
        <v>22.9</v>
      </c>
      <c r="K79" s="10"/>
      <c r="L79" s="10"/>
      <c r="M79" s="11">
        <v>2003</v>
      </c>
      <c r="N79" s="80"/>
      <c r="O79" s="51"/>
      <c r="P79" s="10">
        <v>14.1</v>
      </c>
      <c r="Q79" s="11">
        <v>2003</v>
      </c>
      <c r="R79" s="1">
        <v>1</v>
      </c>
    </row>
    <row r="80" spans="1:19">
      <c r="A80" s="12" t="s">
        <v>84</v>
      </c>
      <c r="B80" s="10">
        <v>22</v>
      </c>
      <c r="C80" s="11">
        <v>2006</v>
      </c>
      <c r="E80" s="10">
        <v>20</v>
      </c>
      <c r="F80" s="11">
        <v>2000</v>
      </c>
      <c r="H80" s="12" t="s">
        <v>84</v>
      </c>
      <c r="I80" s="12"/>
      <c r="J80" s="10">
        <v>22</v>
      </c>
      <c r="K80" s="10"/>
      <c r="L80" s="10"/>
      <c r="M80" s="11">
        <v>2006</v>
      </c>
      <c r="N80" s="80"/>
      <c r="O80" s="51"/>
      <c r="P80" s="10">
        <v>20</v>
      </c>
      <c r="Q80" s="11">
        <v>2000</v>
      </c>
      <c r="R80" s="1">
        <v>1</v>
      </c>
    </row>
    <row r="81" spans="1:18">
      <c r="A81" s="1" t="s">
        <v>85</v>
      </c>
      <c r="B81" s="10">
        <v>79.5</v>
      </c>
      <c r="C81" s="11">
        <v>2004</v>
      </c>
      <c r="E81" s="10">
        <v>6.9</v>
      </c>
      <c r="F81" s="11">
        <v>2004</v>
      </c>
      <c r="H81" s="1" t="s">
        <v>85</v>
      </c>
      <c r="J81" s="10">
        <v>79.5</v>
      </c>
      <c r="K81" s="10"/>
      <c r="L81" s="10"/>
      <c r="M81" s="11">
        <v>2004</v>
      </c>
      <c r="N81" s="80"/>
      <c r="O81" s="51"/>
      <c r="P81" s="10">
        <v>6.9</v>
      </c>
      <c r="Q81" s="11">
        <v>2004</v>
      </c>
      <c r="R81" s="1">
        <v>1</v>
      </c>
    </row>
    <row r="82" spans="1:18">
      <c r="A82" s="1" t="s">
        <v>87</v>
      </c>
      <c r="B82" s="10">
        <v>89.1</v>
      </c>
      <c r="C82" s="11">
        <v>2008</v>
      </c>
      <c r="E82" s="10">
        <v>66.8</v>
      </c>
      <c r="F82" s="11">
        <v>2006</v>
      </c>
      <c r="H82" s="1" t="s">
        <v>87</v>
      </c>
      <c r="I82" s="1">
        <v>1</v>
      </c>
      <c r="J82" s="10">
        <v>75</v>
      </c>
      <c r="K82" s="10"/>
      <c r="L82" s="10"/>
      <c r="M82" s="11">
        <v>2009</v>
      </c>
      <c r="N82" s="80" t="s">
        <v>225</v>
      </c>
      <c r="O82" s="51"/>
      <c r="P82" s="10">
        <v>66.8</v>
      </c>
      <c r="Q82" s="11">
        <v>2006</v>
      </c>
      <c r="R82" s="1">
        <v>1</v>
      </c>
    </row>
    <row r="83" spans="1:18">
      <c r="A83" s="1" t="s">
        <v>90</v>
      </c>
      <c r="B83" s="10">
        <v>67.900000000000006</v>
      </c>
      <c r="C83" s="11">
        <v>2005</v>
      </c>
      <c r="E83" s="10">
        <v>75</v>
      </c>
      <c r="F83" s="11">
        <v>2005</v>
      </c>
      <c r="H83" s="1" t="s">
        <v>90</v>
      </c>
      <c r="I83" s="1">
        <v>1</v>
      </c>
      <c r="J83" s="10">
        <v>80.3</v>
      </c>
      <c r="K83" s="10"/>
      <c r="L83" s="10"/>
      <c r="M83" s="11">
        <v>2008</v>
      </c>
      <c r="N83" s="80" t="s">
        <v>216</v>
      </c>
      <c r="O83" s="51"/>
      <c r="P83" s="10">
        <v>75</v>
      </c>
      <c r="Q83" s="11">
        <v>2005</v>
      </c>
      <c r="R83" s="1">
        <v>1</v>
      </c>
    </row>
    <row r="84" spans="1:18">
      <c r="A84" s="1" t="s">
        <v>91</v>
      </c>
      <c r="B84" s="10">
        <v>42.9</v>
      </c>
      <c r="C84" s="11">
        <v>2008</v>
      </c>
      <c r="E84" s="10">
        <v>21.2</v>
      </c>
      <c r="F84" s="11">
        <v>2007</v>
      </c>
      <c r="H84" s="1" t="s">
        <v>91</v>
      </c>
      <c r="I84" s="1">
        <v>1</v>
      </c>
      <c r="J84" s="10">
        <v>42.9</v>
      </c>
      <c r="K84" s="10"/>
      <c r="L84" s="10"/>
      <c r="M84" s="11">
        <v>2008</v>
      </c>
      <c r="N84" s="80"/>
      <c r="O84" s="51"/>
      <c r="P84" s="10">
        <v>21.2</v>
      </c>
      <c r="Q84" s="11">
        <v>2007</v>
      </c>
      <c r="R84" s="1">
        <v>1</v>
      </c>
    </row>
    <row r="85" spans="1:18">
      <c r="A85" s="1" t="s">
        <v>92</v>
      </c>
      <c r="B85" s="10">
        <v>76</v>
      </c>
      <c r="C85" s="11">
        <v>2004</v>
      </c>
      <c r="E85" s="10">
        <v>61.8</v>
      </c>
      <c r="F85" s="11">
        <v>2003</v>
      </c>
      <c r="H85" s="1" t="s">
        <v>92</v>
      </c>
      <c r="I85" s="1">
        <v>1</v>
      </c>
      <c r="J85" s="10">
        <v>91.6</v>
      </c>
      <c r="K85" s="10"/>
      <c r="L85" s="10"/>
      <c r="M85" s="11">
        <v>2010</v>
      </c>
      <c r="N85" s="80" t="s">
        <v>226</v>
      </c>
      <c r="O85" s="51"/>
      <c r="P85" s="10">
        <v>61.8</v>
      </c>
      <c r="Q85" s="11">
        <v>2003</v>
      </c>
      <c r="R85" s="1">
        <v>1</v>
      </c>
    </row>
    <row r="86" spans="1:18">
      <c r="A86" s="1" t="s">
        <v>94</v>
      </c>
      <c r="B86" s="10">
        <v>33.5</v>
      </c>
      <c r="C86" s="11">
        <v>2004</v>
      </c>
      <c r="E86" s="10">
        <v>55</v>
      </c>
      <c r="F86" s="11">
        <v>2005</v>
      </c>
      <c r="H86" s="1" t="s">
        <v>94</v>
      </c>
      <c r="J86" s="10">
        <v>77.599999999999994</v>
      </c>
      <c r="K86" s="10"/>
      <c r="L86" s="10"/>
      <c r="M86" s="11">
        <v>2010</v>
      </c>
      <c r="N86" s="80" t="s">
        <v>219</v>
      </c>
      <c r="O86" s="51"/>
      <c r="P86" s="10">
        <v>55</v>
      </c>
      <c r="Q86" s="11">
        <v>2005</v>
      </c>
      <c r="R86" s="1">
        <v>1</v>
      </c>
    </row>
    <row r="87" spans="1:18">
      <c r="A87" s="1" t="s">
        <v>95</v>
      </c>
      <c r="B87" s="10">
        <v>43.1</v>
      </c>
      <c r="C87" s="11">
        <v>2006</v>
      </c>
      <c r="E87" s="10">
        <v>11.2</v>
      </c>
      <c r="F87" s="11">
        <v>2006</v>
      </c>
      <c r="H87" s="1" t="s">
        <v>95</v>
      </c>
      <c r="I87" s="1">
        <v>1</v>
      </c>
      <c r="J87" s="10">
        <v>27.3</v>
      </c>
      <c r="K87" s="10"/>
      <c r="L87" s="10"/>
      <c r="M87" s="11">
        <v>2008</v>
      </c>
      <c r="N87" s="80" t="s">
        <v>227</v>
      </c>
      <c r="O87" s="51"/>
      <c r="P87" s="10">
        <v>11.2</v>
      </c>
      <c r="Q87" s="11">
        <v>2006</v>
      </c>
      <c r="R87" s="1">
        <v>1</v>
      </c>
    </row>
    <row r="88" spans="1:18">
      <c r="A88" s="1" t="s">
        <v>96</v>
      </c>
      <c r="B88" s="10">
        <v>100</v>
      </c>
      <c r="C88" s="11">
        <v>2005</v>
      </c>
      <c r="E88" s="10">
        <v>28.9</v>
      </c>
      <c r="F88" s="11">
        <v>2006</v>
      </c>
      <c r="H88" s="1" t="s">
        <v>96</v>
      </c>
      <c r="I88" s="1">
        <v>1</v>
      </c>
      <c r="J88" s="10">
        <v>100</v>
      </c>
      <c r="K88" s="10"/>
      <c r="L88" s="10"/>
      <c r="M88" s="11">
        <v>2010</v>
      </c>
      <c r="N88" s="80" t="s">
        <v>226</v>
      </c>
      <c r="O88" s="51"/>
      <c r="P88" s="10">
        <v>28.9</v>
      </c>
      <c r="Q88" s="11">
        <v>2006</v>
      </c>
      <c r="R88" s="1">
        <v>1</v>
      </c>
    </row>
    <row r="89" spans="1:18">
      <c r="A89" s="12" t="s">
        <v>97</v>
      </c>
      <c r="B89" s="10">
        <v>6</v>
      </c>
      <c r="C89" s="11">
        <v>2005</v>
      </c>
      <c r="E89" s="10">
        <v>0.7</v>
      </c>
      <c r="F89" s="11">
        <v>2004</v>
      </c>
      <c r="H89" s="12" t="s">
        <v>97</v>
      </c>
      <c r="I89" s="12">
        <v>1</v>
      </c>
      <c r="J89" s="10">
        <v>5.6</v>
      </c>
      <c r="K89" s="10"/>
      <c r="L89" s="10"/>
      <c r="M89" s="11">
        <v>2010</v>
      </c>
      <c r="N89" s="80" t="s">
        <v>219</v>
      </c>
      <c r="O89" s="51"/>
      <c r="P89" s="10">
        <v>0.7</v>
      </c>
      <c r="Q89" s="11">
        <v>2004</v>
      </c>
      <c r="R89" s="1">
        <v>1</v>
      </c>
    </row>
    <row r="90" spans="1:18">
      <c r="A90" s="1" t="s">
        <v>99</v>
      </c>
      <c r="B90" s="10">
        <v>23.1</v>
      </c>
      <c r="C90" s="11">
        <v>2003</v>
      </c>
      <c r="E90" s="10">
        <v>19.899999999999999</v>
      </c>
      <c r="F90" s="11">
        <v>2003</v>
      </c>
      <c r="H90" s="1" t="s">
        <v>99</v>
      </c>
      <c r="J90" s="10">
        <v>23.1</v>
      </c>
      <c r="K90" s="10"/>
      <c r="L90" s="10"/>
      <c r="M90" s="11">
        <v>2003</v>
      </c>
      <c r="N90" s="80"/>
      <c r="O90" s="51"/>
      <c r="P90" s="10">
        <v>19.899999999999999</v>
      </c>
      <c r="Q90" s="11">
        <v>2003</v>
      </c>
      <c r="R90" s="1">
        <v>1</v>
      </c>
    </row>
    <row r="91" spans="1:18">
      <c r="A91" s="1" t="s">
        <v>105</v>
      </c>
      <c r="B91" s="10">
        <v>37.299999999999997</v>
      </c>
      <c r="C91" s="11">
        <v>2004</v>
      </c>
      <c r="E91" s="10">
        <v>63.8</v>
      </c>
      <c r="F91" s="11">
        <v>2003</v>
      </c>
      <c r="H91" s="1" t="s">
        <v>105</v>
      </c>
      <c r="J91" s="10">
        <v>37.299999999999997</v>
      </c>
      <c r="K91" s="10"/>
      <c r="L91" s="10"/>
      <c r="M91" s="11">
        <v>2004</v>
      </c>
      <c r="N91" s="80"/>
      <c r="O91" s="51"/>
      <c r="P91" s="10">
        <v>63.8</v>
      </c>
      <c r="Q91" s="11">
        <v>2003</v>
      </c>
      <c r="R91" s="1">
        <v>1</v>
      </c>
    </row>
    <row r="92" spans="1:18">
      <c r="A92" s="1" t="s">
        <v>106</v>
      </c>
      <c r="B92" s="10">
        <v>27</v>
      </c>
      <c r="C92" s="11">
        <v>2005</v>
      </c>
      <c r="E92" s="10">
        <v>14.1</v>
      </c>
      <c r="F92" s="11">
        <v>2005</v>
      </c>
      <c r="H92" s="1" t="s">
        <v>106</v>
      </c>
      <c r="J92" s="10">
        <v>27</v>
      </c>
      <c r="K92" s="10"/>
      <c r="L92" s="10"/>
      <c r="M92" s="11">
        <v>2005</v>
      </c>
      <c r="N92" s="80"/>
      <c r="O92" s="51"/>
      <c r="P92" s="10">
        <v>14.1</v>
      </c>
      <c r="Q92" s="11">
        <v>2005</v>
      </c>
      <c r="R92" s="1">
        <v>1</v>
      </c>
    </row>
    <row r="93" spans="1:18">
      <c r="A93" s="1" t="s">
        <v>113</v>
      </c>
      <c r="B93" s="10">
        <v>59.7</v>
      </c>
      <c r="C93" s="11">
        <v>2004</v>
      </c>
      <c r="E93" s="10" t="s">
        <v>174</v>
      </c>
      <c r="F93" s="11" t="s">
        <v>171</v>
      </c>
      <c r="H93" s="1" t="s">
        <v>113</v>
      </c>
      <c r="J93" s="10">
        <v>59.7</v>
      </c>
      <c r="K93" s="10"/>
      <c r="L93" s="10"/>
      <c r="M93" s="11">
        <v>2004</v>
      </c>
      <c r="N93" s="80"/>
      <c r="O93" s="51"/>
      <c r="P93" s="10" t="s">
        <v>174</v>
      </c>
      <c r="Q93" s="11" t="s">
        <v>171</v>
      </c>
      <c r="R93" s="1">
        <v>1</v>
      </c>
    </row>
    <row r="94" spans="1:18">
      <c r="A94" s="1" t="s">
        <v>119</v>
      </c>
      <c r="B94" s="10">
        <v>67.099999999999994</v>
      </c>
      <c r="C94" s="11">
        <v>2003</v>
      </c>
      <c r="E94" s="10">
        <v>1.4</v>
      </c>
      <c r="F94" s="11">
        <v>2003</v>
      </c>
      <c r="H94" s="1" t="s">
        <v>119</v>
      </c>
      <c r="I94" s="1">
        <v>1</v>
      </c>
      <c r="J94" s="10">
        <v>62.5</v>
      </c>
      <c r="K94" s="10"/>
      <c r="L94" s="10"/>
      <c r="M94" s="11">
        <v>2010</v>
      </c>
      <c r="N94" s="80"/>
      <c r="O94" s="51"/>
      <c r="P94" s="10">
        <v>1.4</v>
      </c>
      <c r="Q94" s="11">
        <v>2003</v>
      </c>
      <c r="R94" s="1">
        <v>1</v>
      </c>
    </row>
    <row r="95" spans="1:18">
      <c r="A95" s="1" t="s">
        <v>125</v>
      </c>
      <c r="B95" s="10">
        <v>3.5</v>
      </c>
      <c r="C95" s="11">
        <v>2008</v>
      </c>
      <c r="E95" s="10">
        <v>8.3000000000000007</v>
      </c>
      <c r="F95" s="11">
        <v>2007</v>
      </c>
      <c r="H95" s="1" t="s">
        <v>125</v>
      </c>
      <c r="I95" s="1">
        <v>1</v>
      </c>
      <c r="J95" s="10">
        <v>24.7</v>
      </c>
      <c r="K95" s="10"/>
      <c r="L95" s="10"/>
      <c r="M95" s="11">
        <v>2010</v>
      </c>
      <c r="N95" s="80" t="s">
        <v>218</v>
      </c>
      <c r="O95" s="51"/>
      <c r="P95" s="10">
        <v>8.3000000000000007</v>
      </c>
      <c r="Q95" s="11">
        <v>2007</v>
      </c>
      <c r="R95" s="1">
        <v>1</v>
      </c>
    </row>
    <row r="96" spans="1:18">
      <c r="A96" s="1" t="s">
        <v>126</v>
      </c>
      <c r="B96" s="10">
        <v>25.7</v>
      </c>
      <c r="C96" s="11">
        <v>2004</v>
      </c>
      <c r="E96" s="10">
        <v>4</v>
      </c>
      <c r="F96" s="11">
        <v>2004</v>
      </c>
      <c r="H96" s="1" t="s">
        <v>126</v>
      </c>
      <c r="I96" s="1">
        <v>1</v>
      </c>
      <c r="J96" s="10">
        <v>2.2999999999999998</v>
      </c>
      <c r="K96" s="10"/>
      <c r="L96" s="10"/>
      <c r="M96" s="11">
        <v>2010</v>
      </c>
      <c r="N96" s="80" t="s">
        <v>218</v>
      </c>
      <c r="O96" s="51"/>
      <c r="P96" s="10">
        <v>4</v>
      </c>
      <c r="Q96" s="11">
        <v>2004</v>
      </c>
      <c r="R96" s="1">
        <v>1</v>
      </c>
    </row>
    <row r="97" spans="1:18">
      <c r="A97" s="1" t="s">
        <v>128</v>
      </c>
      <c r="B97" s="10">
        <v>16.899999999999999</v>
      </c>
      <c r="C97" s="11">
        <v>2005</v>
      </c>
      <c r="E97" s="10">
        <v>54.7</v>
      </c>
      <c r="F97" s="11">
        <v>2003</v>
      </c>
      <c r="H97" s="1" t="s">
        <v>128</v>
      </c>
      <c r="I97" s="1">
        <v>1</v>
      </c>
      <c r="J97" s="10">
        <v>27</v>
      </c>
      <c r="K97" s="10"/>
      <c r="L97" s="10"/>
      <c r="M97" s="11">
        <v>2010</v>
      </c>
      <c r="N97" s="80" t="s">
        <v>219</v>
      </c>
      <c r="O97" s="51"/>
      <c r="P97" s="10">
        <v>54.7</v>
      </c>
      <c r="Q97" s="11">
        <v>2003</v>
      </c>
      <c r="R97" s="1">
        <v>1</v>
      </c>
    </row>
    <row r="98" spans="1:18">
      <c r="A98" s="1" t="s">
        <v>138</v>
      </c>
      <c r="B98" s="10" t="s">
        <v>174</v>
      </c>
      <c r="C98" s="11" t="s">
        <v>171</v>
      </c>
      <c r="E98" s="10">
        <v>20.7</v>
      </c>
      <c r="F98" s="11">
        <v>2007</v>
      </c>
      <c r="H98" s="1" t="s">
        <v>138</v>
      </c>
      <c r="J98" s="10" t="s">
        <v>174</v>
      </c>
      <c r="K98" s="10"/>
      <c r="L98" s="10"/>
      <c r="M98" s="11" t="s">
        <v>171</v>
      </c>
      <c r="N98" s="80"/>
      <c r="O98" s="51"/>
      <c r="P98" s="10">
        <v>20.7</v>
      </c>
      <c r="Q98" s="11">
        <v>2007</v>
      </c>
      <c r="R98" s="1">
        <v>0</v>
      </c>
    </row>
    <row r="99" spans="1:18">
      <c r="A99" s="1" t="s">
        <v>142</v>
      </c>
      <c r="B99" s="10" t="s">
        <v>174</v>
      </c>
      <c r="C99" s="11" t="s">
        <v>171</v>
      </c>
      <c r="E99" s="10" t="s">
        <v>174</v>
      </c>
      <c r="F99" s="11" t="s">
        <v>171</v>
      </c>
      <c r="H99" s="1" t="s">
        <v>142</v>
      </c>
      <c r="I99" s="1">
        <v>1</v>
      </c>
      <c r="J99" s="10">
        <v>0</v>
      </c>
      <c r="K99" s="10"/>
      <c r="L99" s="10"/>
      <c r="M99" s="11" t="s">
        <v>171</v>
      </c>
      <c r="N99" s="80"/>
      <c r="O99" s="51"/>
      <c r="P99" s="10" t="s">
        <v>174</v>
      </c>
      <c r="Q99" s="11" t="s">
        <v>171</v>
      </c>
      <c r="R99" s="1">
        <v>1</v>
      </c>
    </row>
    <row r="100" spans="1:18">
      <c r="A100" s="1" t="s">
        <v>147</v>
      </c>
      <c r="B100" s="10">
        <v>24.6</v>
      </c>
      <c r="C100" s="11">
        <v>2005</v>
      </c>
      <c r="E100" s="10">
        <v>22.2</v>
      </c>
      <c r="F100" s="11">
        <v>2004</v>
      </c>
      <c r="H100" s="1" t="s">
        <v>147</v>
      </c>
      <c r="I100" s="1">
        <v>1</v>
      </c>
      <c r="J100" s="10">
        <v>22.4</v>
      </c>
      <c r="K100" s="10"/>
      <c r="L100" s="10"/>
      <c r="M100" s="11">
        <v>2010</v>
      </c>
      <c r="N100" s="80" t="s">
        <v>234</v>
      </c>
      <c r="O100" s="51"/>
      <c r="P100" s="10">
        <v>22.2</v>
      </c>
      <c r="Q100" s="11">
        <v>2004</v>
      </c>
      <c r="R100" s="1">
        <v>1</v>
      </c>
    </row>
    <row r="101" spans="1:18">
      <c r="A101" s="1" t="s">
        <v>151</v>
      </c>
      <c r="B101" s="10">
        <v>30.5</v>
      </c>
      <c r="C101" s="11">
        <v>2005</v>
      </c>
      <c r="E101" s="10">
        <v>35</v>
      </c>
      <c r="F101" s="11">
        <v>2005</v>
      </c>
      <c r="H101" s="1" t="s">
        <v>151</v>
      </c>
      <c r="J101" s="10">
        <v>30.5</v>
      </c>
      <c r="K101" s="10"/>
      <c r="L101" s="10"/>
      <c r="M101" s="11">
        <v>2005</v>
      </c>
      <c r="N101" s="80"/>
      <c r="O101" s="51"/>
      <c r="P101" s="10">
        <v>35</v>
      </c>
      <c r="Q101" s="11">
        <v>2005</v>
      </c>
      <c r="R101" s="1">
        <v>1</v>
      </c>
    </row>
    <row r="102" spans="1:18" s="18" customFormat="1">
      <c r="A102" s="18" t="s">
        <v>191</v>
      </c>
      <c r="B102" s="19" t="s">
        <v>174</v>
      </c>
      <c r="C102" s="20" t="s">
        <v>171</v>
      </c>
      <c r="D102" s="20"/>
      <c r="E102" s="19">
        <v>50.8</v>
      </c>
      <c r="F102" s="20">
        <v>2005</v>
      </c>
      <c r="H102" s="18" t="s">
        <v>191</v>
      </c>
      <c r="J102" s="19" t="s">
        <v>174</v>
      </c>
      <c r="K102" s="19"/>
      <c r="L102" s="19"/>
      <c r="M102" s="20" t="s">
        <v>171</v>
      </c>
      <c r="N102" s="80"/>
      <c r="O102" s="20"/>
      <c r="P102" s="19">
        <v>50.8</v>
      </c>
      <c r="Q102" s="20">
        <v>2005</v>
      </c>
      <c r="R102" s="18">
        <v>0</v>
      </c>
    </row>
    <row r="103" spans="1:18">
      <c r="A103" s="1" t="s">
        <v>152</v>
      </c>
      <c r="B103" s="10">
        <v>89.6</v>
      </c>
      <c r="C103" s="11">
        <v>2004</v>
      </c>
      <c r="E103" s="10" t="s">
        <v>174</v>
      </c>
      <c r="F103" s="11" t="s">
        <v>171</v>
      </c>
      <c r="H103" s="1" t="s">
        <v>152</v>
      </c>
      <c r="I103" s="1">
        <v>1</v>
      </c>
      <c r="J103" s="10">
        <v>78.900000000000006</v>
      </c>
      <c r="K103" s="10"/>
      <c r="L103" s="10"/>
      <c r="M103" s="11">
        <v>2010</v>
      </c>
      <c r="N103" s="80" t="s">
        <v>236</v>
      </c>
      <c r="O103" s="51"/>
      <c r="P103" s="10" t="s">
        <v>174</v>
      </c>
      <c r="Q103" s="11" t="s">
        <v>171</v>
      </c>
      <c r="R103" s="1">
        <v>1</v>
      </c>
    </row>
    <row r="104" spans="1:18">
      <c r="A104" s="1" t="s">
        <v>154</v>
      </c>
      <c r="B104" s="10">
        <v>20.3</v>
      </c>
      <c r="C104" s="11">
        <v>2007</v>
      </c>
      <c r="E104" s="10">
        <v>21.3</v>
      </c>
      <c r="F104" s="11">
        <v>2006</v>
      </c>
      <c r="H104" s="1" t="s">
        <v>154</v>
      </c>
      <c r="J104" s="10">
        <v>20.3</v>
      </c>
      <c r="K104" s="10"/>
      <c r="L104" s="10"/>
      <c r="M104" s="11">
        <v>2007</v>
      </c>
      <c r="N104" s="80"/>
      <c r="O104" s="51"/>
      <c r="P104" s="10">
        <v>21.3</v>
      </c>
      <c r="Q104" s="11">
        <v>2006</v>
      </c>
      <c r="R104" s="1">
        <v>1</v>
      </c>
    </row>
    <row r="105" spans="1:18">
      <c r="A105" s="1" t="s">
        <v>155</v>
      </c>
      <c r="B105" s="10" t="s">
        <v>174</v>
      </c>
      <c r="C105" s="11" t="s">
        <v>171</v>
      </c>
      <c r="E105" s="10" t="s">
        <v>174</v>
      </c>
      <c r="F105" s="11" t="s">
        <v>171</v>
      </c>
      <c r="H105" s="1" t="s">
        <v>155</v>
      </c>
      <c r="I105" s="1">
        <v>1</v>
      </c>
      <c r="J105" s="10">
        <v>100</v>
      </c>
      <c r="K105" s="10"/>
      <c r="L105" s="10"/>
      <c r="M105" s="11" t="s">
        <v>171</v>
      </c>
      <c r="N105" s="80"/>
      <c r="O105" s="51"/>
      <c r="P105" s="10" t="s">
        <v>174</v>
      </c>
      <c r="Q105" s="11" t="s">
        <v>171</v>
      </c>
      <c r="R105" s="1">
        <v>0</v>
      </c>
    </row>
    <row r="106" spans="1:18">
      <c r="A106" s="1" t="s">
        <v>166</v>
      </c>
      <c r="B106" s="10">
        <v>100</v>
      </c>
      <c r="C106" s="11">
        <v>2005</v>
      </c>
      <c r="E106" s="10" t="s">
        <v>174</v>
      </c>
      <c r="F106" s="11" t="s">
        <v>171</v>
      </c>
      <c r="H106" s="1" t="s">
        <v>166</v>
      </c>
      <c r="I106" s="1">
        <v>1</v>
      </c>
      <c r="J106" s="10">
        <v>98.1</v>
      </c>
      <c r="K106" s="10"/>
      <c r="L106" s="10"/>
      <c r="M106" s="11">
        <v>2010</v>
      </c>
      <c r="N106" s="80" t="s">
        <v>218</v>
      </c>
      <c r="O106" s="51"/>
      <c r="P106" s="10" t="s">
        <v>174</v>
      </c>
      <c r="Q106" s="11" t="s">
        <v>171</v>
      </c>
      <c r="R106" s="1">
        <v>1</v>
      </c>
    </row>
    <row r="107" spans="1:18">
      <c r="A107" s="1" t="s">
        <v>168</v>
      </c>
      <c r="B107" s="10">
        <v>33.5</v>
      </c>
      <c r="C107" s="11">
        <v>2004</v>
      </c>
      <c r="E107" s="10">
        <v>12.4</v>
      </c>
      <c r="F107" s="11">
        <v>2007</v>
      </c>
      <c r="H107" s="1" t="s">
        <v>168</v>
      </c>
      <c r="I107" s="1">
        <v>1</v>
      </c>
      <c r="J107" s="10">
        <v>25.7</v>
      </c>
      <c r="K107" s="10"/>
      <c r="L107" s="10"/>
      <c r="M107" s="11">
        <v>2010</v>
      </c>
      <c r="N107" s="80"/>
      <c r="O107" s="51"/>
      <c r="P107" s="10">
        <v>12.4</v>
      </c>
      <c r="Q107" s="11">
        <v>2007</v>
      </c>
      <c r="R107" s="1">
        <v>1</v>
      </c>
    </row>
    <row r="108" spans="1:18">
      <c r="A108" s="12" t="s">
        <v>25</v>
      </c>
      <c r="B108" s="10">
        <v>19.2</v>
      </c>
      <c r="C108" s="11">
        <v>2004</v>
      </c>
      <c r="E108" s="10">
        <v>5.8</v>
      </c>
      <c r="F108" s="11">
        <v>2006</v>
      </c>
      <c r="H108" s="12" t="s">
        <v>25</v>
      </c>
      <c r="I108" s="12"/>
      <c r="J108" s="10">
        <v>19.2</v>
      </c>
      <c r="K108" s="10"/>
      <c r="L108" s="10"/>
      <c r="M108" s="11">
        <v>2004</v>
      </c>
      <c r="N108" s="80"/>
      <c r="O108" s="51"/>
      <c r="P108" s="10">
        <v>5.8</v>
      </c>
      <c r="Q108" s="11">
        <v>2006</v>
      </c>
      <c r="R108" s="1">
        <v>1</v>
      </c>
    </row>
    <row r="109" spans="1:18">
      <c r="A109" s="12"/>
      <c r="B109" s="10"/>
      <c r="E109" s="10"/>
      <c r="F109" s="11"/>
      <c r="H109" s="12"/>
      <c r="I109" s="12">
        <f>SUM(I68:I108)</f>
        <v>25</v>
      </c>
      <c r="J109" s="10"/>
      <c r="K109" s="10"/>
      <c r="L109" s="10"/>
      <c r="M109" s="11"/>
      <c r="N109" s="80"/>
      <c r="O109" s="51"/>
      <c r="P109" s="10"/>
      <c r="Q109" s="11"/>
      <c r="R109" s="1">
        <f>SUM(R68:R108)</f>
        <v>37</v>
      </c>
    </row>
    <row r="110" spans="1:18" s="9" customFormat="1" ht="12.75">
      <c r="A110" s="41" t="s">
        <v>178</v>
      </c>
      <c r="B110" s="40"/>
      <c r="C110" s="39"/>
      <c r="D110" s="39"/>
      <c r="E110" s="40"/>
      <c r="F110" s="39"/>
      <c r="H110" s="104" t="s">
        <v>178</v>
      </c>
      <c r="I110" s="98"/>
      <c r="J110" s="100" t="s">
        <v>205</v>
      </c>
      <c r="K110" s="100" t="s">
        <v>193</v>
      </c>
      <c r="L110" s="100" t="s">
        <v>194</v>
      </c>
      <c r="M110" s="101" t="s">
        <v>172</v>
      </c>
      <c r="N110" s="101" t="s">
        <v>237</v>
      </c>
      <c r="O110" s="102"/>
      <c r="P110" s="103"/>
      <c r="Q110" s="99"/>
    </row>
    <row r="111" spans="1:18">
      <c r="A111" s="1" t="s">
        <v>31</v>
      </c>
      <c r="B111" s="10">
        <v>100</v>
      </c>
      <c r="C111" s="11">
        <v>2007</v>
      </c>
      <c r="E111" s="10">
        <v>33</v>
      </c>
      <c r="F111" s="11">
        <v>2004</v>
      </c>
      <c r="H111" s="1" t="s">
        <v>31</v>
      </c>
      <c r="I111" s="1">
        <v>1</v>
      </c>
      <c r="J111" s="10">
        <v>79.8</v>
      </c>
      <c r="K111" s="10">
        <v>100</v>
      </c>
      <c r="L111" s="10">
        <v>62.3</v>
      </c>
      <c r="M111" s="11">
        <v>2009</v>
      </c>
      <c r="N111" s="80"/>
      <c r="O111" s="51"/>
      <c r="P111" s="10">
        <v>33</v>
      </c>
      <c r="Q111" s="11">
        <v>2004</v>
      </c>
      <c r="R111" s="1">
        <v>1</v>
      </c>
    </row>
    <row r="112" spans="1:18">
      <c r="A112" s="1" t="s">
        <v>36</v>
      </c>
      <c r="B112" s="10">
        <v>93.1</v>
      </c>
      <c r="C112" s="11">
        <v>2006</v>
      </c>
      <c r="E112" s="10">
        <v>68.7</v>
      </c>
      <c r="F112" s="11">
        <v>2005</v>
      </c>
      <c r="H112" s="1" t="s">
        <v>36</v>
      </c>
      <c r="I112" s="1">
        <v>1</v>
      </c>
      <c r="J112" s="10">
        <v>100</v>
      </c>
      <c r="K112" s="10">
        <v>100</v>
      </c>
      <c r="L112" s="10">
        <v>100</v>
      </c>
      <c r="M112" s="11">
        <v>2010</v>
      </c>
      <c r="N112" s="80"/>
      <c r="O112" s="51"/>
      <c r="P112" s="10">
        <v>68.7</v>
      </c>
      <c r="Q112" s="11">
        <v>2005</v>
      </c>
      <c r="R112" s="1">
        <v>1</v>
      </c>
    </row>
    <row r="113" spans="1:20">
      <c r="A113" s="1"/>
      <c r="B113" s="10"/>
      <c r="E113" s="10"/>
      <c r="F113" s="11"/>
      <c r="H113" s="1" t="s">
        <v>197</v>
      </c>
      <c r="I113" s="1">
        <v>1</v>
      </c>
      <c r="J113" s="10">
        <v>44</v>
      </c>
      <c r="K113" s="10">
        <v>29.1</v>
      </c>
      <c r="L113" s="10">
        <v>57.4</v>
      </c>
      <c r="M113" s="11">
        <v>2010</v>
      </c>
      <c r="N113" s="80"/>
      <c r="O113" s="51"/>
      <c r="P113" s="10"/>
      <c r="Q113" s="11"/>
      <c r="R113" s="1">
        <v>1</v>
      </c>
    </row>
    <row r="114" spans="1:20">
      <c r="A114" s="1" t="s">
        <v>40</v>
      </c>
      <c r="B114" s="10">
        <v>81.400000000000006</v>
      </c>
      <c r="C114" s="11">
        <v>2006</v>
      </c>
      <c r="E114" s="10">
        <v>61.6</v>
      </c>
      <c r="F114" s="11">
        <v>2005</v>
      </c>
      <c r="H114" s="1" t="s">
        <v>40</v>
      </c>
      <c r="I114" s="1">
        <v>1</v>
      </c>
      <c r="J114" s="10">
        <v>87.7</v>
      </c>
      <c r="K114" s="10">
        <v>100</v>
      </c>
      <c r="L114" s="10">
        <v>66.099999999999994</v>
      </c>
      <c r="M114" s="11">
        <v>2008</v>
      </c>
      <c r="N114" s="80"/>
      <c r="O114" s="51"/>
      <c r="P114" s="10">
        <v>61.6</v>
      </c>
      <c r="Q114" s="11">
        <v>2005</v>
      </c>
      <c r="R114" s="1">
        <v>1</v>
      </c>
    </row>
    <row r="115" spans="1:20">
      <c r="A115" s="1"/>
      <c r="B115" s="47"/>
      <c r="C115" s="46"/>
      <c r="D115" s="46"/>
      <c r="E115" s="47"/>
      <c r="F115" s="46"/>
      <c r="H115" s="1" t="s">
        <v>201</v>
      </c>
      <c r="I115" s="1">
        <v>1</v>
      </c>
      <c r="J115" s="47">
        <v>30</v>
      </c>
      <c r="K115" s="47"/>
      <c r="L115" s="47"/>
      <c r="M115" s="46">
        <v>2006</v>
      </c>
      <c r="N115" s="80"/>
      <c r="O115" s="51"/>
      <c r="P115" s="47"/>
      <c r="Q115" s="46"/>
      <c r="R115" s="1">
        <v>1</v>
      </c>
      <c r="S115" s="1" t="s">
        <v>202</v>
      </c>
    </row>
    <row r="116" spans="1:20" ht="18.75">
      <c r="A116" s="1" t="s">
        <v>45</v>
      </c>
      <c r="B116" s="10">
        <v>95.7</v>
      </c>
      <c r="C116" s="11">
        <v>2006</v>
      </c>
      <c r="E116" s="10">
        <v>57.4</v>
      </c>
      <c r="F116" s="11">
        <v>2006</v>
      </c>
      <c r="H116" s="1" t="s">
        <v>45</v>
      </c>
      <c r="I116" s="1">
        <v>1</v>
      </c>
      <c r="J116" s="10">
        <v>89.6</v>
      </c>
      <c r="K116" s="10">
        <v>80.099999999999994</v>
      </c>
      <c r="L116" s="10">
        <v>95.1</v>
      </c>
      <c r="M116" s="11">
        <v>2008</v>
      </c>
      <c r="N116" s="80"/>
      <c r="O116" s="51">
        <v>1</v>
      </c>
      <c r="P116" s="10">
        <v>58.8</v>
      </c>
      <c r="Q116" s="11">
        <v>2009</v>
      </c>
      <c r="R116" s="1">
        <v>1</v>
      </c>
      <c r="S116" s="1" t="s">
        <v>203</v>
      </c>
      <c r="T116" s="53" t="s">
        <v>209</v>
      </c>
    </row>
    <row r="117" spans="1:20">
      <c r="A117" s="1" t="s">
        <v>59</v>
      </c>
      <c r="B117" s="10">
        <v>100</v>
      </c>
      <c r="C117" s="11">
        <v>2005</v>
      </c>
      <c r="E117" s="10">
        <v>50.2</v>
      </c>
      <c r="F117" s="11">
        <v>2005</v>
      </c>
      <c r="H117" s="1" t="s">
        <v>59</v>
      </c>
      <c r="I117" s="1">
        <v>1</v>
      </c>
      <c r="J117" s="10">
        <v>100</v>
      </c>
      <c r="K117" s="10"/>
      <c r="L117" s="10"/>
      <c r="M117" s="11">
        <v>2010</v>
      </c>
      <c r="N117" s="80" t="s">
        <v>223</v>
      </c>
      <c r="O117" s="51"/>
      <c r="P117" s="10">
        <v>50.2</v>
      </c>
      <c r="Q117" s="11">
        <v>2005</v>
      </c>
      <c r="R117" s="1">
        <v>1</v>
      </c>
    </row>
    <row r="118" spans="1:20">
      <c r="A118" s="1" t="s">
        <v>60</v>
      </c>
      <c r="B118" s="10">
        <v>81.5</v>
      </c>
      <c r="C118" s="11">
        <v>2006</v>
      </c>
      <c r="E118" s="10">
        <v>77.900000000000006</v>
      </c>
      <c r="F118" s="11">
        <v>2006</v>
      </c>
      <c r="H118" s="1" t="s">
        <v>60</v>
      </c>
      <c r="I118" s="1">
        <v>1</v>
      </c>
      <c r="J118" s="10">
        <v>74.2</v>
      </c>
      <c r="K118" s="10">
        <v>100</v>
      </c>
      <c r="L118" s="10">
        <v>45.1</v>
      </c>
      <c r="M118" s="11">
        <v>2008</v>
      </c>
      <c r="N118" s="80"/>
      <c r="O118" s="51"/>
      <c r="P118" s="10">
        <v>77.900000000000006</v>
      </c>
      <c r="Q118" s="11">
        <v>2006</v>
      </c>
      <c r="R118" s="1">
        <v>1</v>
      </c>
    </row>
    <row r="119" spans="1:20" ht="18.75">
      <c r="A119" s="1" t="s">
        <v>61</v>
      </c>
      <c r="B119" s="10">
        <v>100</v>
      </c>
      <c r="C119" s="11">
        <v>2006</v>
      </c>
      <c r="E119" s="10">
        <v>67.2</v>
      </c>
      <c r="F119" s="11">
        <v>2006</v>
      </c>
      <c r="H119" s="1" t="s">
        <v>61</v>
      </c>
      <c r="I119" s="1">
        <v>1</v>
      </c>
      <c r="J119" s="10">
        <v>95.3</v>
      </c>
      <c r="K119" s="10">
        <v>85</v>
      </c>
      <c r="L119" s="10">
        <v>100</v>
      </c>
      <c r="M119" s="11">
        <v>2008</v>
      </c>
      <c r="N119" s="80"/>
      <c r="O119" s="51">
        <v>1</v>
      </c>
      <c r="P119" s="10">
        <v>72</v>
      </c>
      <c r="Q119" s="11">
        <v>2009</v>
      </c>
      <c r="R119" s="1">
        <v>1</v>
      </c>
      <c r="T119" s="53" t="s">
        <v>209</v>
      </c>
    </row>
    <row r="120" spans="1:20">
      <c r="A120" s="1" t="s">
        <v>62</v>
      </c>
      <c r="B120" s="10">
        <v>100</v>
      </c>
      <c r="C120" s="11">
        <v>2006</v>
      </c>
      <c r="E120" s="10">
        <v>75</v>
      </c>
      <c r="F120" s="11">
        <v>2005</v>
      </c>
      <c r="H120" s="1" t="s">
        <v>62</v>
      </c>
      <c r="I120" s="1">
        <v>1</v>
      </c>
      <c r="J120" s="10">
        <v>81.5</v>
      </c>
      <c r="K120" s="10">
        <v>82</v>
      </c>
      <c r="L120" s="10">
        <v>81</v>
      </c>
      <c r="M120" s="11">
        <v>2008</v>
      </c>
      <c r="N120" s="80"/>
      <c r="O120" s="51"/>
      <c r="P120" s="10">
        <v>75</v>
      </c>
      <c r="Q120" s="11">
        <v>2005</v>
      </c>
      <c r="R120" s="1">
        <v>1</v>
      </c>
    </row>
    <row r="121" spans="1:20">
      <c r="A121" s="1" t="s">
        <v>66</v>
      </c>
      <c r="B121" s="10">
        <v>88.240059639999998</v>
      </c>
      <c r="C121" s="11">
        <v>2006</v>
      </c>
      <c r="E121" s="10">
        <v>68.599999999999994</v>
      </c>
      <c r="F121" s="11">
        <v>2004</v>
      </c>
      <c r="H121" s="1" t="s">
        <v>66</v>
      </c>
      <c r="I121" s="1">
        <v>1</v>
      </c>
      <c r="J121" s="10">
        <v>100</v>
      </c>
      <c r="K121" s="10">
        <v>100</v>
      </c>
      <c r="L121" s="10">
        <v>100</v>
      </c>
      <c r="M121" s="11">
        <v>2010</v>
      </c>
      <c r="N121" s="80"/>
      <c r="O121" s="51"/>
      <c r="P121" s="10">
        <v>68.599999999999994</v>
      </c>
      <c r="Q121" s="11">
        <v>2004</v>
      </c>
      <c r="R121" s="1">
        <v>1</v>
      </c>
    </row>
    <row r="122" spans="1:20">
      <c r="A122" s="1" t="s">
        <v>68</v>
      </c>
      <c r="B122" s="10">
        <v>100</v>
      </c>
      <c r="C122" s="11">
        <v>2006</v>
      </c>
      <c r="E122" s="10">
        <v>67.2</v>
      </c>
      <c r="F122" s="11">
        <v>2005</v>
      </c>
      <c r="H122" s="1" t="s">
        <v>68</v>
      </c>
      <c r="I122" s="1">
        <v>1</v>
      </c>
      <c r="J122" s="10">
        <v>94.4</v>
      </c>
      <c r="K122" s="10">
        <v>95.6</v>
      </c>
      <c r="L122" s="10">
        <v>93.6</v>
      </c>
      <c r="M122" s="11">
        <v>2008</v>
      </c>
      <c r="N122" s="80"/>
      <c r="O122" s="51"/>
      <c r="P122" s="10">
        <v>67.2</v>
      </c>
      <c r="Q122" s="11">
        <v>2005</v>
      </c>
      <c r="R122" s="1">
        <v>1</v>
      </c>
    </row>
    <row r="123" spans="1:20">
      <c r="A123" s="1" t="s">
        <v>69</v>
      </c>
      <c r="B123" s="10">
        <v>100</v>
      </c>
      <c r="C123" s="11">
        <v>2006</v>
      </c>
      <c r="E123" s="10">
        <v>61.4</v>
      </c>
      <c r="F123" s="11">
        <v>2005</v>
      </c>
      <c r="H123" s="1" t="s">
        <v>69</v>
      </c>
      <c r="I123" s="1">
        <v>1</v>
      </c>
      <c r="J123" s="10">
        <v>100</v>
      </c>
      <c r="K123" s="10">
        <v>100</v>
      </c>
      <c r="L123" s="10">
        <v>100</v>
      </c>
      <c r="M123" s="11">
        <v>2008</v>
      </c>
      <c r="N123" s="80"/>
      <c r="O123" s="51"/>
      <c r="P123" s="10">
        <v>61.4</v>
      </c>
      <c r="Q123" s="11">
        <v>2005</v>
      </c>
      <c r="R123" s="1">
        <v>1</v>
      </c>
    </row>
    <row r="124" spans="1:20">
      <c r="A124" s="1" t="s">
        <v>72</v>
      </c>
      <c r="B124" s="10">
        <v>100</v>
      </c>
      <c r="C124" s="11">
        <v>2006</v>
      </c>
      <c r="E124" s="10">
        <v>65.5</v>
      </c>
      <c r="F124" s="11">
        <v>2005</v>
      </c>
      <c r="H124" s="1" t="s">
        <v>72</v>
      </c>
      <c r="I124" s="1">
        <v>1</v>
      </c>
      <c r="J124" s="10">
        <v>97.5</v>
      </c>
      <c r="K124" s="10">
        <v>100</v>
      </c>
      <c r="L124" s="10">
        <v>92.3</v>
      </c>
      <c r="M124" s="11">
        <v>2008</v>
      </c>
      <c r="N124" s="80"/>
      <c r="O124" s="51"/>
      <c r="P124" s="10">
        <v>65.5</v>
      </c>
      <c r="Q124" s="11">
        <v>2005</v>
      </c>
      <c r="R124" s="1">
        <v>1</v>
      </c>
    </row>
    <row r="125" spans="1:20">
      <c r="A125" s="1" t="s">
        <v>74</v>
      </c>
      <c r="B125" s="10">
        <v>72.514575260000001</v>
      </c>
      <c r="C125" s="11">
        <v>2006</v>
      </c>
      <c r="E125" s="10">
        <v>58.5</v>
      </c>
      <c r="F125" s="11">
        <v>2005</v>
      </c>
      <c r="H125" s="1" t="s">
        <v>74</v>
      </c>
      <c r="I125" s="1">
        <v>1</v>
      </c>
      <c r="J125" s="10">
        <v>72.099999999999994</v>
      </c>
      <c r="K125" s="10">
        <v>100</v>
      </c>
      <c r="L125" s="10">
        <v>48.4</v>
      </c>
      <c r="M125" s="11">
        <v>2006</v>
      </c>
      <c r="N125" s="80"/>
      <c r="O125" s="51"/>
      <c r="P125" s="10">
        <v>58.5</v>
      </c>
      <c r="Q125" s="11">
        <v>2005</v>
      </c>
      <c r="R125" s="1">
        <v>1</v>
      </c>
    </row>
    <row r="126" spans="1:20" ht="18.75">
      <c r="A126" s="1" t="s">
        <v>80</v>
      </c>
      <c r="B126" s="10">
        <v>84.911180110000004</v>
      </c>
      <c r="C126" s="11">
        <v>2006</v>
      </c>
      <c r="E126" s="10">
        <v>51.6</v>
      </c>
      <c r="F126" s="11">
        <v>2002</v>
      </c>
      <c r="H126" s="1" t="s">
        <v>80</v>
      </c>
      <c r="I126" s="1">
        <v>1</v>
      </c>
      <c r="J126" s="10">
        <v>80.2</v>
      </c>
      <c r="K126" s="10">
        <v>77.599999999999994</v>
      </c>
      <c r="L126" s="10">
        <v>81.8</v>
      </c>
      <c r="M126" s="11">
        <v>2008</v>
      </c>
      <c r="N126" s="80"/>
      <c r="O126" s="51">
        <v>1</v>
      </c>
      <c r="P126" s="10">
        <v>71.099999999999994</v>
      </c>
      <c r="Q126" s="11">
        <v>2009</v>
      </c>
      <c r="R126" s="1">
        <v>1</v>
      </c>
      <c r="T126" s="53" t="s">
        <v>209</v>
      </c>
    </row>
    <row r="127" spans="1:20">
      <c r="A127" s="1" t="s">
        <v>81</v>
      </c>
      <c r="B127" s="10">
        <v>76</v>
      </c>
      <c r="C127" s="11">
        <v>2007</v>
      </c>
      <c r="E127" s="10">
        <v>79.8</v>
      </c>
      <c r="F127" s="11">
        <v>2005</v>
      </c>
      <c r="H127" s="1" t="s">
        <v>81</v>
      </c>
      <c r="I127" s="1">
        <v>1</v>
      </c>
      <c r="J127" s="10">
        <v>88.4</v>
      </c>
      <c r="K127" s="10"/>
      <c r="L127" s="10"/>
      <c r="M127" s="11">
        <v>2008</v>
      </c>
      <c r="N127" s="80" t="s">
        <v>224</v>
      </c>
      <c r="O127" s="51"/>
      <c r="P127" s="10">
        <v>79.8</v>
      </c>
      <c r="Q127" s="11">
        <v>2005</v>
      </c>
      <c r="R127" s="1">
        <v>1</v>
      </c>
    </row>
    <row r="128" spans="1:20">
      <c r="A128" s="1" t="s">
        <v>86</v>
      </c>
      <c r="B128" s="10">
        <v>64.664007080000005</v>
      </c>
      <c r="C128" s="11">
        <v>2006</v>
      </c>
      <c r="E128" s="10">
        <v>63.9</v>
      </c>
      <c r="F128" s="11">
        <v>2005</v>
      </c>
      <c r="H128" s="1" t="s">
        <v>86</v>
      </c>
      <c r="I128" s="1">
        <v>1</v>
      </c>
      <c r="J128" s="10">
        <v>85</v>
      </c>
      <c r="K128" s="10">
        <v>100</v>
      </c>
      <c r="L128" s="10">
        <v>66.099999999999994</v>
      </c>
      <c r="M128" s="11">
        <v>2008</v>
      </c>
      <c r="N128" s="80"/>
      <c r="O128" s="51"/>
      <c r="P128" s="10">
        <v>63.9</v>
      </c>
      <c r="Q128" s="11">
        <v>2005</v>
      </c>
      <c r="R128" s="1">
        <v>1</v>
      </c>
    </row>
    <row r="129" spans="1:20">
      <c r="A129" s="1" t="s">
        <v>88</v>
      </c>
      <c r="B129" s="10">
        <v>82.808096480000003</v>
      </c>
      <c r="C129" s="11">
        <v>2006</v>
      </c>
      <c r="E129" s="10">
        <v>58.4</v>
      </c>
      <c r="F129" s="11">
        <v>2005</v>
      </c>
      <c r="H129" s="1" t="s">
        <v>88</v>
      </c>
      <c r="I129" s="1">
        <v>1</v>
      </c>
      <c r="J129" s="10">
        <v>68</v>
      </c>
      <c r="K129" s="10">
        <v>70.2</v>
      </c>
      <c r="L129" s="10">
        <v>66.7</v>
      </c>
      <c r="M129" s="11">
        <v>2008</v>
      </c>
      <c r="N129" s="80"/>
      <c r="O129" s="51"/>
      <c r="P129" s="10">
        <v>58.4</v>
      </c>
      <c r="Q129" s="11">
        <v>2005</v>
      </c>
      <c r="R129" s="1">
        <v>1</v>
      </c>
    </row>
    <row r="130" spans="1:20">
      <c r="A130" s="1" t="s">
        <v>98</v>
      </c>
      <c r="B130" s="10">
        <v>94.836624450000002</v>
      </c>
      <c r="C130" s="11">
        <v>2006</v>
      </c>
      <c r="E130" s="10">
        <v>66.5</v>
      </c>
      <c r="F130" s="11">
        <v>2003</v>
      </c>
      <c r="H130" s="1" t="s">
        <v>98</v>
      </c>
      <c r="I130" s="1">
        <v>1</v>
      </c>
      <c r="J130" s="10">
        <v>100</v>
      </c>
      <c r="K130" s="10"/>
      <c r="L130" s="10"/>
      <c r="M130" s="11">
        <v>2008</v>
      </c>
      <c r="N130" s="80"/>
      <c r="O130" s="51"/>
      <c r="P130" s="10">
        <v>66.5</v>
      </c>
      <c r="Q130" s="11">
        <v>2003</v>
      </c>
      <c r="R130" s="1">
        <v>1</v>
      </c>
    </row>
    <row r="131" spans="1:20">
      <c r="A131" s="1" t="s">
        <v>102</v>
      </c>
      <c r="B131" s="10">
        <v>95.039693319999998</v>
      </c>
      <c r="C131" s="11">
        <v>2006</v>
      </c>
      <c r="E131" s="10">
        <v>56</v>
      </c>
      <c r="F131" s="11">
        <v>2004</v>
      </c>
      <c r="H131" s="1" t="s">
        <v>102</v>
      </c>
      <c r="I131" s="1">
        <v>1</v>
      </c>
      <c r="J131" s="10">
        <v>99.8</v>
      </c>
      <c r="K131" s="10">
        <v>96.4</v>
      </c>
      <c r="L131" s="10">
        <v>100</v>
      </c>
      <c r="M131" s="11">
        <v>2008</v>
      </c>
      <c r="N131" s="80"/>
      <c r="O131" s="51"/>
      <c r="P131" s="10">
        <v>56</v>
      </c>
      <c r="Q131" s="11">
        <v>2004</v>
      </c>
      <c r="R131" s="1">
        <v>1</v>
      </c>
    </row>
    <row r="132" spans="1:20">
      <c r="A132" s="1" t="s">
        <v>103</v>
      </c>
      <c r="B132" s="10">
        <v>100</v>
      </c>
      <c r="C132" s="11">
        <v>2006</v>
      </c>
      <c r="E132" s="10">
        <v>95.5</v>
      </c>
      <c r="F132" s="11">
        <v>2005</v>
      </c>
      <c r="H132" s="1" t="s">
        <v>103</v>
      </c>
      <c r="I132" s="1">
        <v>1</v>
      </c>
      <c r="J132" s="10">
        <v>80.3</v>
      </c>
      <c r="K132" s="10">
        <v>100</v>
      </c>
      <c r="L132" s="10">
        <v>45.5</v>
      </c>
      <c r="M132" s="11">
        <v>2008</v>
      </c>
      <c r="N132" s="80"/>
      <c r="O132" s="51"/>
      <c r="P132" s="10">
        <v>95.5</v>
      </c>
      <c r="Q132" s="11">
        <v>2005</v>
      </c>
      <c r="R132" s="1">
        <v>1</v>
      </c>
    </row>
    <row r="133" spans="1:20">
      <c r="A133" s="12" t="s">
        <v>104</v>
      </c>
      <c r="B133" s="10">
        <v>55.4</v>
      </c>
      <c r="C133" s="11">
        <v>2003</v>
      </c>
      <c r="E133" s="10">
        <v>38.9</v>
      </c>
      <c r="F133" s="11">
        <v>2000</v>
      </c>
      <c r="H133" s="12" t="s">
        <v>104</v>
      </c>
      <c r="I133" s="12">
        <v>1</v>
      </c>
      <c r="J133" s="10">
        <v>39.799999999999997</v>
      </c>
      <c r="K133" s="10"/>
      <c r="L133" s="10"/>
      <c r="M133" s="11">
        <v>2005</v>
      </c>
      <c r="N133" s="80" t="s">
        <v>219</v>
      </c>
      <c r="O133" s="51"/>
      <c r="P133" s="10">
        <v>38.9</v>
      </c>
      <c r="Q133" s="11">
        <v>2000</v>
      </c>
      <c r="R133" s="1">
        <v>1</v>
      </c>
    </row>
    <row r="134" spans="1:20">
      <c r="A134" s="1" t="s">
        <v>108</v>
      </c>
      <c r="B134" s="10">
        <v>91.4</v>
      </c>
      <c r="C134" s="11">
        <v>2006</v>
      </c>
      <c r="E134" s="10" t="s">
        <v>174</v>
      </c>
      <c r="F134" s="11" t="s">
        <v>171</v>
      </c>
      <c r="H134" s="1" t="s">
        <v>108</v>
      </c>
      <c r="I134" s="1">
        <v>1</v>
      </c>
      <c r="J134" s="10">
        <v>61.1</v>
      </c>
      <c r="K134" s="10">
        <v>98.6</v>
      </c>
      <c r="L134" s="10">
        <v>33</v>
      </c>
      <c r="M134" s="11">
        <v>2008</v>
      </c>
      <c r="N134" s="80"/>
      <c r="O134" s="51"/>
      <c r="P134" s="10" t="s">
        <v>174</v>
      </c>
      <c r="Q134" s="11" t="s">
        <v>171</v>
      </c>
      <c r="R134" s="1">
        <v>1</v>
      </c>
    </row>
    <row r="135" spans="1:20">
      <c r="A135" s="12" t="s">
        <v>112</v>
      </c>
      <c r="B135" s="10">
        <v>88.1</v>
      </c>
      <c r="C135" s="11">
        <v>2003</v>
      </c>
      <c r="E135" s="10">
        <v>49</v>
      </c>
      <c r="F135" s="11">
        <v>2003</v>
      </c>
      <c r="H135" s="12" t="s">
        <v>112</v>
      </c>
      <c r="I135" s="12">
        <v>1</v>
      </c>
      <c r="J135" s="10">
        <v>77.3</v>
      </c>
      <c r="K135" s="10"/>
      <c r="L135" s="10"/>
      <c r="M135" s="11">
        <v>2010</v>
      </c>
      <c r="N135" s="80" t="s">
        <v>230</v>
      </c>
      <c r="O135" s="51"/>
      <c r="P135" s="10">
        <v>49</v>
      </c>
      <c r="Q135" s="11">
        <v>2003</v>
      </c>
      <c r="R135" s="1">
        <v>1</v>
      </c>
    </row>
    <row r="136" spans="1:20">
      <c r="A136" s="1" t="s">
        <v>114</v>
      </c>
      <c r="B136" s="10">
        <v>85.3</v>
      </c>
      <c r="C136" s="11">
        <v>2003</v>
      </c>
      <c r="E136" s="10">
        <v>36.799999999999997</v>
      </c>
      <c r="F136" s="11">
        <v>2003</v>
      </c>
      <c r="H136" s="1" t="s">
        <v>114</v>
      </c>
      <c r="I136" s="1">
        <v>1</v>
      </c>
      <c r="J136" s="10">
        <v>48.7</v>
      </c>
      <c r="K136" s="10"/>
      <c r="L136" s="10"/>
      <c r="M136" s="11">
        <v>2010</v>
      </c>
      <c r="N136" s="80" t="s">
        <v>223</v>
      </c>
      <c r="O136" s="51"/>
      <c r="P136" s="10">
        <v>36.799999999999997</v>
      </c>
      <c r="Q136" s="11">
        <v>2003</v>
      </c>
      <c r="R136" s="1">
        <v>1</v>
      </c>
    </row>
    <row r="137" spans="1:20">
      <c r="A137" s="1" t="s">
        <v>120</v>
      </c>
      <c r="B137" s="10">
        <v>100</v>
      </c>
      <c r="C137" s="11">
        <v>2007</v>
      </c>
      <c r="E137" s="10">
        <v>70.400000000000006</v>
      </c>
      <c r="F137" s="11">
        <v>2005</v>
      </c>
      <c r="H137" s="1" t="s">
        <v>120</v>
      </c>
      <c r="I137" s="1">
        <v>1</v>
      </c>
      <c r="J137" s="10">
        <v>100</v>
      </c>
      <c r="K137" s="10">
        <v>100</v>
      </c>
      <c r="L137" s="10">
        <v>100</v>
      </c>
      <c r="M137" s="11">
        <v>2008</v>
      </c>
      <c r="N137" s="80"/>
      <c r="O137" s="51"/>
      <c r="P137" s="10">
        <v>70.400000000000006</v>
      </c>
      <c r="Q137" s="11">
        <v>2005</v>
      </c>
      <c r="R137" s="1">
        <v>1</v>
      </c>
    </row>
    <row r="138" spans="1:20">
      <c r="A138" s="1" t="s">
        <v>124</v>
      </c>
      <c r="B138" s="10">
        <v>93.995639560000001</v>
      </c>
      <c r="C138" s="11">
        <v>2006</v>
      </c>
      <c r="E138" s="10">
        <v>75.7</v>
      </c>
      <c r="F138" s="11">
        <v>2005</v>
      </c>
      <c r="H138" s="1" t="s">
        <v>124</v>
      </c>
      <c r="I138" s="1">
        <v>1</v>
      </c>
      <c r="J138" s="10">
        <v>97.9</v>
      </c>
      <c r="K138" s="10">
        <v>97.6</v>
      </c>
      <c r="L138" s="10">
        <v>98.1</v>
      </c>
      <c r="M138" s="11">
        <v>2008</v>
      </c>
      <c r="N138" s="80"/>
      <c r="O138" s="51"/>
      <c r="P138" s="10">
        <v>75.7</v>
      </c>
      <c r="Q138" s="11">
        <v>2005</v>
      </c>
      <c r="R138" s="1">
        <v>1</v>
      </c>
    </row>
    <row r="139" spans="1:20" ht="18.75">
      <c r="A139" s="1" t="s">
        <v>129</v>
      </c>
      <c r="B139" s="10">
        <v>86.487281580000001</v>
      </c>
      <c r="C139" s="11">
        <v>2006</v>
      </c>
      <c r="E139" s="10">
        <v>52.2</v>
      </c>
      <c r="F139" s="11">
        <v>2007</v>
      </c>
      <c r="H139" s="1" t="s">
        <v>129</v>
      </c>
      <c r="I139" s="1">
        <v>1</v>
      </c>
      <c r="J139" s="10">
        <v>96.5</v>
      </c>
      <c r="K139" s="10">
        <v>100</v>
      </c>
      <c r="L139" s="10">
        <v>94.9</v>
      </c>
      <c r="M139" s="11">
        <v>2008</v>
      </c>
      <c r="N139" s="80"/>
      <c r="O139" s="51">
        <v>1</v>
      </c>
      <c r="P139" s="10">
        <v>63.2</v>
      </c>
      <c r="Q139" s="11">
        <v>2009</v>
      </c>
      <c r="R139" s="1">
        <v>1</v>
      </c>
      <c r="T139" s="53" t="s">
        <v>209</v>
      </c>
    </row>
    <row r="140" spans="1:20">
      <c r="A140" s="1" t="s">
        <v>130</v>
      </c>
      <c r="B140" s="10">
        <v>100</v>
      </c>
      <c r="C140" s="11">
        <v>2006</v>
      </c>
      <c r="E140" s="10">
        <v>71.900000000000006</v>
      </c>
      <c r="F140" s="11">
        <v>2005</v>
      </c>
      <c r="H140" s="1" t="s">
        <v>130</v>
      </c>
      <c r="I140" s="1">
        <v>1</v>
      </c>
      <c r="J140" s="10">
        <v>100</v>
      </c>
      <c r="K140" s="10">
        <v>100</v>
      </c>
      <c r="L140" s="10">
        <v>100</v>
      </c>
      <c r="M140" s="11">
        <v>2008</v>
      </c>
      <c r="N140" s="80"/>
      <c r="O140" s="51"/>
      <c r="P140" s="10">
        <v>71.900000000000006</v>
      </c>
      <c r="Q140" s="11">
        <v>2005</v>
      </c>
      <c r="R140" s="1">
        <v>1</v>
      </c>
    </row>
    <row r="141" spans="1:20" ht="18.75">
      <c r="A141" s="1" t="s">
        <v>131</v>
      </c>
      <c r="B141" s="10">
        <v>100</v>
      </c>
      <c r="C141" s="11">
        <v>2006</v>
      </c>
      <c r="E141" s="10">
        <v>39.1</v>
      </c>
      <c r="F141" s="11">
        <v>2005</v>
      </c>
      <c r="H141" s="1" t="s">
        <v>131</v>
      </c>
      <c r="I141" s="1">
        <v>1</v>
      </c>
      <c r="J141" s="10">
        <v>94.5</v>
      </c>
      <c r="K141" s="10">
        <v>100</v>
      </c>
      <c r="L141" s="10">
        <v>83.4</v>
      </c>
      <c r="M141" s="11">
        <v>2008</v>
      </c>
      <c r="N141" s="80"/>
      <c r="O141" s="51">
        <v>1</v>
      </c>
      <c r="P141" s="10">
        <v>41.6</v>
      </c>
      <c r="Q141" s="11">
        <v>2009</v>
      </c>
      <c r="R141" s="1">
        <v>1</v>
      </c>
      <c r="T141" s="53" t="s">
        <v>209</v>
      </c>
    </row>
    <row r="142" spans="1:20">
      <c r="A142" s="1" t="s">
        <v>132</v>
      </c>
      <c r="B142" s="10" t="s">
        <v>174</v>
      </c>
      <c r="C142" s="11" t="s">
        <v>171</v>
      </c>
      <c r="E142" s="10">
        <v>35</v>
      </c>
      <c r="F142" s="11" t="s">
        <v>175</v>
      </c>
      <c r="H142" s="1" t="s">
        <v>132</v>
      </c>
      <c r="I142" s="1">
        <v>1</v>
      </c>
      <c r="J142" s="10">
        <v>100</v>
      </c>
      <c r="K142" s="10">
        <v>100</v>
      </c>
      <c r="L142" s="10">
        <v>100</v>
      </c>
      <c r="M142" s="11">
        <v>2010</v>
      </c>
      <c r="N142" s="80" t="s">
        <v>218</v>
      </c>
      <c r="O142" s="51"/>
      <c r="P142" s="10">
        <v>35</v>
      </c>
      <c r="Q142" s="11" t="s">
        <v>175</v>
      </c>
      <c r="R142" s="1">
        <v>1</v>
      </c>
    </row>
    <row r="143" spans="1:20">
      <c r="A143" s="1" t="s">
        <v>140</v>
      </c>
      <c r="B143" s="10">
        <v>24.2</v>
      </c>
      <c r="C143" s="11">
        <v>2003</v>
      </c>
      <c r="E143" s="10">
        <v>34.200000000000003</v>
      </c>
      <c r="F143" s="11">
        <v>2003</v>
      </c>
      <c r="H143" s="1" t="s">
        <v>140</v>
      </c>
      <c r="I143" s="1">
        <v>1</v>
      </c>
      <c r="J143" s="10">
        <v>44</v>
      </c>
      <c r="K143" s="10"/>
      <c r="L143" s="10"/>
      <c r="M143" s="11">
        <v>2007</v>
      </c>
      <c r="N143" s="80" t="s">
        <v>226</v>
      </c>
      <c r="O143" s="51"/>
      <c r="P143" s="10">
        <v>34.200000000000003</v>
      </c>
      <c r="Q143" s="11">
        <v>2003</v>
      </c>
      <c r="R143" s="1">
        <v>1</v>
      </c>
    </row>
    <row r="144" spans="1:20" ht="18.75">
      <c r="A144" s="1" t="s">
        <v>143</v>
      </c>
      <c r="B144" s="10">
        <v>100</v>
      </c>
      <c r="C144" s="11">
        <v>2006</v>
      </c>
      <c r="E144" s="10">
        <v>55.3</v>
      </c>
      <c r="F144" s="11">
        <v>2003</v>
      </c>
      <c r="H144" s="1" t="s">
        <v>143</v>
      </c>
      <c r="I144" s="1">
        <v>1</v>
      </c>
      <c r="J144" s="10">
        <v>100</v>
      </c>
      <c r="K144" s="10">
        <v>100</v>
      </c>
      <c r="L144" s="10">
        <v>100</v>
      </c>
      <c r="M144" s="11">
        <v>2008</v>
      </c>
      <c r="N144" s="80"/>
      <c r="O144" s="51">
        <v>1</v>
      </c>
      <c r="P144" s="10">
        <v>62.9</v>
      </c>
      <c r="Q144" s="11">
        <v>2009</v>
      </c>
      <c r="R144" s="1">
        <v>1</v>
      </c>
      <c r="T144" s="53" t="s">
        <v>209</v>
      </c>
    </row>
    <row r="145" spans="1:20" ht="18.75">
      <c r="A145" s="1" t="s">
        <v>144</v>
      </c>
      <c r="B145" s="10">
        <v>88.164660400000002</v>
      </c>
      <c r="C145" s="11">
        <v>2006</v>
      </c>
      <c r="E145" s="10" t="s">
        <v>174</v>
      </c>
      <c r="F145" s="11" t="s">
        <v>171</v>
      </c>
      <c r="H145" s="1" t="s">
        <v>144</v>
      </c>
      <c r="I145" s="1">
        <v>1</v>
      </c>
      <c r="J145" s="10">
        <v>72.900000000000006</v>
      </c>
      <c r="K145" s="10">
        <v>82.3</v>
      </c>
      <c r="L145" s="10">
        <v>67.3</v>
      </c>
      <c r="M145" s="11">
        <v>2008</v>
      </c>
      <c r="N145" s="80"/>
      <c r="O145" s="51">
        <v>1</v>
      </c>
      <c r="P145" s="10">
        <v>68.599999999999994</v>
      </c>
      <c r="Q145" s="51">
        <v>2009</v>
      </c>
      <c r="R145" s="1">
        <v>1</v>
      </c>
      <c r="T145" s="53" t="s">
        <v>209</v>
      </c>
    </row>
    <row r="146" spans="1:20">
      <c r="A146" s="1" t="s">
        <v>146</v>
      </c>
      <c r="B146" s="10">
        <v>84.807248580000007</v>
      </c>
      <c r="C146" s="11">
        <v>2006</v>
      </c>
      <c r="E146" s="10">
        <v>63.2</v>
      </c>
      <c r="F146" s="11">
        <v>2005</v>
      </c>
      <c r="H146" s="1" t="s">
        <v>146</v>
      </c>
      <c r="I146" s="1">
        <v>1</v>
      </c>
      <c r="J146" s="10">
        <v>61.6</v>
      </c>
      <c r="K146" s="10">
        <v>87.3</v>
      </c>
      <c r="L146" s="10">
        <v>42.4</v>
      </c>
      <c r="M146" s="11">
        <v>2008</v>
      </c>
      <c r="N146" s="80"/>
      <c r="O146" s="51"/>
      <c r="P146" s="10">
        <v>63.2</v>
      </c>
      <c r="Q146" s="11">
        <v>2005</v>
      </c>
      <c r="R146" s="1">
        <v>1</v>
      </c>
    </row>
    <row r="147" spans="1:20">
      <c r="A147" s="1" t="s">
        <v>149</v>
      </c>
      <c r="B147" s="10">
        <v>100</v>
      </c>
      <c r="C147" s="11">
        <v>2006</v>
      </c>
      <c r="E147" s="10">
        <v>72.3</v>
      </c>
      <c r="F147" s="11">
        <v>2005</v>
      </c>
      <c r="H147" s="1" t="s">
        <v>149</v>
      </c>
      <c r="I147" s="1">
        <v>1</v>
      </c>
      <c r="J147" s="10">
        <v>100</v>
      </c>
      <c r="K147" s="10">
        <v>100</v>
      </c>
      <c r="L147" s="10">
        <v>100</v>
      </c>
      <c r="M147" s="11">
        <v>2008</v>
      </c>
      <c r="N147" s="80"/>
      <c r="O147" s="51"/>
      <c r="P147" s="10">
        <v>72.3</v>
      </c>
      <c r="Q147" s="11">
        <v>2005</v>
      </c>
      <c r="R147" s="1">
        <v>1</v>
      </c>
    </row>
    <row r="148" spans="1:20">
      <c r="A148" s="1" t="s">
        <v>150</v>
      </c>
      <c r="B148" s="10" t="s">
        <v>174</v>
      </c>
      <c r="C148" s="11" t="s">
        <v>171</v>
      </c>
      <c r="E148" s="10">
        <v>79.099999999999994</v>
      </c>
      <c r="F148" s="11">
        <v>2005</v>
      </c>
      <c r="H148" s="1" t="s">
        <v>150</v>
      </c>
      <c r="I148" s="1">
        <v>1</v>
      </c>
      <c r="J148" s="10">
        <v>100</v>
      </c>
      <c r="K148" s="10">
        <v>100</v>
      </c>
      <c r="L148" s="10">
        <v>100</v>
      </c>
      <c r="M148" s="11">
        <v>2010</v>
      </c>
      <c r="N148" s="80"/>
      <c r="O148" s="51"/>
      <c r="P148" s="10">
        <v>79.099999999999994</v>
      </c>
      <c r="Q148" s="11">
        <v>2005</v>
      </c>
      <c r="R148" s="1">
        <v>1</v>
      </c>
    </row>
    <row r="149" spans="1:20">
      <c r="A149" s="1" t="s">
        <v>163</v>
      </c>
      <c r="B149" s="10">
        <v>95.5</v>
      </c>
      <c r="C149" s="11">
        <v>2007</v>
      </c>
      <c r="E149" s="10">
        <v>52.3</v>
      </c>
      <c r="F149" s="11">
        <v>2005</v>
      </c>
      <c r="H149" s="1" t="s">
        <v>163</v>
      </c>
      <c r="I149" s="1">
        <v>1</v>
      </c>
      <c r="J149" s="10">
        <v>95.5</v>
      </c>
      <c r="K149" s="10"/>
      <c r="L149" s="10"/>
      <c r="M149" s="11">
        <v>2007</v>
      </c>
      <c r="N149" s="80"/>
      <c r="O149" s="51"/>
      <c r="P149" s="10">
        <v>52.3</v>
      </c>
      <c r="Q149" s="11">
        <v>2005</v>
      </c>
      <c r="R149" s="1">
        <v>1</v>
      </c>
    </row>
    <row r="150" spans="1:20">
      <c r="A150" s="1" t="s">
        <v>160</v>
      </c>
      <c r="B150" s="10">
        <v>87.1</v>
      </c>
      <c r="C150" s="11">
        <v>2006</v>
      </c>
      <c r="E150" s="10">
        <v>29.2</v>
      </c>
      <c r="F150" s="11">
        <v>2006</v>
      </c>
      <c r="H150" s="1" t="s">
        <v>160</v>
      </c>
      <c r="I150" s="1">
        <v>1</v>
      </c>
      <c r="J150" s="10">
        <v>89.9</v>
      </c>
      <c r="K150" s="10"/>
      <c r="L150" s="10"/>
      <c r="M150" s="11">
        <v>2007</v>
      </c>
      <c r="N150" s="80"/>
      <c r="O150" s="51"/>
      <c r="P150" s="10">
        <v>29.2</v>
      </c>
      <c r="Q150" s="11">
        <v>2006</v>
      </c>
      <c r="R150" s="1">
        <v>1</v>
      </c>
    </row>
    <row r="151" spans="1:20">
      <c r="A151" s="1" t="s">
        <v>164</v>
      </c>
      <c r="B151" s="10" t="s">
        <v>174</v>
      </c>
      <c r="C151" s="11" t="s">
        <v>171</v>
      </c>
      <c r="E151" s="10">
        <v>71.400000000000006</v>
      </c>
      <c r="F151" s="11">
        <v>2005</v>
      </c>
      <c r="H151" s="1" t="s">
        <v>164</v>
      </c>
      <c r="J151" s="10" t="s">
        <v>174</v>
      </c>
      <c r="K151" s="10"/>
      <c r="L151" s="10"/>
      <c r="M151" s="11" t="s">
        <v>171</v>
      </c>
      <c r="N151" s="80"/>
      <c r="O151" s="51"/>
      <c r="P151" s="10">
        <v>71.400000000000006</v>
      </c>
      <c r="Q151" s="11">
        <v>2005</v>
      </c>
      <c r="R151" s="1">
        <v>0</v>
      </c>
    </row>
    <row r="152" spans="1:20">
      <c r="A152" s="1"/>
      <c r="B152" s="10"/>
      <c r="E152" s="10"/>
      <c r="F152" s="11"/>
      <c r="I152" s="1">
        <f>SUM(I111:I151)</f>
        <v>40</v>
      </c>
      <c r="J152" s="10"/>
      <c r="K152" s="10"/>
      <c r="L152" s="10"/>
      <c r="M152" s="11"/>
      <c r="N152" s="80"/>
      <c r="O152" s="51"/>
      <c r="P152" s="10"/>
      <c r="Q152" s="11"/>
      <c r="R152" s="1">
        <f>SUM(R111:R151)</f>
        <v>40</v>
      </c>
    </row>
    <row r="153" spans="1:20" s="9" customFormat="1" ht="12.75">
      <c r="A153" s="37" t="s">
        <v>180</v>
      </c>
      <c r="B153" s="40"/>
      <c r="C153" s="39"/>
      <c r="D153" s="39"/>
      <c r="E153" s="40"/>
      <c r="F153" s="39"/>
      <c r="H153" s="104" t="s">
        <v>180</v>
      </c>
      <c r="I153" s="98"/>
      <c r="J153" s="100" t="s">
        <v>205</v>
      </c>
      <c r="K153" s="100" t="s">
        <v>193</v>
      </c>
      <c r="L153" s="100" t="s">
        <v>194</v>
      </c>
      <c r="M153" s="101" t="s">
        <v>172</v>
      </c>
      <c r="N153" s="101" t="s">
        <v>237</v>
      </c>
      <c r="O153" s="102"/>
      <c r="P153" s="103"/>
      <c r="Q153" s="99"/>
    </row>
    <row r="154" spans="1:20">
      <c r="A154" s="1" t="s">
        <v>33</v>
      </c>
      <c r="B154" s="10" t="s">
        <v>174</v>
      </c>
      <c r="C154" s="11" t="s">
        <v>171</v>
      </c>
      <c r="E154" s="10">
        <v>65.7</v>
      </c>
      <c r="F154" s="11">
        <v>2004</v>
      </c>
      <c r="H154" s="1" t="s">
        <v>33</v>
      </c>
      <c r="J154" s="10" t="s">
        <v>174</v>
      </c>
      <c r="K154" s="10"/>
      <c r="L154" s="10"/>
      <c r="M154" s="11" t="s">
        <v>171</v>
      </c>
      <c r="N154" s="80" t="s">
        <v>219</v>
      </c>
      <c r="O154" s="51"/>
      <c r="P154" s="10">
        <v>65.7</v>
      </c>
      <c r="Q154" s="11">
        <v>2004</v>
      </c>
      <c r="R154" s="1">
        <v>0</v>
      </c>
    </row>
    <row r="155" spans="1:20">
      <c r="A155" s="1" t="s">
        <v>11</v>
      </c>
      <c r="B155" s="10">
        <v>68.3</v>
      </c>
      <c r="C155" s="11">
        <v>2005</v>
      </c>
      <c r="E155" s="10">
        <v>34.6</v>
      </c>
      <c r="F155" s="11">
        <v>2003</v>
      </c>
      <c r="H155" s="1" t="s">
        <v>241</v>
      </c>
      <c r="I155" s="1">
        <v>1</v>
      </c>
      <c r="J155" s="10">
        <v>83.6</v>
      </c>
      <c r="K155" s="10">
        <v>87.9</v>
      </c>
      <c r="L155" s="10">
        <v>78.400000000000006</v>
      </c>
      <c r="M155" s="11">
        <v>2008</v>
      </c>
      <c r="N155" s="80" t="s">
        <v>220</v>
      </c>
      <c r="O155" s="51"/>
      <c r="P155" s="10">
        <v>34.6</v>
      </c>
      <c r="Q155" s="11">
        <v>2003</v>
      </c>
      <c r="R155" s="1">
        <v>1</v>
      </c>
    </row>
    <row r="156" spans="1:20">
      <c r="A156" s="1" t="s">
        <v>176</v>
      </c>
      <c r="B156" s="10">
        <v>89.5</v>
      </c>
      <c r="C156" s="11">
        <v>2006</v>
      </c>
      <c r="E156" s="10">
        <v>68</v>
      </c>
      <c r="F156" s="11">
        <v>2003</v>
      </c>
      <c r="H156" s="1" t="s">
        <v>176</v>
      </c>
      <c r="I156" s="1">
        <v>1</v>
      </c>
      <c r="J156" s="10">
        <v>89.5</v>
      </c>
      <c r="K156" s="10"/>
      <c r="L156" s="10"/>
      <c r="M156" s="11">
        <v>2006</v>
      </c>
      <c r="N156" s="80" t="s">
        <v>219</v>
      </c>
      <c r="O156" s="51"/>
      <c r="P156" s="10">
        <v>68</v>
      </c>
      <c r="Q156" s="11">
        <v>2003</v>
      </c>
      <c r="R156" s="1">
        <v>1</v>
      </c>
    </row>
    <row r="157" spans="1:20">
      <c r="A157" s="1"/>
      <c r="B157" s="43"/>
      <c r="C157" s="42"/>
      <c r="D157" s="42"/>
      <c r="E157" s="43"/>
      <c r="F157" s="42"/>
      <c r="H157" s="1" t="s">
        <v>199</v>
      </c>
      <c r="I157" s="1">
        <v>1</v>
      </c>
      <c r="J157" s="43">
        <v>83.9</v>
      </c>
      <c r="K157" s="43"/>
      <c r="L157" s="43"/>
      <c r="M157" s="42">
        <v>2010</v>
      </c>
      <c r="N157" s="80" t="s">
        <v>216</v>
      </c>
      <c r="O157" s="51"/>
      <c r="P157" s="43"/>
      <c r="Q157" s="42"/>
      <c r="R157" s="1">
        <v>1</v>
      </c>
    </row>
    <row r="158" spans="1:20">
      <c r="A158" s="1" t="s">
        <v>10</v>
      </c>
      <c r="B158" s="10">
        <v>85.4</v>
      </c>
      <c r="C158" s="11">
        <v>2007</v>
      </c>
      <c r="E158" s="10">
        <v>69.900000000000006</v>
      </c>
      <c r="F158" s="11">
        <v>2006</v>
      </c>
      <c r="H158" s="1" t="s">
        <v>243</v>
      </c>
      <c r="I158" s="1">
        <v>1</v>
      </c>
      <c r="J158" s="10">
        <v>68.3</v>
      </c>
      <c r="K158" s="10"/>
      <c r="L158" s="10"/>
      <c r="M158" s="11">
        <v>2009</v>
      </c>
      <c r="N158" s="80" t="s">
        <v>216</v>
      </c>
      <c r="O158" s="51"/>
      <c r="P158" s="10">
        <v>69.900000000000006</v>
      </c>
      <c r="Q158" s="11">
        <v>2006</v>
      </c>
      <c r="R158" s="1">
        <v>1</v>
      </c>
    </row>
    <row r="159" spans="1:20">
      <c r="A159" s="1" t="s">
        <v>41</v>
      </c>
      <c r="B159" s="10" t="s">
        <v>174</v>
      </c>
      <c r="C159" s="11" t="s">
        <v>171</v>
      </c>
      <c r="E159" s="10">
        <v>44.5</v>
      </c>
      <c r="F159" s="11">
        <v>2005</v>
      </c>
      <c r="H159" s="1" t="s">
        <v>41</v>
      </c>
      <c r="I159" s="1">
        <v>1</v>
      </c>
      <c r="J159" s="10">
        <v>59.1</v>
      </c>
      <c r="K159" s="10"/>
      <c r="L159" s="10"/>
      <c r="M159" s="11">
        <v>2010</v>
      </c>
      <c r="N159" s="80" t="s">
        <v>216</v>
      </c>
      <c r="O159" s="51"/>
      <c r="P159" s="10">
        <v>44.5</v>
      </c>
      <c r="Q159" s="11">
        <v>2005</v>
      </c>
      <c r="R159" s="1">
        <v>1</v>
      </c>
    </row>
    <row r="160" spans="1:20">
      <c r="A160" s="1" t="s">
        <v>44</v>
      </c>
      <c r="B160" s="10">
        <v>69.2</v>
      </c>
      <c r="C160" s="11" t="s">
        <v>175</v>
      </c>
      <c r="E160" s="10">
        <v>9.9</v>
      </c>
      <c r="F160" s="11">
        <v>2003</v>
      </c>
      <c r="H160" s="1" t="s">
        <v>44</v>
      </c>
      <c r="I160" s="1">
        <v>1</v>
      </c>
      <c r="J160" s="10">
        <v>92.77595517700874</v>
      </c>
      <c r="K160" s="10">
        <v>75.318186979365592</v>
      </c>
      <c r="L160" s="10">
        <v>78.215347973242473</v>
      </c>
      <c r="M160" s="11">
        <v>2007</v>
      </c>
      <c r="N160" s="80" t="s">
        <v>219</v>
      </c>
      <c r="O160" s="51"/>
      <c r="P160" s="10">
        <v>9.9</v>
      </c>
      <c r="Q160" s="11">
        <v>2003</v>
      </c>
      <c r="R160" s="1">
        <v>1</v>
      </c>
    </row>
    <row r="161" spans="1:19">
      <c r="A161" s="1" t="s">
        <v>187</v>
      </c>
      <c r="B161" s="10">
        <v>85.9</v>
      </c>
      <c r="C161" s="11">
        <v>2005</v>
      </c>
      <c r="E161" s="10">
        <v>45.2</v>
      </c>
      <c r="F161" s="11">
        <v>2004</v>
      </c>
      <c r="H161" s="1" t="s">
        <v>245</v>
      </c>
      <c r="I161" s="1">
        <v>1</v>
      </c>
      <c r="J161" s="10">
        <v>84</v>
      </c>
      <c r="K161" s="10">
        <v>100</v>
      </c>
      <c r="L161" s="10">
        <v>62.9</v>
      </c>
      <c r="M161" s="11">
        <v>2010</v>
      </c>
      <c r="N161" s="80" t="s">
        <v>220</v>
      </c>
      <c r="O161" s="51"/>
      <c r="P161" s="10">
        <v>45.2</v>
      </c>
      <c r="Q161" s="11">
        <v>2004</v>
      </c>
      <c r="R161" s="1">
        <v>1</v>
      </c>
    </row>
    <row r="162" spans="1:19">
      <c r="A162" s="1" t="s">
        <v>9</v>
      </c>
      <c r="B162" s="10">
        <v>63.8</v>
      </c>
      <c r="C162" s="11">
        <v>2005</v>
      </c>
      <c r="E162" s="10">
        <v>58.2</v>
      </c>
      <c r="F162" s="11">
        <v>2003</v>
      </c>
      <c r="H162" s="1" t="s">
        <v>244</v>
      </c>
      <c r="I162" s="1">
        <v>1</v>
      </c>
      <c r="J162" s="10">
        <v>70.900000000000006</v>
      </c>
      <c r="K162" s="10">
        <v>71.400000000000006</v>
      </c>
      <c r="L162" s="10">
        <v>70.7</v>
      </c>
      <c r="M162" s="11">
        <v>2011</v>
      </c>
      <c r="N162" s="80" t="s">
        <v>220</v>
      </c>
      <c r="O162" s="51"/>
      <c r="P162" s="10">
        <v>58.2</v>
      </c>
      <c r="Q162" s="11">
        <v>2003</v>
      </c>
      <c r="R162" s="1">
        <v>1</v>
      </c>
    </row>
    <row r="163" spans="1:19">
      <c r="A163" s="1" t="s">
        <v>54</v>
      </c>
      <c r="B163" s="10">
        <v>18.600000000000001</v>
      </c>
      <c r="C163" s="11">
        <v>2000</v>
      </c>
      <c r="E163" s="10">
        <v>22.2</v>
      </c>
      <c r="F163" s="11">
        <v>2004</v>
      </c>
      <c r="H163" s="1" t="s">
        <v>54</v>
      </c>
      <c r="I163" s="1">
        <v>1</v>
      </c>
      <c r="J163" s="10">
        <v>19.7</v>
      </c>
      <c r="K163" s="10"/>
      <c r="L163" s="10"/>
      <c r="M163" s="11">
        <v>2008</v>
      </c>
      <c r="N163" s="80" t="s">
        <v>218</v>
      </c>
      <c r="O163" s="51"/>
      <c r="P163" s="10">
        <v>22.2</v>
      </c>
      <c r="Q163" s="11">
        <v>2004</v>
      </c>
      <c r="R163" s="1">
        <v>1</v>
      </c>
    </row>
    <row r="164" spans="1:19">
      <c r="A164" s="1" t="s">
        <v>57</v>
      </c>
      <c r="B164" s="10">
        <v>35.200000000000003</v>
      </c>
      <c r="C164" s="11">
        <v>2007</v>
      </c>
      <c r="E164" s="10">
        <v>46.6</v>
      </c>
      <c r="F164" s="11">
        <v>2004</v>
      </c>
      <c r="H164" s="1" t="s">
        <v>57</v>
      </c>
      <c r="I164" s="1">
        <v>1</v>
      </c>
      <c r="J164" s="10">
        <v>28.2</v>
      </c>
      <c r="K164" s="10">
        <v>38.700000000000003</v>
      </c>
      <c r="L164" s="10">
        <v>19.7</v>
      </c>
      <c r="M164" s="11">
        <v>2010</v>
      </c>
      <c r="N164" s="80" t="s">
        <v>222</v>
      </c>
      <c r="O164" s="51"/>
      <c r="P164" s="10">
        <v>46.6</v>
      </c>
      <c r="Q164" s="11">
        <v>2004</v>
      </c>
      <c r="R164" s="1">
        <v>1</v>
      </c>
    </row>
    <row r="165" spans="1:19">
      <c r="A165" s="1" t="s">
        <v>64</v>
      </c>
      <c r="B165" s="10" t="s">
        <v>174</v>
      </c>
      <c r="C165" s="11" t="s">
        <v>171</v>
      </c>
      <c r="E165" s="10">
        <v>35.799999999999997</v>
      </c>
      <c r="F165" s="11">
        <v>2004</v>
      </c>
      <c r="H165" s="1" t="s">
        <v>64</v>
      </c>
      <c r="I165" s="1">
        <v>1</v>
      </c>
      <c r="J165" s="10">
        <v>35.700000000000003</v>
      </c>
      <c r="K165" s="10"/>
      <c r="L165" s="10"/>
      <c r="M165" s="11">
        <v>2008</v>
      </c>
      <c r="N165" s="80" t="s">
        <v>219</v>
      </c>
      <c r="O165" s="51"/>
      <c r="P165" s="10">
        <v>35.799999999999997</v>
      </c>
      <c r="Q165" s="11">
        <v>2004</v>
      </c>
      <c r="R165" s="1">
        <v>1</v>
      </c>
    </row>
    <row r="166" spans="1:19">
      <c r="A166" s="1" t="s">
        <v>183</v>
      </c>
      <c r="B166" s="10">
        <v>10.9</v>
      </c>
      <c r="C166" s="11">
        <v>2005</v>
      </c>
      <c r="E166" s="10">
        <v>14.2</v>
      </c>
      <c r="F166" s="11">
        <v>2004</v>
      </c>
      <c r="H166" s="1" t="s">
        <v>246</v>
      </c>
      <c r="J166" s="10">
        <v>10.9</v>
      </c>
      <c r="K166" s="10"/>
      <c r="L166" s="10"/>
      <c r="M166" s="11">
        <v>2005</v>
      </c>
      <c r="N166" s="80" t="s">
        <v>242</v>
      </c>
      <c r="O166" s="51"/>
      <c r="P166" s="10">
        <v>14.2</v>
      </c>
      <c r="Q166" s="11">
        <v>2004</v>
      </c>
      <c r="R166" s="1">
        <v>1</v>
      </c>
    </row>
    <row r="167" spans="1:19">
      <c r="A167" s="1" t="s">
        <v>8</v>
      </c>
      <c r="B167" s="10">
        <v>15.2</v>
      </c>
      <c r="C167" s="11">
        <v>2005</v>
      </c>
      <c r="E167" s="10">
        <v>21.9</v>
      </c>
      <c r="F167" s="11">
        <v>2003</v>
      </c>
      <c r="H167" s="1" t="s">
        <v>247</v>
      </c>
      <c r="I167" s="1">
        <v>1</v>
      </c>
      <c r="J167" s="10">
        <v>29.8</v>
      </c>
      <c r="K167" s="10"/>
      <c r="L167" s="10"/>
      <c r="M167" s="11">
        <v>2009</v>
      </c>
      <c r="N167" s="80" t="s">
        <v>219</v>
      </c>
      <c r="O167" s="51"/>
      <c r="P167" s="10">
        <v>21.9</v>
      </c>
      <c r="Q167" s="11">
        <v>2003</v>
      </c>
      <c r="R167" s="1">
        <v>1</v>
      </c>
      <c r="S167" s="120"/>
    </row>
    <row r="168" spans="1:19">
      <c r="A168" s="1" t="s">
        <v>7</v>
      </c>
      <c r="B168" s="10">
        <v>14.5</v>
      </c>
      <c r="C168" s="11">
        <v>2005</v>
      </c>
      <c r="E168" s="10">
        <v>29.7</v>
      </c>
      <c r="F168" s="11">
        <v>2003</v>
      </c>
      <c r="H168" s="1" t="s">
        <v>248</v>
      </c>
      <c r="I168" s="1">
        <v>1</v>
      </c>
      <c r="J168" s="10">
        <v>18.100000000000001</v>
      </c>
      <c r="K168" s="10">
        <v>31.6</v>
      </c>
      <c r="L168" s="10">
        <v>10.3</v>
      </c>
      <c r="M168" s="11">
        <v>2009</v>
      </c>
      <c r="N168" s="80" t="s">
        <v>218</v>
      </c>
      <c r="O168" s="51"/>
      <c r="P168" s="10">
        <v>29.7</v>
      </c>
      <c r="Q168" s="11">
        <v>2003</v>
      </c>
      <c r="R168" s="1">
        <v>1</v>
      </c>
      <c r="S168" s="120"/>
    </row>
    <row r="169" spans="1:19">
      <c r="A169" s="1" t="s">
        <v>75</v>
      </c>
      <c r="B169" s="10" t="s">
        <v>174</v>
      </c>
      <c r="C169" s="11" t="s">
        <v>171</v>
      </c>
      <c r="E169" s="10">
        <v>53.1</v>
      </c>
      <c r="F169" s="11">
        <v>2002</v>
      </c>
      <c r="H169" s="1" t="s">
        <v>75</v>
      </c>
      <c r="I169" s="1">
        <v>1</v>
      </c>
      <c r="J169" s="10">
        <v>34</v>
      </c>
      <c r="K169" s="10"/>
      <c r="L169" s="10"/>
      <c r="M169" s="11">
        <v>2010</v>
      </c>
      <c r="N169" s="80" t="s">
        <v>219</v>
      </c>
      <c r="O169" s="51"/>
      <c r="P169" s="10">
        <v>53.1</v>
      </c>
      <c r="Q169" s="11">
        <v>2002</v>
      </c>
      <c r="R169" s="1">
        <v>1</v>
      </c>
      <c r="S169" s="120"/>
    </row>
    <row r="170" spans="1:19">
      <c r="A170" s="1" t="s">
        <v>6</v>
      </c>
      <c r="B170" s="10">
        <v>11.3</v>
      </c>
      <c r="C170" s="11">
        <v>2005</v>
      </c>
      <c r="E170" s="10">
        <v>19.600000000000001</v>
      </c>
      <c r="F170" s="11">
        <v>2003</v>
      </c>
      <c r="H170" s="1" t="s">
        <v>249</v>
      </c>
      <c r="I170" s="1">
        <v>1</v>
      </c>
      <c r="J170" s="10">
        <v>14.1</v>
      </c>
      <c r="K170" s="10">
        <v>18.2</v>
      </c>
      <c r="L170" s="10">
        <v>10.3</v>
      </c>
      <c r="M170" s="11">
        <v>2006</v>
      </c>
      <c r="N170" s="80" t="s">
        <v>219</v>
      </c>
      <c r="O170" s="51"/>
      <c r="P170" s="10">
        <v>19.600000000000001</v>
      </c>
      <c r="Q170" s="11">
        <v>2003</v>
      </c>
      <c r="R170" s="1">
        <v>1</v>
      </c>
    </row>
    <row r="171" spans="1:19">
      <c r="A171" s="1" t="s">
        <v>78</v>
      </c>
      <c r="B171" s="10" t="s">
        <v>174</v>
      </c>
      <c r="C171" s="11" t="s">
        <v>171</v>
      </c>
      <c r="E171" s="10">
        <v>18.899999999999999</v>
      </c>
      <c r="F171" s="11">
        <v>2004</v>
      </c>
      <c r="H171" s="1" t="s">
        <v>78</v>
      </c>
      <c r="I171" s="1">
        <v>1</v>
      </c>
      <c r="J171" s="10">
        <v>8.4</v>
      </c>
      <c r="K171" s="10">
        <v>13.8</v>
      </c>
      <c r="L171" s="10">
        <v>5.8</v>
      </c>
      <c r="M171" s="11">
        <v>2009</v>
      </c>
      <c r="N171" s="80" t="s">
        <v>220</v>
      </c>
      <c r="O171" s="51"/>
      <c r="P171" s="10">
        <v>18.899999999999999</v>
      </c>
      <c r="Q171" s="11">
        <v>2004</v>
      </c>
      <c r="R171" s="1">
        <v>1</v>
      </c>
    </row>
    <row r="172" spans="1:19">
      <c r="A172" s="1" t="s">
        <v>89</v>
      </c>
      <c r="B172" s="10">
        <v>40</v>
      </c>
      <c r="C172" s="11">
        <v>2003</v>
      </c>
      <c r="E172" s="10">
        <v>12.7</v>
      </c>
      <c r="F172" s="11">
        <v>2004</v>
      </c>
      <c r="H172" s="1" t="s">
        <v>89</v>
      </c>
      <c r="J172" s="10">
        <v>40</v>
      </c>
      <c r="K172" s="10"/>
      <c r="L172" s="10"/>
      <c r="M172" s="11">
        <v>2003</v>
      </c>
      <c r="N172" s="80" t="s">
        <v>220</v>
      </c>
      <c r="O172" s="51"/>
      <c r="P172" s="10">
        <v>12.7</v>
      </c>
      <c r="Q172" s="11">
        <v>2004</v>
      </c>
      <c r="R172" s="1">
        <v>1</v>
      </c>
    </row>
    <row r="173" spans="1:19">
      <c r="A173" s="1" t="s">
        <v>5</v>
      </c>
      <c r="B173" s="10">
        <v>19.2</v>
      </c>
      <c r="C173" s="11">
        <v>2005</v>
      </c>
      <c r="E173" s="10">
        <v>38.5</v>
      </c>
      <c r="F173" s="11">
        <v>2003</v>
      </c>
      <c r="H173" s="1" t="s">
        <v>250</v>
      </c>
      <c r="I173" s="1">
        <v>1</v>
      </c>
      <c r="J173" s="10">
        <v>24.8</v>
      </c>
      <c r="K173" s="10">
        <v>33.299999999999997</v>
      </c>
      <c r="L173" s="10">
        <v>17.600000000000001</v>
      </c>
      <c r="M173" s="11">
        <v>2009</v>
      </c>
      <c r="N173" s="80" t="s">
        <v>216</v>
      </c>
      <c r="O173" s="51"/>
      <c r="P173" s="10">
        <v>38.5</v>
      </c>
      <c r="Q173" s="11">
        <v>2003</v>
      </c>
      <c r="R173" s="1">
        <v>1</v>
      </c>
    </row>
    <row r="174" spans="1:19">
      <c r="A174" s="1" t="s">
        <v>4</v>
      </c>
      <c r="B174" s="10">
        <v>4.7</v>
      </c>
      <c r="C174" s="11">
        <v>2005</v>
      </c>
      <c r="E174" s="10">
        <v>18.7</v>
      </c>
      <c r="F174" s="11">
        <v>2003</v>
      </c>
      <c r="H174" s="1" t="s">
        <v>240</v>
      </c>
      <c r="I174" s="1">
        <v>1</v>
      </c>
      <c r="J174" s="10">
        <v>4.7</v>
      </c>
      <c r="K174" s="10"/>
      <c r="L174" s="10"/>
      <c r="M174" s="11">
        <v>2005</v>
      </c>
      <c r="N174" s="80" t="s">
        <v>219</v>
      </c>
      <c r="O174" s="51"/>
      <c r="P174" s="10">
        <v>18.7</v>
      </c>
      <c r="Q174" s="11">
        <v>2003</v>
      </c>
      <c r="R174" s="1">
        <v>1</v>
      </c>
    </row>
    <row r="175" spans="1:19">
      <c r="A175" s="1" t="s">
        <v>184</v>
      </c>
      <c r="B175" s="10">
        <v>45</v>
      </c>
      <c r="C175" s="11">
        <v>2005</v>
      </c>
      <c r="E175" s="10">
        <v>53.4</v>
      </c>
      <c r="F175" s="11">
        <v>2004</v>
      </c>
      <c r="H175" s="1" t="s">
        <v>239</v>
      </c>
      <c r="I175" s="1">
        <v>1</v>
      </c>
      <c r="J175" s="10">
        <v>37.299999999999997</v>
      </c>
      <c r="K175" s="10">
        <v>49.4</v>
      </c>
      <c r="L175" s="10">
        <v>28.9</v>
      </c>
      <c r="M175" s="11">
        <v>2008</v>
      </c>
      <c r="N175" s="80" t="s">
        <v>230</v>
      </c>
      <c r="O175" s="51"/>
      <c r="P175" s="10">
        <v>53.4</v>
      </c>
      <c r="Q175" s="11">
        <v>2004</v>
      </c>
      <c r="R175" s="1">
        <v>1</v>
      </c>
    </row>
    <row r="176" spans="1:19">
      <c r="A176" s="1" t="s">
        <v>3</v>
      </c>
      <c r="B176" s="10">
        <v>19.600000000000001</v>
      </c>
      <c r="C176" s="11">
        <v>2005</v>
      </c>
      <c r="E176" s="10">
        <v>13.9</v>
      </c>
      <c r="F176" s="11">
        <v>2003</v>
      </c>
      <c r="H176" s="1" t="s">
        <v>251</v>
      </c>
      <c r="I176" s="1">
        <v>1</v>
      </c>
      <c r="J176" s="10">
        <v>9.1999999999999993</v>
      </c>
      <c r="K176" s="10">
        <v>10.3</v>
      </c>
      <c r="L176" s="10">
        <v>8.3000000000000007</v>
      </c>
      <c r="M176" s="11">
        <v>2010</v>
      </c>
      <c r="N176" s="80" t="s">
        <v>219</v>
      </c>
      <c r="O176" s="51"/>
      <c r="P176" s="10">
        <v>13.9</v>
      </c>
      <c r="Q176" s="11">
        <v>2003</v>
      </c>
      <c r="R176" s="1">
        <v>1</v>
      </c>
    </row>
    <row r="177" spans="1:18">
      <c r="A177" s="1" t="s">
        <v>2</v>
      </c>
      <c r="B177" s="10">
        <v>23.2</v>
      </c>
      <c r="C177" s="11">
        <v>2005</v>
      </c>
      <c r="E177" s="10">
        <v>18.899999999999999</v>
      </c>
      <c r="F177" s="11">
        <v>2003</v>
      </c>
      <c r="H177" s="1" t="s">
        <v>238</v>
      </c>
      <c r="I177" s="1">
        <v>1</v>
      </c>
      <c r="J177" s="10">
        <v>25</v>
      </c>
      <c r="K177" s="10">
        <v>47.2</v>
      </c>
      <c r="L177" s="10">
        <v>13.2</v>
      </c>
      <c r="M177" s="11">
        <v>2010</v>
      </c>
      <c r="N177" s="80" t="s">
        <v>219</v>
      </c>
      <c r="O177" s="51"/>
      <c r="P177" s="10">
        <v>18.899999999999999</v>
      </c>
      <c r="Q177" s="11">
        <v>2003</v>
      </c>
      <c r="R177" s="1">
        <v>1</v>
      </c>
    </row>
    <row r="178" spans="1:18">
      <c r="A178" s="1" t="s">
        <v>134</v>
      </c>
      <c r="B178" s="10">
        <v>56.4</v>
      </c>
      <c r="C178" s="11">
        <v>2005</v>
      </c>
      <c r="E178" s="10">
        <v>62.8</v>
      </c>
      <c r="F178" s="11">
        <v>2002</v>
      </c>
      <c r="H178" s="1" t="s">
        <v>134</v>
      </c>
      <c r="I178" s="1">
        <v>1</v>
      </c>
      <c r="J178" s="10">
        <v>44.4</v>
      </c>
      <c r="K178" s="10">
        <v>43</v>
      </c>
      <c r="L178" s="10">
        <v>30</v>
      </c>
      <c r="M178" s="11">
        <v>2009</v>
      </c>
      <c r="N178" s="80" t="s">
        <v>231</v>
      </c>
      <c r="O178" s="51"/>
      <c r="P178" s="10">
        <v>62.8</v>
      </c>
      <c r="Q178" s="11">
        <v>2002</v>
      </c>
      <c r="R178" s="1">
        <v>1</v>
      </c>
    </row>
    <row r="179" spans="1:18">
      <c r="A179" s="1" t="s">
        <v>135</v>
      </c>
      <c r="B179" s="10">
        <v>19.100000000000001</v>
      </c>
      <c r="C179" s="11">
        <v>2005</v>
      </c>
      <c r="E179" s="10">
        <v>44.7</v>
      </c>
      <c r="F179" s="11">
        <v>2007</v>
      </c>
      <c r="H179" s="1" t="s">
        <v>135</v>
      </c>
      <c r="I179" s="1">
        <v>1</v>
      </c>
      <c r="J179" s="10">
        <v>26.5</v>
      </c>
      <c r="K179" s="10">
        <v>10.3</v>
      </c>
      <c r="L179" s="10">
        <v>8.3000000000000007</v>
      </c>
      <c r="M179" s="11">
        <v>2008</v>
      </c>
      <c r="N179" s="80" t="s">
        <v>231</v>
      </c>
      <c r="O179" s="51"/>
      <c r="P179" s="10">
        <v>44.7</v>
      </c>
      <c r="Q179" s="11">
        <v>2007</v>
      </c>
      <c r="R179" s="1">
        <v>1</v>
      </c>
    </row>
    <row r="180" spans="1:18">
      <c r="A180" s="1" t="s">
        <v>136</v>
      </c>
      <c r="B180" s="10">
        <v>45.6</v>
      </c>
      <c r="C180" s="11">
        <v>2005</v>
      </c>
      <c r="E180" s="10">
        <v>45.5</v>
      </c>
      <c r="F180" s="11">
        <v>2005</v>
      </c>
      <c r="H180" s="1" t="s">
        <v>136</v>
      </c>
      <c r="I180" s="1">
        <v>1</v>
      </c>
      <c r="J180" s="10">
        <v>34.4</v>
      </c>
      <c r="K180" s="10"/>
      <c r="L180" s="10"/>
      <c r="M180" s="11">
        <v>2006</v>
      </c>
      <c r="N180" s="80" t="s">
        <v>219</v>
      </c>
      <c r="O180" s="51"/>
      <c r="P180" s="10">
        <v>45.5</v>
      </c>
      <c r="Q180" s="11">
        <v>2005</v>
      </c>
      <c r="R180" s="1">
        <v>1</v>
      </c>
    </row>
    <row r="181" spans="1:18">
      <c r="A181" s="1" t="s">
        <v>158</v>
      </c>
      <c r="B181" s="10">
        <v>46.6</v>
      </c>
      <c r="C181" s="11">
        <v>2006</v>
      </c>
      <c r="E181" s="10">
        <v>57.4</v>
      </c>
      <c r="F181" s="11">
        <v>2008</v>
      </c>
      <c r="H181" s="1" t="s">
        <v>158</v>
      </c>
      <c r="I181" s="1">
        <v>1</v>
      </c>
      <c r="J181" s="10">
        <v>50.7</v>
      </c>
      <c r="K181" s="10"/>
      <c r="L181" s="10"/>
      <c r="M181" s="11">
        <v>2009</v>
      </c>
      <c r="N181" s="80" t="s">
        <v>219</v>
      </c>
      <c r="O181" s="51"/>
      <c r="P181" s="10">
        <v>57.4</v>
      </c>
      <c r="Q181" s="11">
        <v>2008</v>
      </c>
      <c r="R181" s="1">
        <v>1</v>
      </c>
    </row>
    <row r="182" spans="1:18">
      <c r="A182" s="1" t="s">
        <v>1</v>
      </c>
      <c r="B182" s="10">
        <v>87.1</v>
      </c>
      <c r="C182" s="11">
        <v>2005</v>
      </c>
      <c r="E182" s="10">
        <v>55.3</v>
      </c>
      <c r="F182" s="11">
        <v>2003</v>
      </c>
      <c r="H182" s="1" t="s">
        <v>252</v>
      </c>
      <c r="I182" s="1">
        <v>1</v>
      </c>
      <c r="J182" s="10">
        <v>61</v>
      </c>
      <c r="K182" s="10">
        <v>71.3</v>
      </c>
      <c r="L182" s="10">
        <v>53.5</v>
      </c>
      <c r="M182" s="11">
        <v>2010</v>
      </c>
      <c r="N182" s="80" t="s">
        <v>219</v>
      </c>
      <c r="O182" s="51"/>
      <c r="P182" s="10">
        <v>55.3</v>
      </c>
      <c r="Q182" s="11">
        <v>2003</v>
      </c>
      <c r="R182" s="1">
        <v>1</v>
      </c>
    </row>
    <row r="183" spans="1:18">
      <c r="A183" s="12" t="s">
        <v>0</v>
      </c>
      <c r="B183" s="10">
        <v>23.9</v>
      </c>
      <c r="C183" s="11">
        <v>2005</v>
      </c>
      <c r="E183" s="10">
        <v>35.1</v>
      </c>
      <c r="F183" s="11">
        <v>2003</v>
      </c>
      <c r="H183" s="12" t="s">
        <v>253</v>
      </c>
      <c r="I183" s="12">
        <v>1</v>
      </c>
      <c r="J183" s="10">
        <v>50.1</v>
      </c>
      <c r="K183" s="10"/>
      <c r="L183" s="10"/>
      <c r="M183" s="11">
        <v>2009</v>
      </c>
      <c r="N183" s="80" t="s">
        <v>218</v>
      </c>
      <c r="O183" s="51"/>
      <c r="P183" s="10">
        <v>35.1</v>
      </c>
      <c r="Q183" s="11">
        <v>2003</v>
      </c>
      <c r="R183" s="1">
        <v>1</v>
      </c>
    </row>
    <row r="184" spans="1:18">
      <c r="A184" s="12"/>
      <c r="B184" s="10"/>
      <c r="E184" s="10"/>
      <c r="F184" s="11"/>
      <c r="H184" s="12"/>
      <c r="I184" s="12">
        <f>SUM(I154:I183)</f>
        <v>27</v>
      </c>
      <c r="J184" s="10"/>
      <c r="K184" s="10"/>
      <c r="L184" s="10"/>
      <c r="M184" s="11"/>
      <c r="N184" s="80"/>
      <c r="O184" s="51"/>
      <c r="P184" s="10"/>
      <c r="Q184" s="11"/>
      <c r="R184" s="1">
        <f>SUM(R154:R183)</f>
        <v>29</v>
      </c>
    </row>
    <row r="185" spans="1:18" s="9" customFormat="1" ht="12.75">
      <c r="A185" s="37" t="s">
        <v>182</v>
      </c>
      <c r="B185" s="40"/>
      <c r="C185" s="39"/>
      <c r="D185" s="39"/>
      <c r="E185" s="40"/>
      <c r="F185" s="39"/>
      <c r="H185" s="104" t="s">
        <v>182</v>
      </c>
      <c r="I185" s="98"/>
      <c r="J185" s="100" t="s">
        <v>205</v>
      </c>
      <c r="K185" s="100" t="s">
        <v>193</v>
      </c>
      <c r="L185" s="100" t="s">
        <v>194</v>
      </c>
      <c r="M185" s="101" t="s">
        <v>172</v>
      </c>
      <c r="N185" s="101" t="s">
        <v>237</v>
      </c>
      <c r="O185" s="102"/>
      <c r="P185" s="103"/>
      <c r="Q185" s="99"/>
    </row>
    <row r="186" spans="1:18">
      <c r="A186" s="1" t="s">
        <v>50</v>
      </c>
      <c r="B186" s="10">
        <v>90.5</v>
      </c>
      <c r="C186" s="11">
        <v>2005</v>
      </c>
      <c r="E186" s="10">
        <v>71.400000000000006</v>
      </c>
      <c r="F186" s="11">
        <v>2006</v>
      </c>
      <c r="H186" s="1" t="s">
        <v>50</v>
      </c>
      <c r="I186" s="1">
        <v>1</v>
      </c>
      <c r="J186" s="10">
        <v>97.7</v>
      </c>
      <c r="K186" s="10"/>
      <c r="L186" s="10"/>
      <c r="M186" s="11">
        <v>2009</v>
      </c>
      <c r="N186" s="80" t="s">
        <v>216</v>
      </c>
      <c r="O186" s="51"/>
      <c r="P186" s="10">
        <v>71.400000000000006</v>
      </c>
      <c r="Q186" s="11">
        <v>2006</v>
      </c>
      <c r="R186" s="1">
        <v>1</v>
      </c>
    </row>
    <row r="187" spans="1:18">
      <c r="A187" s="1" t="s">
        <v>165</v>
      </c>
      <c r="B187" s="10">
        <v>74</v>
      </c>
      <c r="C187" s="11">
        <v>2006</v>
      </c>
      <c r="E187" s="10">
        <v>72.5</v>
      </c>
      <c r="F187" s="11">
        <v>2005</v>
      </c>
      <c r="H187" s="1" t="s">
        <v>165</v>
      </c>
      <c r="I187" s="1">
        <v>1</v>
      </c>
      <c r="J187" s="10">
        <v>92</v>
      </c>
      <c r="K187" s="10"/>
      <c r="L187" s="10"/>
      <c r="M187" s="11">
        <v>2010</v>
      </c>
      <c r="N187" s="80" t="s">
        <v>216</v>
      </c>
      <c r="O187" s="51"/>
      <c r="P187" s="10">
        <v>72.5</v>
      </c>
      <c r="Q187" s="11">
        <v>2005</v>
      </c>
      <c r="R187" s="1">
        <v>1</v>
      </c>
    </row>
    <row r="188" spans="1:18">
      <c r="A188" s="1"/>
      <c r="B188" s="10"/>
      <c r="E188" s="10"/>
      <c r="F188" s="11"/>
      <c r="I188" s="1">
        <f>I186+I187</f>
        <v>2</v>
      </c>
      <c r="J188" s="10"/>
      <c r="K188" s="10"/>
      <c r="L188" s="10"/>
      <c r="M188" s="11"/>
      <c r="N188" s="80"/>
      <c r="O188" s="51"/>
      <c r="P188" s="10"/>
      <c r="Q188" s="11"/>
      <c r="R188" s="1">
        <v>2</v>
      </c>
    </row>
    <row r="189" spans="1:18" s="9" customFormat="1" ht="12.75">
      <c r="A189" s="37" t="s">
        <v>181</v>
      </c>
      <c r="B189" s="40"/>
      <c r="C189" s="39"/>
      <c r="D189" s="39"/>
      <c r="E189" s="40"/>
      <c r="F189" s="39"/>
      <c r="H189" s="104" t="s">
        <v>181</v>
      </c>
      <c r="I189" s="98"/>
      <c r="J189" s="100" t="s">
        <v>205</v>
      </c>
      <c r="K189" s="100" t="s">
        <v>193</v>
      </c>
      <c r="L189" s="100" t="s">
        <v>194</v>
      </c>
      <c r="M189" s="101" t="s">
        <v>172</v>
      </c>
      <c r="N189" s="101" t="s">
        <v>237</v>
      </c>
      <c r="O189" s="102"/>
      <c r="P189" s="103"/>
      <c r="Q189" s="99"/>
    </row>
    <row r="190" spans="1:18">
      <c r="A190" s="1" t="s">
        <v>35</v>
      </c>
      <c r="B190" s="10">
        <v>80.8</v>
      </c>
      <c r="C190" s="11">
        <v>2006</v>
      </c>
      <c r="E190" s="10">
        <v>69.599999999999994</v>
      </c>
      <c r="F190" s="11" t="s">
        <v>175</v>
      </c>
      <c r="H190" s="1" t="s">
        <v>35</v>
      </c>
      <c r="I190" s="1">
        <v>1</v>
      </c>
      <c r="J190" s="10">
        <v>83</v>
      </c>
      <c r="K190" s="10"/>
      <c r="L190" s="10"/>
      <c r="M190" s="11">
        <v>2010</v>
      </c>
      <c r="N190" s="80" t="s">
        <v>216</v>
      </c>
      <c r="O190" s="51"/>
      <c r="P190" s="10">
        <v>69.599999999999994</v>
      </c>
      <c r="Q190" s="11" t="s">
        <v>175</v>
      </c>
      <c r="R190" s="1">
        <v>1</v>
      </c>
    </row>
    <row r="191" spans="1:18">
      <c r="A191" s="1" t="s">
        <v>67</v>
      </c>
      <c r="B191" s="10">
        <v>9.8000000000000007</v>
      </c>
      <c r="C191" s="11">
        <v>2007</v>
      </c>
      <c r="E191" s="10" t="s">
        <v>174</v>
      </c>
      <c r="F191" s="11" t="s">
        <v>175</v>
      </c>
      <c r="H191" s="1" t="s">
        <v>67</v>
      </c>
      <c r="I191" s="1">
        <v>1</v>
      </c>
      <c r="J191" s="10">
        <v>10.6</v>
      </c>
      <c r="K191" s="10"/>
      <c r="L191" s="10"/>
      <c r="M191" s="11">
        <v>2010</v>
      </c>
      <c r="N191" s="80"/>
      <c r="O191" s="51"/>
      <c r="P191" s="10" t="s">
        <v>174</v>
      </c>
      <c r="Q191" s="11" t="s">
        <v>175</v>
      </c>
      <c r="R191" s="1">
        <v>1</v>
      </c>
    </row>
    <row r="192" spans="1:18">
      <c r="A192" s="1" t="s">
        <v>109</v>
      </c>
      <c r="B192" s="10">
        <v>62.9</v>
      </c>
      <c r="C192" s="11">
        <v>2005</v>
      </c>
      <c r="E192" s="10" t="s">
        <v>174</v>
      </c>
      <c r="F192" s="11" t="s">
        <v>171</v>
      </c>
      <c r="H192" s="1" t="s">
        <v>109</v>
      </c>
      <c r="J192" s="10">
        <v>62.9</v>
      </c>
      <c r="K192" s="10"/>
      <c r="L192" s="10"/>
      <c r="M192" s="11">
        <v>2005</v>
      </c>
      <c r="N192" s="80"/>
      <c r="O192" s="51"/>
      <c r="P192" s="10" t="s">
        <v>174</v>
      </c>
      <c r="Q192" s="11" t="s">
        <v>171</v>
      </c>
      <c r="R192" s="1">
        <v>1</v>
      </c>
    </row>
    <row r="193" spans="1:18">
      <c r="A193" s="1" t="s">
        <v>118</v>
      </c>
      <c r="B193" s="10">
        <v>64.5</v>
      </c>
      <c r="C193" s="11">
        <v>2005</v>
      </c>
      <c r="E193" s="10" t="s">
        <v>174</v>
      </c>
      <c r="F193" s="11" t="s">
        <v>171</v>
      </c>
      <c r="H193" s="1" t="s">
        <v>118</v>
      </c>
      <c r="J193" s="10">
        <v>64.5</v>
      </c>
      <c r="K193" s="10"/>
      <c r="L193" s="10"/>
      <c r="M193" s="11">
        <v>2005</v>
      </c>
      <c r="N193" s="80"/>
      <c r="O193" s="51"/>
      <c r="P193" s="10" t="s">
        <v>174</v>
      </c>
      <c r="Q193" s="11" t="s">
        <v>171</v>
      </c>
      <c r="R193" s="1">
        <v>1</v>
      </c>
    </row>
    <row r="194" spans="1:18">
      <c r="A194" s="1" t="s">
        <v>121</v>
      </c>
      <c r="B194" s="10">
        <v>100</v>
      </c>
      <c r="C194" s="11">
        <v>2008</v>
      </c>
      <c r="E194" s="10" t="s">
        <v>174</v>
      </c>
      <c r="F194" s="11" t="s">
        <v>171</v>
      </c>
      <c r="H194" s="1" t="s">
        <v>121</v>
      </c>
      <c r="I194" s="1">
        <v>1</v>
      </c>
      <c r="J194" s="10">
        <v>98.3</v>
      </c>
      <c r="K194" s="10"/>
      <c r="L194" s="10"/>
      <c r="M194" s="11">
        <v>2010</v>
      </c>
      <c r="N194" s="80" t="s">
        <v>216</v>
      </c>
      <c r="O194" s="51"/>
      <c r="P194" s="10" t="s">
        <v>174</v>
      </c>
      <c r="Q194" s="11" t="s">
        <v>171</v>
      </c>
      <c r="R194" s="1">
        <v>1</v>
      </c>
    </row>
    <row r="195" spans="1:18">
      <c r="A195" s="1"/>
      <c r="B195" s="45"/>
      <c r="C195" s="44"/>
      <c r="D195" s="44"/>
      <c r="E195" s="45"/>
      <c r="F195" s="44"/>
      <c r="H195" s="1" t="s">
        <v>200</v>
      </c>
      <c r="I195" s="1">
        <v>1</v>
      </c>
      <c r="J195" s="45">
        <v>50.2</v>
      </c>
      <c r="K195" s="45"/>
      <c r="L195" s="45"/>
      <c r="M195" s="44">
        <v>2010</v>
      </c>
      <c r="N195" s="80"/>
      <c r="O195" s="51"/>
      <c r="P195" s="45"/>
      <c r="Q195" s="44"/>
      <c r="R195" s="1">
        <v>1</v>
      </c>
    </row>
    <row r="196" spans="1:18">
      <c r="A196" s="1" t="s">
        <v>127</v>
      </c>
      <c r="B196" s="10">
        <v>0.8</v>
      </c>
      <c r="C196" s="11">
        <v>2005</v>
      </c>
      <c r="E196" s="10" t="s">
        <v>174</v>
      </c>
      <c r="F196" s="11" t="s">
        <v>175</v>
      </c>
      <c r="H196" s="1" t="s">
        <v>127</v>
      </c>
      <c r="J196" s="10">
        <v>0.8</v>
      </c>
      <c r="K196" s="10"/>
      <c r="L196" s="10"/>
      <c r="M196" s="11">
        <v>2005</v>
      </c>
      <c r="N196" s="80"/>
      <c r="O196" s="51"/>
      <c r="P196" s="10" t="s">
        <v>174</v>
      </c>
      <c r="Q196" s="11" t="s">
        <v>175</v>
      </c>
      <c r="R196" s="1">
        <v>1</v>
      </c>
    </row>
    <row r="197" spans="1:18">
      <c r="A197" s="1"/>
      <c r="B197" s="10"/>
      <c r="E197" s="10"/>
      <c r="F197" s="11"/>
      <c r="H197" s="1" t="s">
        <v>196</v>
      </c>
      <c r="I197" s="1">
        <v>1</v>
      </c>
      <c r="J197" s="10">
        <v>13.1</v>
      </c>
      <c r="K197" s="10"/>
      <c r="L197" s="10"/>
      <c r="M197" s="11">
        <v>2010</v>
      </c>
      <c r="N197" s="80" t="s">
        <v>227</v>
      </c>
      <c r="O197" s="51"/>
      <c r="P197" s="10"/>
      <c r="Q197" s="11"/>
      <c r="R197" s="1">
        <v>1</v>
      </c>
    </row>
    <row r="198" spans="1:18">
      <c r="A198" s="1" t="s">
        <v>137</v>
      </c>
      <c r="B198" s="10" t="s">
        <v>174</v>
      </c>
      <c r="C198" s="11" t="s">
        <v>171</v>
      </c>
      <c r="E198" s="10">
        <v>22.4</v>
      </c>
      <c r="F198" s="11">
        <v>2006</v>
      </c>
      <c r="H198" s="1" t="s">
        <v>137</v>
      </c>
      <c r="J198" s="10" t="s">
        <v>174</v>
      </c>
      <c r="K198" s="10"/>
      <c r="L198" s="10"/>
      <c r="M198" s="11" t="s">
        <v>171</v>
      </c>
      <c r="N198" s="80"/>
      <c r="O198" s="51"/>
      <c r="P198" s="10">
        <v>22.4</v>
      </c>
      <c r="Q198" s="11">
        <v>2006</v>
      </c>
      <c r="R198" s="1">
        <v>0</v>
      </c>
    </row>
    <row r="199" spans="1:18">
      <c r="A199" s="1" t="s">
        <v>157</v>
      </c>
      <c r="B199" s="10">
        <v>9.5</v>
      </c>
      <c r="C199" s="11">
        <v>2005</v>
      </c>
      <c r="E199" s="10" t="s">
        <v>174</v>
      </c>
      <c r="F199" s="11" t="s">
        <v>171</v>
      </c>
      <c r="H199" s="1" t="s">
        <v>157</v>
      </c>
      <c r="J199" s="10">
        <v>9.5</v>
      </c>
      <c r="K199" s="10"/>
      <c r="L199" s="10"/>
      <c r="M199" s="11">
        <v>2005</v>
      </c>
      <c r="N199" s="80"/>
      <c r="O199" s="51"/>
      <c r="P199" s="10" t="s">
        <v>174</v>
      </c>
      <c r="Q199" s="11" t="s">
        <v>171</v>
      </c>
      <c r="R199" s="1">
        <v>1</v>
      </c>
    </row>
    <row r="200" spans="1:18">
      <c r="A200" s="1" t="s">
        <v>161</v>
      </c>
      <c r="B200" s="10">
        <v>19.5</v>
      </c>
      <c r="C200" s="11">
        <v>2005</v>
      </c>
      <c r="E200" s="10" t="s">
        <v>174</v>
      </c>
      <c r="F200" s="11" t="s">
        <v>171</v>
      </c>
      <c r="H200" s="1" t="s">
        <v>161</v>
      </c>
      <c r="J200" s="10">
        <v>19.5</v>
      </c>
      <c r="K200" s="10"/>
      <c r="L200" s="10"/>
      <c r="M200" s="11">
        <v>2005</v>
      </c>
      <c r="N200" s="80"/>
      <c r="O200" s="51"/>
      <c r="P200" s="10" t="s">
        <v>174</v>
      </c>
      <c r="Q200" s="11" t="s">
        <v>171</v>
      </c>
      <c r="R200" s="1">
        <v>1</v>
      </c>
    </row>
    <row r="201" spans="1:18">
      <c r="A201" s="13" t="s">
        <v>167</v>
      </c>
      <c r="B201" s="14">
        <v>3.1</v>
      </c>
      <c r="C201" s="15">
        <v>2005</v>
      </c>
      <c r="D201" s="15"/>
      <c r="E201" s="14" t="s">
        <v>174</v>
      </c>
      <c r="F201" s="15" t="s">
        <v>171</v>
      </c>
      <c r="H201" s="13" t="s">
        <v>167</v>
      </c>
      <c r="I201" s="13"/>
      <c r="J201" s="14">
        <v>3.1</v>
      </c>
      <c r="K201" s="14"/>
      <c r="L201" s="14"/>
      <c r="M201" s="15">
        <v>2005</v>
      </c>
      <c r="N201" s="81"/>
      <c r="O201" s="15"/>
      <c r="P201" s="14" t="s">
        <v>174</v>
      </c>
      <c r="Q201" s="15" t="s">
        <v>171</v>
      </c>
      <c r="R201" s="1">
        <v>1</v>
      </c>
    </row>
    <row r="202" spans="1:18">
      <c r="H202" s="5"/>
      <c r="I202" s="5">
        <f>SUM(I190:I201)</f>
        <v>5</v>
      </c>
      <c r="J202" s="2"/>
      <c r="K202" s="2"/>
      <c r="L202" s="2"/>
      <c r="M202" s="11"/>
      <c r="N202" s="80"/>
      <c r="O202" s="51"/>
      <c r="P202" s="2"/>
      <c r="Q202" s="10"/>
      <c r="R202" s="1">
        <f>SUM(R190:R201)</f>
        <v>11</v>
      </c>
    </row>
    <row r="203" spans="1:18">
      <c r="A203" s="149"/>
      <c r="B203" s="150"/>
      <c r="C203" s="151"/>
      <c r="D203" s="151"/>
      <c r="E203" s="150"/>
      <c r="F203" s="152"/>
      <c r="H203" s="149"/>
      <c r="I203" s="149"/>
      <c r="J203" s="150"/>
      <c r="K203" s="150"/>
      <c r="L203" s="150"/>
      <c r="M203" s="151"/>
      <c r="N203" s="151"/>
      <c r="O203" s="151"/>
      <c r="P203" s="150"/>
      <c r="Q203" s="152"/>
    </row>
    <row r="204" spans="1:18">
      <c r="A204" s="149"/>
      <c r="B204" s="150"/>
      <c r="C204" s="151"/>
      <c r="D204" s="151"/>
      <c r="E204" s="150"/>
      <c r="F204" s="152"/>
      <c r="H204" s="149"/>
      <c r="I204" s="149"/>
      <c r="J204" s="150"/>
      <c r="K204" s="150"/>
      <c r="L204" s="150"/>
      <c r="M204" s="151"/>
      <c r="N204" s="151"/>
      <c r="O204" s="151"/>
      <c r="P204" s="150"/>
      <c r="Q204" s="152"/>
    </row>
    <row r="205" spans="1:18" ht="22.5">
      <c r="A205" s="56"/>
      <c r="B205" s="57"/>
      <c r="C205" s="58"/>
      <c r="D205" s="58"/>
      <c r="E205" s="57"/>
      <c r="F205" s="59"/>
      <c r="H205" s="56"/>
      <c r="I205" s="56"/>
      <c r="J205" s="57"/>
      <c r="K205" s="57"/>
      <c r="L205" s="66" t="s">
        <v>172</v>
      </c>
      <c r="M205" s="67" t="s">
        <v>213</v>
      </c>
      <c r="N205" s="82" t="s">
        <v>214</v>
      </c>
      <c r="O205" s="67" t="s">
        <v>215</v>
      </c>
      <c r="P205" s="57"/>
      <c r="Q205" s="59"/>
    </row>
    <row r="206" spans="1:18" ht="33.75">
      <c r="H206" s="50" t="s">
        <v>206</v>
      </c>
      <c r="I206" s="5">
        <f>I202+I188+I184+I152+I109+I66</f>
        <v>128</v>
      </c>
      <c r="J206" s="2"/>
      <c r="K206" s="2"/>
      <c r="L206" s="68">
        <v>2011</v>
      </c>
      <c r="M206" s="69">
        <f>COUNTIF(M22:M201,"=2011")</f>
        <v>2</v>
      </c>
      <c r="N206" s="83">
        <f>M206/$M$218*100</f>
        <v>1.2738853503184715</v>
      </c>
      <c r="O206" s="69">
        <f>N206</f>
        <v>1.2738853503184715</v>
      </c>
      <c r="P206" s="2"/>
      <c r="Q206" s="52" t="s">
        <v>208</v>
      </c>
      <c r="R206" s="1">
        <f>R202+R188+R184+R152+R109+R66</f>
        <v>159</v>
      </c>
    </row>
    <row r="207" spans="1:18">
      <c r="H207" s="50" t="s">
        <v>207</v>
      </c>
      <c r="I207" s="5">
        <f>I206/R206*100</f>
        <v>80.503144654088061</v>
      </c>
      <c r="J207" s="2"/>
      <c r="K207" s="2"/>
      <c r="L207" s="70">
        <v>2010</v>
      </c>
      <c r="M207" s="71">
        <f>COUNTIF(M22:M201,"=2010")</f>
        <v>51</v>
      </c>
      <c r="N207" s="84">
        <f t="shared" ref="N207:N218" si="1">M207/$M$218*100</f>
        <v>32.484076433121018</v>
      </c>
      <c r="O207" s="71">
        <f>N207+O206</f>
        <v>33.757961783439491</v>
      </c>
      <c r="P207" s="2"/>
      <c r="Q207" s="10"/>
    </row>
    <row r="208" spans="1:18">
      <c r="H208" s="5"/>
      <c r="I208" s="5"/>
      <c r="J208" s="2"/>
      <c r="K208" s="2"/>
      <c r="L208" s="70">
        <v>2009</v>
      </c>
      <c r="M208" s="71">
        <f>COUNTIF(M22:M201,"=2009")</f>
        <v>19</v>
      </c>
      <c r="N208" s="84">
        <f t="shared" si="1"/>
        <v>12.101910828025478</v>
      </c>
      <c r="O208" s="71">
        <f t="shared" ref="O208:O217" si="2">N208+O207</f>
        <v>45.859872611464965</v>
      </c>
      <c r="P208" s="2"/>
      <c r="Q208" s="10"/>
    </row>
    <row r="209" spans="8:17">
      <c r="H209" s="5"/>
      <c r="I209" s="5"/>
      <c r="J209" s="2"/>
      <c r="K209" s="2"/>
      <c r="L209" s="70">
        <v>2008</v>
      </c>
      <c r="M209" s="71">
        <f>COUNTIF(M22:M201,"=2008")</f>
        <v>40</v>
      </c>
      <c r="N209" s="84">
        <f t="shared" si="1"/>
        <v>25.477707006369428</v>
      </c>
      <c r="O209" s="71">
        <f t="shared" si="2"/>
        <v>71.337579617834393</v>
      </c>
      <c r="P209" s="2"/>
      <c r="Q209" s="10"/>
    </row>
    <row r="210" spans="8:17">
      <c r="H210" s="5"/>
      <c r="I210" s="5"/>
      <c r="J210" s="2"/>
      <c r="K210" s="2"/>
      <c r="L210" s="70">
        <v>2007</v>
      </c>
      <c r="M210" s="71">
        <f>COUNTIF(M22:M201,"=2007")</f>
        <v>7</v>
      </c>
      <c r="N210" s="84">
        <f t="shared" si="1"/>
        <v>4.4585987261146496</v>
      </c>
      <c r="O210" s="71">
        <f t="shared" si="2"/>
        <v>75.796178343949038</v>
      </c>
      <c r="P210" s="2"/>
      <c r="Q210" s="10"/>
    </row>
    <row r="211" spans="8:17">
      <c r="H211" s="5"/>
      <c r="I211" s="5"/>
      <c r="J211" s="2"/>
      <c r="K211" s="2"/>
      <c r="L211" s="70">
        <v>2006</v>
      </c>
      <c r="M211" s="71">
        <f>COUNTIF(M22:M201,"=2006")</f>
        <v>11</v>
      </c>
      <c r="N211" s="84">
        <f t="shared" si="1"/>
        <v>7.0063694267515926</v>
      </c>
      <c r="O211" s="71">
        <f t="shared" si="2"/>
        <v>82.802547770700627</v>
      </c>
      <c r="P211" s="2"/>
      <c r="Q211" s="10"/>
    </row>
    <row r="212" spans="8:17">
      <c r="H212" s="5"/>
      <c r="I212" s="5"/>
      <c r="J212" s="2"/>
      <c r="K212" s="2"/>
      <c r="L212" s="70">
        <v>2005</v>
      </c>
      <c r="M212" s="71">
        <f>COUNTIF(M22:M201,"=2005")</f>
        <v>15</v>
      </c>
      <c r="N212" s="84">
        <f t="shared" si="1"/>
        <v>9.5541401273885356</v>
      </c>
      <c r="O212" s="71">
        <f t="shared" si="2"/>
        <v>92.356687898089163</v>
      </c>
      <c r="P212" s="2"/>
      <c r="Q212" s="10"/>
    </row>
    <row r="213" spans="8:17">
      <c r="H213" s="5"/>
      <c r="I213" s="5"/>
      <c r="J213" s="2"/>
      <c r="K213" s="2"/>
      <c r="L213" s="70">
        <v>2004</v>
      </c>
      <c r="M213" s="71">
        <f>COUNTIF(M22:M201,"=2004")</f>
        <v>6</v>
      </c>
      <c r="N213" s="84">
        <f t="shared" si="1"/>
        <v>3.8216560509554141</v>
      </c>
      <c r="O213" s="71">
        <f t="shared" si="2"/>
        <v>96.178343949044574</v>
      </c>
      <c r="P213" s="2"/>
      <c r="Q213" s="10"/>
    </row>
    <row r="214" spans="8:17">
      <c r="H214" s="5"/>
      <c r="I214" s="5"/>
      <c r="J214" s="2"/>
      <c r="K214" s="2"/>
      <c r="L214" s="70">
        <v>2003</v>
      </c>
      <c r="M214" s="71">
        <f>COUNTIF(M22:M201,"=2003")</f>
        <v>4</v>
      </c>
      <c r="N214" s="84">
        <f t="shared" si="1"/>
        <v>2.547770700636943</v>
      </c>
      <c r="O214" s="71">
        <f t="shared" si="2"/>
        <v>98.72611464968152</v>
      </c>
      <c r="P214" s="2"/>
      <c r="Q214" s="10"/>
    </row>
    <row r="215" spans="8:17">
      <c r="H215" s="5"/>
      <c r="I215" s="5"/>
      <c r="J215" s="2"/>
      <c r="K215" s="2"/>
      <c r="L215" s="70">
        <v>2002</v>
      </c>
      <c r="M215" s="71">
        <f>COUNTIF(M22:M201,"=2002")</f>
        <v>2</v>
      </c>
      <c r="N215" s="84">
        <f t="shared" si="1"/>
        <v>1.2738853503184715</v>
      </c>
      <c r="O215" s="71">
        <f t="shared" si="2"/>
        <v>99.999999999999986</v>
      </c>
      <c r="P215" s="2"/>
      <c r="Q215" s="10"/>
    </row>
    <row r="216" spans="8:17">
      <c r="H216" s="5"/>
      <c r="I216" s="5"/>
      <c r="J216" s="2"/>
      <c r="K216" s="2"/>
      <c r="L216" s="70">
        <v>2001</v>
      </c>
      <c r="M216" s="71">
        <f>COUNTIF(M22:M201,"=2001")</f>
        <v>0</v>
      </c>
      <c r="N216" s="84">
        <f t="shared" si="1"/>
        <v>0</v>
      </c>
      <c r="O216" s="71">
        <f t="shared" si="2"/>
        <v>99.999999999999986</v>
      </c>
      <c r="P216" s="2"/>
      <c r="Q216" s="10"/>
    </row>
    <row r="217" spans="8:17">
      <c r="H217" s="5"/>
      <c r="I217" s="5"/>
      <c r="J217" s="2"/>
      <c r="K217" s="2"/>
      <c r="L217" s="72">
        <v>2000</v>
      </c>
      <c r="M217" s="73">
        <f>COUNTIF(M22:M201,"=2000")</f>
        <v>0</v>
      </c>
      <c r="N217" s="85">
        <f t="shared" si="1"/>
        <v>0</v>
      </c>
      <c r="O217" s="73">
        <f t="shared" si="2"/>
        <v>99.999999999999986</v>
      </c>
      <c r="P217" s="2"/>
      <c r="Q217" s="10"/>
    </row>
    <row r="218" spans="8:17">
      <c r="H218" s="5"/>
      <c r="I218" s="5"/>
      <c r="J218" s="2"/>
      <c r="K218" s="2"/>
      <c r="L218" s="66"/>
      <c r="M218" s="67">
        <f>SUM(M206:M217)</f>
        <v>157</v>
      </c>
      <c r="N218" s="82">
        <f t="shared" si="1"/>
        <v>100</v>
      </c>
      <c r="O218" s="67"/>
      <c r="P218" s="2"/>
      <c r="Q218" s="10"/>
    </row>
    <row r="219" spans="8:17">
      <c r="H219" s="5"/>
      <c r="I219" s="5"/>
      <c r="J219" s="2"/>
      <c r="K219" s="2"/>
      <c r="L219" s="2"/>
      <c r="M219" s="11"/>
      <c r="N219" s="80"/>
      <c r="O219" s="51"/>
      <c r="P219" s="2"/>
      <c r="Q219" s="10"/>
    </row>
    <row r="220" spans="8:17">
      <c r="H220" s="5"/>
      <c r="I220" s="5"/>
      <c r="J220" s="2"/>
      <c r="K220" s="2"/>
      <c r="L220" s="2"/>
      <c r="M220" s="11"/>
      <c r="N220" s="80"/>
      <c r="O220" s="51"/>
      <c r="P220" s="2"/>
      <c r="Q220" s="10"/>
    </row>
    <row r="221" spans="8:17">
      <c r="H221" s="5"/>
      <c r="I221" s="5"/>
      <c r="J221" s="2"/>
      <c r="K221" s="2"/>
      <c r="L221" s="2"/>
      <c r="M221" s="11"/>
      <c r="N221" s="80"/>
      <c r="O221" s="51"/>
      <c r="P221" s="2"/>
      <c r="Q221" s="10"/>
    </row>
    <row r="222" spans="8:17">
      <c r="H222" s="5"/>
      <c r="I222" s="5"/>
      <c r="J222" s="2"/>
      <c r="K222" s="2"/>
      <c r="L222" s="2"/>
      <c r="M222" s="11"/>
      <c r="N222" s="80"/>
      <c r="O222" s="51"/>
      <c r="P222" s="2"/>
      <c r="Q222" s="10"/>
    </row>
    <row r="223" spans="8:17">
      <c r="H223" s="5"/>
      <c r="I223" s="5"/>
      <c r="J223" s="2"/>
      <c r="K223" s="2"/>
      <c r="L223" s="2"/>
      <c r="M223" s="11"/>
      <c r="N223" s="80"/>
      <c r="O223" s="51"/>
      <c r="P223" s="2"/>
      <c r="Q223" s="10"/>
    </row>
    <row r="224" spans="8:17">
      <c r="H224" s="5"/>
      <c r="I224" s="5"/>
      <c r="J224" s="2"/>
      <c r="K224" s="2"/>
      <c r="L224" s="2"/>
      <c r="M224" s="11"/>
      <c r="N224" s="80"/>
      <c r="O224" s="51"/>
      <c r="P224" s="2"/>
      <c r="Q224" s="10"/>
    </row>
    <row r="225" spans="8:17">
      <c r="H225" s="5"/>
      <c r="I225" s="5"/>
      <c r="J225" s="2"/>
      <c r="K225" s="2"/>
      <c r="L225" s="2"/>
      <c r="M225" s="11"/>
      <c r="N225" s="80"/>
      <c r="O225" s="51"/>
      <c r="P225" s="2"/>
      <c r="Q225" s="10"/>
    </row>
    <row r="226" spans="8:17">
      <c r="H226" s="5"/>
      <c r="I226" s="5"/>
      <c r="J226" s="2"/>
      <c r="K226" s="2"/>
      <c r="L226" s="2"/>
      <c r="M226" s="11"/>
      <c r="N226" s="80"/>
      <c r="O226" s="51"/>
      <c r="P226" s="2"/>
      <c r="Q226" s="10"/>
    </row>
    <row r="227" spans="8:17">
      <c r="H227" s="5"/>
      <c r="I227" s="5"/>
      <c r="J227" s="2"/>
      <c r="K227" s="2"/>
      <c r="L227" s="2"/>
      <c r="M227" s="11"/>
      <c r="N227" s="80"/>
      <c r="O227" s="51"/>
      <c r="P227" s="2"/>
      <c r="Q227" s="10"/>
    </row>
    <row r="228" spans="8:17">
      <c r="H228" s="5"/>
      <c r="I228" s="5"/>
      <c r="J228" s="2"/>
      <c r="K228" s="2"/>
      <c r="L228" s="2"/>
      <c r="M228" s="11"/>
      <c r="N228" s="80"/>
      <c r="O228" s="51"/>
      <c r="P228" s="2"/>
      <c r="Q228" s="10"/>
    </row>
    <row r="229" spans="8:17">
      <c r="H229" s="5"/>
      <c r="I229" s="5"/>
      <c r="J229" s="2"/>
      <c r="K229" s="2"/>
      <c r="L229" s="2"/>
      <c r="M229" s="11"/>
      <c r="N229" s="80"/>
      <c r="O229" s="51"/>
      <c r="P229" s="2"/>
      <c r="Q229" s="10"/>
    </row>
    <row r="230" spans="8:17">
      <c r="H230" s="5"/>
      <c r="I230" s="5"/>
      <c r="J230" s="2"/>
      <c r="K230" s="2"/>
      <c r="L230" s="2"/>
      <c r="M230" s="11"/>
      <c r="N230" s="80"/>
      <c r="O230" s="51"/>
      <c r="P230" s="2"/>
      <c r="Q230" s="10"/>
    </row>
    <row r="231" spans="8:17">
      <c r="H231" s="5"/>
      <c r="I231" s="5"/>
      <c r="J231" s="2"/>
      <c r="K231" s="2"/>
      <c r="L231" s="2"/>
      <c r="M231" s="11"/>
      <c r="N231" s="80"/>
      <c r="O231" s="51"/>
      <c r="P231" s="2"/>
      <c r="Q231" s="10"/>
    </row>
    <row r="232" spans="8:17">
      <c r="H232" s="5"/>
      <c r="I232" s="5"/>
      <c r="J232" s="2"/>
      <c r="K232" s="2"/>
      <c r="L232" s="2"/>
      <c r="M232" s="11"/>
      <c r="N232" s="80"/>
      <c r="O232" s="51"/>
      <c r="P232" s="2"/>
      <c r="Q232" s="10"/>
    </row>
    <row r="233" spans="8:17">
      <c r="H233" s="5"/>
      <c r="I233" s="5"/>
      <c r="J233" s="2"/>
      <c r="K233" s="2"/>
      <c r="L233" s="2"/>
      <c r="M233" s="11"/>
      <c r="N233" s="80"/>
      <c r="O233" s="51"/>
      <c r="P233" s="2"/>
      <c r="Q233" s="10"/>
    </row>
    <row r="234" spans="8:17">
      <c r="H234" s="5"/>
      <c r="I234" s="5"/>
      <c r="J234" s="2"/>
      <c r="K234" s="2"/>
      <c r="L234" s="2"/>
      <c r="M234" s="11"/>
      <c r="N234" s="80"/>
      <c r="O234" s="51"/>
      <c r="P234" s="2"/>
      <c r="Q234" s="10"/>
    </row>
    <row r="235" spans="8:17">
      <c r="H235" s="5"/>
      <c r="I235" s="5"/>
      <c r="J235" s="2"/>
      <c r="K235" s="2"/>
      <c r="L235" s="2"/>
      <c r="M235" s="11"/>
      <c r="N235" s="80"/>
      <c r="O235" s="51"/>
      <c r="P235" s="2"/>
      <c r="Q235" s="10"/>
    </row>
    <row r="236" spans="8:17">
      <c r="H236" s="5"/>
      <c r="I236" s="5"/>
      <c r="J236" s="2"/>
      <c r="K236" s="2"/>
      <c r="L236" s="2"/>
      <c r="M236" s="11"/>
      <c r="N236" s="80"/>
      <c r="O236" s="51"/>
      <c r="P236" s="2"/>
      <c r="Q236" s="10"/>
    </row>
    <row r="237" spans="8:17">
      <c r="H237" s="5"/>
      <c r="I237" s="5"/>
      <c r="J237" s="2"/>
      <c r="K237" s="2"/>
      <c r="L237" s="2"/>
      <c r="M237" s="11"/>
      <c r="N237" s="80"/>
      <c r="O237" s="51"/>
      <c r="P237" s="2"/>
      <c r="Q237" s="10"/>
    </row>
    <row r="238" spans="8:17">
      <c r="H238" s="5"/>
      <c r="I238" s="5"/>
      <c r="J238" s="2"/>
      <c r="K238" s="2"/>
      <c r="L238" s="2"/>
      <c r="M238" s="11"/>
      <c r="N238" s="80"/>
      <c r="O238" s="51"/>
      <c r="P238" s="2"/>
      <c r="Q238" s="10"/>
    </row>
    <row r="240" spans="8:17" ht="29.45" customHeight="1"/>
    <row r="241" ht="38.450000000000003" customHeight="1"/>
    <row r="242" ht="45.6" customHeight="1"/>
  </sheetData>
  <mergeCells count="8">
    <mergeCell ref="A1:F1"/>
    <mergeCell ref="B3:F3"/>
    <mergeCell ref="A204:F204"/>
    <mergeCell ref="A203:F203"/>
    <mergeCell ref="H1:Q1"/>
    <mergeCell ref="J3:Q3"/>
    <mergeCell ref="H203:Q203"/>
    <mergeCell ref="H204:Q204"/>
  </mergeCells>
  <phoneticPr fontId="0" type="noConversion"/>
  <pageMargins left="0.7" right="0.7" top="0.75" bottom="0.75" header="0.3" footer="0.3"/>
  <pageSetup paperSize="9" orientation="portrait" horizontalDpi="1200" verticalDpi="1200" r:id="rId1"/>
  <headerFooter alignWithMargins="0">
    <oddFooter>&amp;L&amp;"Arial,Bold"&amp;8Table 21&amp;"Arial,Regular" Old age effective coverage worldwide</oddFooter>
  </headerFooter>
  <legacyDrawing r:id="rId2"/>
</worksheet>
</file>

<file path=xl/worksheets/sheet2.xml><?xml version="1.0" encoding="utf-8"?>
<worksheet xmlns="http://schemas.openxmlformats.org/spreadsheetml/2006/main" xmlns:r="http://schemas.openxmlformats.org/officeDocument/2006/relationships">
  <dimension ref="A1:K49"/>
  <sheetViews>
    <sheetView topLeftCell="A40" workbookViewId="0">
      <selection activeCell="B1" sqref="B1:I1"/>
    </sheetView>
  </sheetViews>
  <sheetFormatPr baseColWidth="10" defaultColWidth="0" defaultRowHeight="11.25" zeroHeight="1"/>
  <cols>
    <col min="1" max="1" width="2.85546875" style="1" customWidth="1"/>
    <col min="2" max="2" width="20.28515625" style="1" customWidth="1"/>
    <col min="3" max="3" width="3.5703125" style="1" hidden="1" customWidth="1"/>
    <col min="4" max="4" width="11" style="1" customWidth="1"/>
    <col min="5" max="6" width="10.5703125" style="1" customWidth="1"/>
    <col min="7" max="8" width="8.7109375" style="1" customWidth="1"/>
    <col min="9" max="9" width="9.140625" style="140" customWidth="1"/>
    <col min="10" max="10" width="30.42578125" style="1" customWidth="1"/>
    <col min="11" max="11" width="3.140625" style="1" customWidth="1"/>
    <col min="12" max="16384" width="9.140625" style="1" hidden="1"/>
  </cols>
  <sheetData>
    <row r="1" spans="2:10" ht="35.25" customHeight="1">
      <c r="B1" s="156" t="s">
        <v>286</v>
      </c>
      <c r="C1" s="157"/>
      <c r="D1" s="157"/>
      <c r="E1" s="157"/>
      <c r="F1" s="157"/>
      <c r="G1" s="157"/>
      <c r="H1" s="157"/>
      <c r="I1" s="157"/>
    </row>
    <row r="2" spans="2:10" s="9" customFormat="1" ht="15.75">
      <c r="B2" s="64"/>
      <c r="C2" s="61"/>
      <c r="D2" s="61"/>
      <c r="E2" s="61"/>
      <c r="F2" s="61"/>
      <c r="G2" s="61"/>
      <c r="H2" s="61"/>
      <c r="I2" s="137"/>
    </row>
    <row r="3" spans="2:10" ht="60">
      <c r="B3" s="130"/>
      <c r="C3" s="131"/>
      <c r="D3" s="132" t="s">
        <v>205</v>
      </c>
      <c r="E3" s="132" t="s">
        <v>193</v>
      </c>
      <c r="F3" s="132" t="s">
        <v>194</v>
      </c>
      <c r="G3" s="132" t="s">
        <v>257</v>
      </c>
      <c r="H3" s="132" t="s">
        <v>258</v>
      </c>
      <c r="I3" s="133"/>
      <c r="J3" s="134" t="s">
        <v>256</v>
      </c>
    </row>
    <row r="4" spans="2:10" ht="12">
      <c r="B4" s="62" t="s">
        <v>201</v>
      </c>
      <c r="C4" s="62">
        <v>1</v>
      </c>
      <c r="D4" s="135">
        <v>29.6</v>
      </c>
      <c r="E4" s="135"/>
      <c r="F4" s="135"/>
      <c r="G4" s="135">
        <v>29.6</v>
      </c>
      <c r="H4" s="135"/>
      <c r="I4" s="138">
        <v>2009</v>
      </c>
      <c r="J4" s="128" t="s">
        <v>216</v>
      </c>
    </row>
    <row r="5" spans="2:10" ht="12">
      <c r="B5" s="63" t="s">
        <v>140</v>
      </c>
      <c r="C5" s="63">
        <v>1</v>
      </c>
      <c r="D5" s="136">
        <v>46.126015247933772</v>
      </c>
      <c r="E5" s="136">
        <v>48.444323639324075</v>
      </c>
      <c r="F5" s="136">
        <v>44.780047539001835</v>
      </c>
      <c r="G5" s="136"/>
      <c r="H5" s="136"/>
      <c r="I5" s="139">
        <v>2010</v>
      </c>
      <c r="J5" s="129" t="s">
        <v>267</v>
      </c>
    </row>
    <row r="6" spans="2:10" ht="24">
      <c r="B6" s="63" t="s">
        <v>104</v>
      </c>
      <c r="C6" s="63">
        <v>1</v>
      </c>
      <c r="D6" s="136">
        <v>52.2</v>
      </c>
      <c r="E6" s="136"/>
      <c r="F6" s="136"/>
      <c r="G6" s="136"/>
      <c r="H6" s="136"/>
      <c r="I6" s="139">
        <v>2011</v>
      </c>
      <c r="J6" s="129" t="s">
        <v>264</v>
      </c>
    </row>
    <row r="7" spans="2:10" ht="12">
      <c r="B7" s="63" t="s">
        <v>114</v>
      </c>
      <c r="C7" s="63">
        <v>1</v>
      </c>
      <c r="D7" s="136">
        <v>52.3</v>
      </c>
      <c r="E7" s="136"/>
      <c r="F7" s="136"/>
      <c r="G7" s="136"/>
      <c r="H7" s="136"/>
      <c r="I7" s="139">
        <v>2011</v>
      </c>
      <c r="J7" s="129" t="s">
        <v>223</v>
      </c>
    </row>
    <row r="8" spans="2:10" ht="12">
      <c r="B8" s="63" t="s">
        <v>108</v>
      </c>
      <c r="C8" s="63">
        <v>1</v>
      </c>
      <c r="D8" s="136">
        <v>60.2</v>
      </c>
      <c r="E8" s="136">
        <v>98.1</v>
      </c>
      <c r="F8" s="136">
        <v>31.7</v>
      </c>
      <c r="G8" s="136"/>
      <c r="H8" s="136"/>
      <c r="I8" s="139">
        <v>2009</v>
      </c>
      <c r="J8" s="129" t="s">
        <v>265</v>
      </c>
    </row>
    <row r="9" spans="2:10" ht="12">
      <c r="B9" s="63" t="s">
        <v>146</v>
      </c>
      <c r="C9" s="63">
        <v>1</v>
      </c>
      <c r="D9" s="136">
        <v>68.099999999999994</v>
      </c>
      <c r="E9" s="136">
        <v>97</v>
      </c>
      <c r="F9" s="136">
        <v>46.6</v>
      </c>
      <c r="G9" s="136"/>
      <c r="H9" s="136"/>
      <c r="I9" s="139">
        <v>2009</v>
      </c>
      <c r="J9" s="129" t="s">
        <v>216</v>
      </c>
    </row>
    <row r="10" spans="2:10" ht="12">
      <c r="B10" s="63" t="s">
        <v>112</v>
      </c>
      <c r="C10" s="63">
        <v>1</v>
      </c>
      <c r="D10" s="136">
        <v>72.8</v>
      </c>
      <c r="E10" s="136">
        <v>63.7</v>
      </c>
      <c r="F10" s="136">
        <v>77</v>
      </c>
      <c r="G10" s="136"/>
      <c r="H10" s="136"/>
      <c r="I10" s="139">
        <v>2011</v>
      </c>
      <c r="J10" s="129" t="s">
        <v>230</v>
      </c>
    </row>
    <row r="11" spans="2:10" ht="12">
      <c r="B11" s="63" t="s">
        <v>31</v>
      </c>
      <c r="C11" s="63">
        <v>1</v>
      </c>
      <c r="D11" s="136">
        <v>77</v>
      </c>
      <c r="E11" s="136">
        <v>100</v>
      </c>
      <c r="F11" s="136">
        <v>60.8</v>
      </c>
      <c r="G11" s="136"/>
      <c r="H11" s="136"/>
      <c r="I11" s="139">
        <v>2011</v>
      </c>
      <c r="J11" s="129" t="s">
        <v>220</v>
      </c>
    </row>
    <row r="12" spans="2:10" ht="12">
      <c r="B12" s="63" t="s">
        <v>74</v>
      </c>
      <c r="C12" s="63">
        <v>1</v>
      </c>
      <c r="D12" s="136">
        <v>77.900000000000006</v>
      </c>
      <c r="E12" s="136">
        <v>100</v>
      </c>
      <c r="F12" s="136">
        <v>54.9</v>
      </c>
      <c r="G12" s="136"/>
      <c r="H12" s="136"/>
      <c r="I12" s="139">
        <v>2009</v>
      </c>
      <c r="J12" s="129" t="s">
        <v>223</v>
      </c>
    </row>
    <row r="13" spans="2:10" ht="12">
      <c r="B13" s="63" t="s">
        <v>80</v>
      </c>
      <c r="C13" s="63">
        <v>1</v>
      </c>
      <c r="D13" s="136">
        <v>79.5</v>
      </c>
      <c r="E13" s="136">
        <v>76.900000000000006</v>
      </c>
      <c r="F13" s="136">
        <v>81.099999999999994</v>
      </c>
      <c r="G13" s="136"/>
      <c r="H13" s="136"/>
      <c r="I13" s="139">
        <v>2009</v>
      </c>
      <c r="J13" s="129" t="s">
        <v>231</v>
      </c>
    </row>
    <row r="14" spans="2:10" ht="12">
      <c r="B14" s="63" t="s">
        <v>88</v>
      </c>
      <c r="C14" s="63">
        <v>1</v>
      </c>
      <c r="D14" s="136">
        <v>81.400000000000006</v>
      </c>
      <c r="E14" s="136">
        <v>100</v>
      </c>
      <c r="F14" s="136">
        <v>69.7</v>
      </c>
      <c r="G14" s="136"/>
      <c r="H14" s="136"/>
      <c r="I14" s="139">
        <v>2009</v>
      </c>
      <c r="J14" s="129" t="s">
        <v>223</v>
      </c>
    </row>
    <row r="15" spans="2:10" ht="12">
      <c r="B15" s="63" t="s">
        <v>60</v>
      </c>
      <c r="C15" s="63">
        <v>1</v>
      </c>
      <c r="D15" s="136">
        <v>82.4</v>
      </c>
      <c r="E15" s="136">
        <v>100</v>
      </c>
      <c r="F15" s="136">
        <v>54.1</v>
      </c>
      <c r="G15" s="136"/>
      <c r="H15" s="136"/>
      <c r="I15" s="139">
        <v>2009</v>
      </c>
      <c r="J15" s="129" t="s">
        <v>216</v>
      </c>
    </row>
    <row r="16" spans="2:10" ht="12">
      <c r="B16" s="63" t="s">
        <v>160</v>
      </c>
      <c r="C16" s="63">
        <v>1</v>
      </c>
      <c r="D16" s="136">
        <v>88.1</v>
      </c>
      <c r="E16" s="136"/>
      <c r="F16" s="136"/>
      <c r="G16" s="136"/>
      <c r="H16" s="136"/>
      <c r="I16" s="139">
        <v>2010</v>
      </c>
      <c r="J16" s="129" t="s">
        <v>270</v>
      </c>
    </row>
    <row r="17" spans="2:10" ht="12">
      <c r="B17" s="63" t="s">
        <v>103</v>
      </c>
      <c r="C17" s="63">
        <v>1</v>
      </c>
      <c r="D17" s="136">
        <v>90</v>
      </c>
      <c r="E17" s="136">
        <v>100</v>
      </c>
      <c r="F17" s="136">
        <v>57.1</v>
      </c>
      <c r="G17" s="136"/>
      <c r="H17" s="136"/>
      <c r="I17" s="139">
        <v>2009</v>
      </c>
      <c r="J17" s="129" t="s">
        <v>216</v>
      </c>
    </row>
    <row r="18" spans="2:10" ht="12">
      <c r="B18" s="63" t="s">
        <v>40</v>
      </c>
      <c r="C18" s="63">
        <v>1</v>
      </c>
      <c r="D18" s="136">
        <v>90.9</v>
      </c>
      <c r="E18" s="136">
        <v>100</v>
      </c>
      <c r="F18" s="136">
        <v>70.099999999999994</v>
      </c>
      <c r="G18" s="136"/>
      <c r="H18" s="136"/>
      <c r="I18" s="139">
        <v>2009</v>
      </c>
      <c r="J18" s="129" t="s">
        <v>216</v>
      </c>
    </row>
    <row r="19" spans="2:10" ht="12">
      <c r="B19" s="63" t="s">
        <v>86</v>
      </c>
      <c r="C19" s="63">
        <v>1</v>
      </c>
      <c r="D19" s="136">
        <v>90.9</v>
      </c>
      <c r="E19" s="136">
        <v>100</v>
      </c>
      <c r="F19" s="136">
        <v>65.900000000000006</v>
      </c>
      <c r="G19" s="136"/>
      <c r="H19" s="136"/>
      <c r="I19" s="139">
        <v>2009</v>
      </c>
      <c r="J19" s="129" t="s">
        <v>216</v>
      </c>
    </row>
    <row r="20" spans="2:10" ht="12">
      <c r="B20" s="63" t="s">
        <v>197</v>
      </c>
      <c r="C20" s="63">
        <v>1</v>
      </c>
      <c r="D20" s="136">
        <v>93.6</v>
      </c>
      <c r="E20" s="136"/>
      <c r="F20" s="136"/>
      <c r="G20" s="136"/>
      <c r="H20" s="136"/>
      <c r="I20" s="139">
        <v>2011</v>
      </c>
      <c r="J20" s="129" t="s">
        <v>218</v>
      </c>
    </row>
    <row r="21" spans="2:10" ht="12">
      <c r="B21" s="63" t="s">
        <v>144</v>
      </c>
      <c r="C21" s="63">
        <v>1</v>
      </c>
      <c r="D21" s="136">
        <v>94.3</v>
      </c>
      <c r="E21" s="136">
        <v>100</v>
      </c>
      <c r="F21" s="136">
        <v>82.3</v>
      </c>
      <c r="G21" s="136"/>
      <c r="H21" s="136"/>
      <c r="I21" s="139">
        <v>2009</v>
      </c>
      <c r="J21" s="129" t="s">
        <v>268</v>
      </c>
    </row>
    <row r="22" spans="2:10" ht="12">
      <c r="B22" s="63" t="s">
        <v>163</v>
      </c>
      <c r="C22" s="63">
        <v>1</v>
      </c>
      <c r="D22" s="136">
        <v>95</v>
      </c>
      <c r="E22" s="136"/>
      <c r="F22" s="136"/>
      <c r="G22" s="136"/>
      <c r="H22" s="136"/>
      <c r="I22" s="139">
        <v>2011</v>
      </c>
      <c r="J22" s="129" t="s">
        <v>287</v>
      </c>
    </row>
    <row r="23" spans="2:10" ht="12">
      <c r="B23" s="63" t="s">
        <v>129</v>
      </c>
      <c r="C23" s="63">
        <v>1</v>
      </c>
      <c r="D23" s="136">
        <v>96.5</v>
      </c>
      <c r="E23" s="136">
        <v>100</v>
      </c>
      <c r="F23" s="136">
        <v>94.9</v>
      </c>
      <c r="G23" s="136"/>
      <c r="H23" s="136"/>
      <c r="I23" s="139">
        <v>2009</v>
      </c>
      <c r="J23" s="129" t="s">
        <v>223</v>
      </c>
    </row>
    <row r="24" spans="2:10" ht="12">
      <c r="B24" s="63" t="s">
        <v>66</v>
      </c>
      <c r="C24" s="63">
        <v>1</v>
      </c>
      <c r="D24" s="136">
        <v>98</v>
      </c>
      <c r="E24" s="136">
        <v>98.5</v>
      </c>
      <c r="F24" s="136">
        <v>97.5</v>
      </c>
      <c r="G24" s="136"/>
      <c r="H24" s="136"/>
      <c r="I24" s="139">
        <v>2011</v>
      </c>
      <c r="J24" s="129" t="s">
        <v>262</v>
      </c>
    </row>
    <row r="25" spans="2:10" ht="12">
      <c r="B25" s="63" t="s">
        <v>131</v>
      </c>
      <c r="C25" s="63">
        <v>1</v>
      </c>
      <c r="D25" s="136">
        <v>98</v>
      </c>
      <c r="E25" s="136">
        <v>100</v>
      </c>
      <c r="F25" s="136">
        <v>85.9</v>
      </c>
      <c r="G25" s="136"/>
      <c r="H25" s="136"/>
      <c r="I25" s="139">
        <v>2009</v>
      </c>
      <c r="J25" s="129" t="s">
        <v>266</v>
      </c>
    </row>
    <row r="26" spans="2:10" ht="33.75">
      <c r="B26" s="63" t="s">
        <v>62</v>
      </c>
      <c r="C26" s="63">
        <v>1</v>
      </c>
      <c r="D26" s="136">
        <v>99.134908520735166</v>
      </c>
      <c r="E26" s="136">
        <v>98.344691476991073</v>
      </c>
      <c r="F26" s="136">
        <v>99.778509789716367</v>
      </c>
      <c r="G26" s="136"/>
      <c r="H26" s="136"/>
      <c r="I26" s="139">
        <v>2011</v>
      </c>
      <c r="J26" s="129" t="s">
        <v>261</v>
      </c>
    </row>
    <row r="27" spans="2:10" ht="12">
      <c r="B27" s="63" t="s">
        <v>45</v>
      </c>
      <c r="C27" s="63">
        <v>1</v>
      </c>
      <c r="D27" s="136">
        <v>99.3</v>
      </c>
      <c r="E27" s="136">
        <v>100</v>
      </c>
      <c r="F27" s="136">
        <v>97.7</v>
      </c>
      <c r="G27" s="136"/>
      <c r="H27" s="136"/>
      <c r="I27" s="139">
        <v>2009</v>
      </c>
      <c r="J27" s="129" t="s">
        <v>259</v>
      </c>
    </row>
    <row r="28" spans="2:10" ht="12">
      <c r="B28" s="63" t="s">
        <v>72</v>
      </c>
      <c r="C28" s="63">
        <v>1</v>
      </c>
      <c r="D28" s="136">
        <v>99.4</v>
      </c>
      <c r="E28" s="136">
        <v>100</v>
      </c>
      <c r="F28" s="136">
        <v>99</v>
      </c>
      <c r="G28" s="136"/>
      <c r="H28" s="136"/>
      <c r="I28" s="139">
        <v>2009</v>
      </c>
      <c r="J28" s="129" t="s">
        <v>216</v>
      </c>
    </row>
    <row r="29" spans="2:10" ht="12">
      <c r="B29" s="63" t="s">
        <v>36</v>
      </c>
      <c r="C29" s="63">
        <v>1</v>
      </c>
      <c r="D29" s="136">
        <v>100</v>
      </c>
      <c r="E29" s="136">
        <v>100</v>
      </c>
      <c r="F29" s="136">
        <v>100</v>
      </c>
      <c r="G29" s="136"/>
      <c r="H29" s="136"/>
      <c r="I29" s="139">
        <v>2010</v>
      </c>
      <c r="J29" s="129" t="s">
        <v>220</v>
      </c>
    </row>
    <row r="30" spans="2:10" ht="12">
      <c r="B30" s="63" t="s">
        <v>59</v>
      </c>
      <c r="C30" s="63">
        <v>1</v>
      </c>
      <c r="D30" s="136">
        <v>100</v>
      </c>
      <c r="E30" s="136">
        <v>100</v>
      </c>
      <c r="F30" s="136">
        <v>100</v>
      </c>
      <c r="G30" s="136"/>
      <c r="H30" s="136"/>
      <c r="I30" s="139">
        <v>2010</v>
      </c>
      <c r="J30" s="129" t="s">
        <v>223</v>
      </c>
    </row>
    <row r="31" spans="2:10" ht="12">
      <c r="B31" s="63" t="s">
        <v>61</v>
      </c>
      <c r="C31" s="63">
        <v>1</v>
      </c>
      <c r="D31" s="136">
        <v>100</v>
      </c>
      <c r="E31" s="136">
        <v>100</v>
      </c>
      <c r="F31" s="136">
        <v>100</v>
      </c>
      <c r="G31" s="136"/>
      <c r="H31" s="136"/>
      <c r="I31" s="139">
        <v>2009</v>
      </c>
      <c r="J31" s="129" t="s">
        <v>260</v>
      </c>
    </row>
    <row r="32" spans="2:10" ht="12">
      <c r="B32" s="63" t="s">
        <v>68</v>
      </c>
      <c r="C32" s="63">
        <v>1</v>
      </c>
      <c r="D32" s="136">
        <v>100</v>
      </c>
      <c r="E32" s="136">
        <v>100</v>
      </c>
      <c r="F32" s="136">
        <v>100</v>
      </c>
      <c r="G32" s="136"/>
      <c r="H32" s="136"/>
      <c r="I32" s="139">
        <v>2009</v>
      </c>
      <c r="J32" s="129" t="s">
        <v>216</v>
      </c>
    </row>
    <row r="33" spans="2:10" ht="12">
      <c r="B33" s="63" t="s">
        <v>69</v>
      </c>
      <c r="C33" s="63">
        <v>1</v>
      </c>
      <c r="D33" s="136">
        <v>100</v>
      </c>
      <c r="E33" s="136">
        <v>100</v>
      </c>
      <c r="F33" s="136">
        <v>100</v>
      </c>
      <c r="G33" s="136"/>
      <c r="H33" s="136"/>
      <c r="I33" s="139">
        <v>2009</v>
      </c>
      <c r="J33" s="129" t="s">
        <v>219</v>
      </c>
    </row>
    <row r="34" spans="2:10" ht="12">
      <c r="B34" s="63" t="s">
        <v>81</v>
      </c>
      <c r="C34" s="63">
        <v>1</v>
      </c>
      <c r="D34" s="136">
        <v>100</v>
      </c>
      <c r="E34" s="136">
        <v>100</v>
      </c>
      <c r="F34" s="136">
        <v>100</v>
      </c>
      <c r="G34" s="136"/>
      <c r="H34" s="136"/>
      <c r="I34" s="139">
        <v>2009</v>
      </c>
      <c r="J34" s="129" t="s">
        <v>224</v>
      </c>
    </row>
    <row r="35" spans="2:10" ht="12">
      <c r="B35" s="63" t="s">
        <v>98</v>
      </c>
      <c r="C35" s="63">
        <v>1</v>
      </c>
      <c r="D35" s="136">
        <v>100</v>
      </c>
      <c r="E35" s="136">
        <v>100</v>
      </c>
      <c r="F35" s="136">
        <v>100</v>
      </c>
      <c r="G35" s="136"/>
      <c r="H35" s="136"/>
      <c r="I35" s="139">
        <v>2009</v>
      </c>
      <c r="J35" s="129" t="s">
        <v>231</v>
      </c>
    </row>
    <row r="36" spans="2:10" ht="12">
      <c r="B36" s="63" t="s">
        <v>102</v>
      </c>
      <c r="C36" s="63">
        <v>1</v>
      </c>
      <c r="D36" s="136">
        <v>100</v>
      </c>
      <c r="E36" s="136">
        <v>100</v>
      </c>
      <c r="F36" s="136">
        <v>100</v>
      </c>
      <c r="G36" s="136"/>
      <c r="H36" s="136"/>
      <c r="I36" s="139">
        <v>2009</v>
      </c>
      <c r="J36" s="129" t="s">
        <v>263</v>
      </c>
    </row>
    <row r="37" spans="2:10" ht="12">
      <c r="B37" s="63" t="s">
        <v>120</v>
      </c>
      <c r="C37" s="63">
        <v>1</v>
      </c>
      <c r="D37" s="136">
        <v>100</v>
      </c>
      <c r="E37" s="136">
        <v>100</v>
      </c>
      <c r="F37" s="136">
        <v>100</v>
      </c>
      <c r="G37" s="136"/>
      <c r="H37" s="136"/>
      <c r="I37" s="139">
        <v>2009</v>
      </c>
      <c r="J37" s="129" t="s">
        <v>216</v>
      </c>
    </row>
    <row r="38" spans="2:10" ht="12">
      <c r="B38" s="63" t="s">
        <v>124</v>
      </c>
      <c r="C38" s="63">
        <v>1</v>
      </c>
      <c r="D38" s="136">
        <v>100</v>
      </c>
      <c r="E38" s="136">
        <v>100</v>
      </c>
      <c r="F38" s="136">
        <v>100</v>
      </c>
      <c r="G38" s="136"/>
      <c r="H38" s="136"/>
      <c r="I38" s="139">
        <v>2009</v>
      </c>
      <c r="J38" s="129" t="s">
        <v>224</v>
      </c>
    </row>
    <row r="39" spans="2:10" ht="12">
      <c r="B39" s="63" t="s">
        <v>130</v>
      </c>
      <c r="C39" s="63">
        <v>1</v>
      </c>
      <c r="D39" s="136">
        <v>100</v>
      </c>
      <c r="E39" s="136">
        <v>100</v>
      </c>
      <c r="F39" s="136">
        <v>100</v>
      </c>
      <c r="G39" s="136"/>
      <c r="H39" s="136"/>
      <c r="I39" s="139">
        <v>2009</v>
      </c>
      <c r="J39" s="129" t="s">
        <v>216</v>
      </c>
    </row>
    <row r="40" spans="2:10" ht="12">
      <c r="B40" s="63" t="s">
        <v>132</v>
      </c>
      <c r="C40" s="63">
        <v>1</v>
      </c>
      <c r="D40" s="136">
        <v>100</v>
      </c>
      <c r="E40" s="136">
        <v>100</v>
      </c>
      <c r="F40" s="136">
        <v>100</v>
      </c>
      <c r="G40" s="136"/>
      <c r="H40" s="136"/>
      <c r="I40" s="139">
        <v>2011</v>
      </c>
      <c r="J40" s="129" t="s">
        <v>218</v>
      </c>
    </row>
    <row r="41" spans="2:10" ht="12">
      <c r="B41" s="63" t="s">
        <v>143</v>
      </c>
      <c r="C41" s="63">
        <v>1</v>
      </c>
      <c r="D41" s="136">
        <v>100</v>
      </c>
      <c r="E41" s="136">
        <v>100</v>
      </c>
      <c r="F41" s="136">
        <v>100</v>
      </c>
      <c r="G41" s="136"/>
      <c r="H41" s="136"/>
      <c r="I41" s="139">
        <v>2009</v>
      </c>
      <c r="J41" s="129" t="s">
        <v>231</v>
      </c>
    </row>
    <row r="42" spans="2:10" ht="12">
      <c r="B42" s="63" t="s">
        <v>149</v>
      </c>
      <c r="C42" s="63">
        <v>1</v>
      </c>
      <c r="D42" s="136">
        <v>100</v>
      </c>
      <c r="E42" s="136">
        <v>100</v>
      </c>
      <c r="F42" s="136">
        <v>100</v>
      </c>
      <c r="G42" s="136"/>
      <c r="H42" s="136"/>
      <c r="I42" s="139">
        <v>2009</v>
      </c>
      <c r="J42" s="129" t="s">
        <v>216</v>
      </c>
    </row>
    <row r="43" spans="2:10" ht="12">
      <c r="B43" s="63" t="s">
        <v>150</v>
      </c>
      <c r="C43" s="63">
        <v>1</v>
      </c>
      <c r="D43" s="136">
        <v>100</v>
      </c>
      <c r="E43" s="136">
        <v>100</v>
      </c>
      <c r="F43" s="136">
        <v>100</v>
      </c>
      <c r="G43" s="136"/>
      <c r="H43" s="136"/>
      <c r="I43" s="139">
        <v>2010</v>
      </c>
      <c r="J43" s="129" t="s">
        <v>269</v>
      </c>
    </row>
    <row r="44" spans="2:10" ht="12">
      <c r="B44" s="63" t="s">
        <v>164</v>
      </c>
      <c r="C44" s="63"/>
      <c r="D44" s="136">
        <v>100</v>
      </c>
      <c r="E44" s="136">
        <v>100</v>
      </c>
      <c r="F44" s="136">
        <v>100</v>
      </c>
      <c r="G44" s="136"/>
      <c r="H44" s="136"/>
      <c r="I44" s="139">
        <v>2009</v>
      </c>
      <c r="J44" s="129" t="s">
        <v>223</v>
      </c>
    </row>
    <row r="45" spans="2:10" ht="12">
      <c r="B45" s="61"/>
      <c r="C45" s="61"/>
      <c r="D45" s="61"/>
      <c r="E45" s="61"/>
      <c r="F45" s="61"/>
      <c r="G45" s="61"/>
      <c r="H45" s="61"/>
      <c r="I45" s="137"/>
    </row>
    <row r="46" spans="2:10"/>
    <row r="47" spans="2:10">
      <c r="B47" s="149" t="s">
        <v>295</v>
      </c>
      <c r="C47" s="149"/>
      <c r="D47" s="150"/>
      <c r="E47" s="150"/>
      <c r="F47" s="150"/>
      <c r="G47" s="150"/>
      <c r="H47" s="150"/>
      <c r="I47" s="151"/>
    </row>
    <row r="48" spans="2:10">
      <c r="B48" s="149"/>
      <c r="C48" s="149"/>
      <c r="D48" s="150"/>
      <c r="E48" s="150"/>
      <c r="F48" s="150"/>
      <c r="G48" s="150"/>
      <c r="H48" s="150"/>
      <c r="I48" s="151"/>
    </row>
    <row r="49" spans="2:9">
      <c r="B49" s="48"/>
      <c r="C49" s="48" t="e">
        <f>#REF!+#REF!+#REF!+C1+#REF!+#REF!</f>
        <v>#REF!</v>
      </c>
      <c r="D49" s="49"/>
      <c r="E49" s="49"/>
      <c r="F49" s="49"/>
      <c r="G49" s="141"/>
      <c r="H49" s="141"/>
      <c r="I49" s="125"/>
    </row>
  </sheetData>
  <sortState ref="A4:K44">
    <sortCondition ref="D4:D44"/>
  </sortState>
  <mergeCells count="3">
    <mergeCell ref="B48:I48"/>
    <mergeCell ref="B47:I47"/>
    <mergeCell ref="B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123"/>
  <sheetViews>
    <sheetView topLeftCell="C6" workbookViewId="0">
      <selection activeCell="C12" sqref="C12"/>
    </sheetView>
  </sheetViews>
  <sheetFormatPr baseColWidth="10" defaultColWidth="0" defaultRowHeight="11.25" zeroHeight="1"/>
  <cols>
    <col min="1" max="1" width="5.85546875" style="65" customWidth="1"/>
    <col min="2" max="2" width="22.28515625" style="65" customWidth="1"/>
    <col min="3" max="3" width="85" style="60" customWidth="1"/>
    <col min="4" max="4" width="11.42578125" style="65" customWidth="1"/>
    <col min="5" max="16384" width="11.42578125" style="65" hidden="1"/>
  </cols>
  <sheetData>
    <row r="1" spans="1:3" ht="15">
      <c r="A1" s="122" t="s">
        <v>254</v>
      </c>
      <c r="B1" s="122"/>
      <c r="C1" s="123"/>
    </row>
    <row r="2" spans="1:3"/>
    <row r="3" spans="1:3" ht="14.25">
      <c r="A3" s="121" t="s">
        <v>178</v>
      </c>
      <c r="B3" s="126"/>
      <c r="C3" s="127"/>
    </row>
    <row r="4" spans="1:3"/>
    <row r="5" spans="1:3" ht="86.25" customHeight="1">
      <c r="B5" s="143" t="s">
        <v>31</v>
      </c>
      <c r="C5" s="142" t="s">
        <v>293</v>
      </c>
    </row>
    <row r="6" spans="1:3" ht="36">
      <c r="B6" s="143" t="s">
        <v>34</v>
      </c>
      <c r="C6" s="142" t="s">
        <v>284</v>
      </c>
    </row>
    <row r="7" spans="1:3" ht="36">
      <c r="B7" s="143" t="s">
        <v>36</v>
      </c>
      <c r="C7" s="142" t="s">
        <v>271</v>
      </c>
    </row>
    <row r="8" spans="1:3" ht="15.75">
      <c r="B8" s="143" t="s">
        <v>37</v>
      </c>
      <c r="C8" s="142" t="s">
        <v>279</v>
      </c>
    </row>
    <row r="9" spans="1:3" ht="24">
      <c r="B9" s="143" t="s">
        <v>197</v>
      </c>
      <c r="C9" s="142" t="s">
        <v>283</v>
      </c>
    </row>
    <row r="10" spans="1:3" ht="48">
      <c r="B10" s="143" t="s">
        <v>40</v>
      </c>
      <c r="C10" s="142" t="s">
        <v>277</v>
      </c>
    </row>
    <row r="11" spans="1:3" ht="96">
      <c r="B11" s="143" t="s">
        <v>201</v>
      </c>
      <c r="C11" s="142" t="s">
        <v>294</v>
      </c>
    </row>
    <row r="12" spans="1:3" ht="48">
      <c r="B12" s="143" t="s">
        <v>45</v>
      </c>
      <c r="C12" s="142" t="s">
        <v>272</v>
      </c>
    </row>
    <row r="13" spans="1:3" ht="15.75">
      <c r="B13" s="143" t="s">
        <v>59</v>
      </c>
      <c r="C13" s="142"/>
    </row>
    <row r="14" spans="1:3" ht="48">
      <c r="B14" s="143" t="s">
        <v>60</v>
      </c>
      <c r="C14" s="142" t="s">
        <v>272</v>
      </c>
    </row>
    <row r="15" spans="1:3" ht="48">
      <c r="B15" s="143" t="s">
        <v>61</v>
      </c>
      <c r="C15" s="142" t="s">
        <v>273</v>
      </c>
    </row>
    <row r="16" spans="1:3" ht="15.75">
      <c r="B16" s="143" t="s">
        <v>62</v>
      </c>
      <c r="C16" s="142" t="s">
        <v>274</v>
      </c>
    </row>
    <row r="17" spans="2:3" ht="36">
      <c r="B17" s="143" t="s">
        <v>66</v>
      </c>
      <c r="C17" s="142" t="s">
        <v>275</v>
      </c>
    </row>
    <row r="18" spans="2:3" ht="48">
      <c r="B18" s="143" t="s">
        <v>68</v>
      </c>
      <c r="C18" s="142" t="s">
        <v>272</v>
      </c>
    </row>
    <row r="19" spans="2:3" ht="48">
      <c r="B19" s="143" t="s">
        <v>69</v>
      </c>
      <c r="C19" s="142" t="s">
        <v>272</v>
      </c>
    </row>
    <row r="20" spans="2:3" ht="15.75">
      <c r="B20" s="143" t="s">
        <v>71</v>
      </c>
      <c r="C20" s="142" t="s">
        <v>278</v>
      </c>
    </row>
    <row r="21" spans="2:3" ht="48">
      <c r="B21" s="143" t="s">
        <v>72</v>
      </c>
      <c r="C21" s="142" t="s">
        <v>272</v>
      </c>
    </row>
    <row r="22" spans="2:3" ht="48">
      <c r="B22" s="143" t="s">
        <v>74</v>
      </c>
      <c r="C22" s="142" t="s">
        <v>272</v>
      </c>
    </row>
    <row r="23" spans="2:3" ht="48">
      <c r="B23" s="143" t="s">
        <v>80</v>
      </c>
      <c r="C23" s="142" t="s">
        <v>280</v>
      </c>
    </row>
    <row r="24" spans="2:3" ht="48">
      <c r="B24" s="143" t="s">
        <v>81</v>
      </c>
      <c r="C24" s="142" t="s">
        <v>272</v>
      </c>
    </row>
    <row r="25" spans="2:3" ht="48">
      <c r="B25" s="143" t="s">
        <v>86</v>
      </c>
      <c r="C25" s="142" t="s">
        <v>272</v>
      </c>
    </row>
    <row r="26" spans="2:3" ht="36">
      <c r="B26" s="143" t="s">
        <v>87</v>
      </c>
      <c r="C26" s="142" t="s">
        <v>281</v>
      </c>
    </row>
    <row r="27" spans="2:3" ht="48">
      <c r="B27" s="143" t="s">
        <v>88</v>
      </c>
      <c r="C27" s="142" t="s">
        <v>272</v>
      </c>
    </row>
    <row r="28" spans="2:3" ht="24">
      <c r="B28" s="143" t="s">
        <v>92</v>
      </c>
      <c r="C28" s="142" t="s">
        <v>283</v>
      </c>
    </row>
    <row r="29" spans="2:3" ht="24">
      <c r="B29" s="143" t="s">
        <v>96</v>
      </c>
      <c r="C29" s="142" t="s">
        <v>283</v>
      </c>
    </row>
    <row r="30" spans="2:3" ht="48">
      <c r="B30" s="143" t="s">
        <v>98</v>
      </c>
      <c r="C30" s="142" t="s">
        <v>272</v>
      </c>
    </row>
    <row r="31" spans="2:3" ht="48">
      <c r="B31" s="143" t="s">
        <v>102</v>
      </c>
      <c r="C31" s="142" t="s">
        <v>272</v>
      </c>
    </row>
    <row r="32" spans="2:3" ht="48">
      <c r="B32" s="143" t="s">
        <v>103</v>
      </c>
      <c r="C32" s="142" t="s">
        <v>272</v>
      </c>
    </row>
    <row r="33" spans="2:3" ht="36">
      <c r="B33" s="143" t="s">
        <v>285</v>
      </c>
      <c r="C33" s="144" t="s">
        <v>291</v>
      </c>
    </row>
    <row r="34" spans="2:3" ht="48">
      <c r="B34" s="143" t="s">
        <v>108</v>
      </c>
      <c r="C34" s="142" t="s">
        <v>272</v>
      </c>
    </row>
    <row r="35" spans="2:3" ht="24">
      <c r="B35" s="143" t="s">
        <v>112</v>
      </c>
      <c r="C35" s="142" t="s">
        <v>289</v>
      </c>
    </row>
    <row r="36" spans="2:3" ht="24">
      <c r="B36" s="143" t="s">
        <v>114</v>
      </c>
      <c r="C36" s="145" t="s">
        <v>292</v>
      </c>
    </row>
    <row r="37" spans="2:3" ht="48">
      <c r="B37" s="143" t="s">
        <v>120</v>
      </c>
      <c r="C37" s="142" t="s">
        <v>272</v>
      </c>
    </row>
    <row r="38" spans="2:3" ht="48">
      <c r="B38" s="143" t="s">
        <v>124</v>
      </c>
      <c r="C38" s="142" t="s">
        <v>272</v>
      </c>
    </row>
    <row r="39" spans="2:3" ht="48">
      <c r="B39" s="143" t="s">
        <v>129</v>
      </c>
      <c r="C39" s="142" t="s">
        <v>276</v>
      </c>
    </row>
    <row r="40" spans="2:3" ht="48">
      <c r="B40" s="143" t="s">
        <v>130</v>
      </c>
      <c r="C40" s="142" t="s">
        <v>272</v>
      </c>
    </row>
    <row r="41" spans="2:3" ht="48">
      <c r="B41" s="143" t="s">
        <v>131</v>
      </c>
      <c r="C41" s="142" t="s">
        <v>272</v>
      </c>
    </row>
    <row r="42" spans="2:3" ht="24">
      <c r="B42" s="143" t="s">
        <v>132</v>
      </c>
      <c r="C42" s="142" t="s">
        <v>288</v>
      </c>
    </row>
    <row r="43" spans="2:3" ht="15.75">
      <c r="B43" s="143" t="s">
        <v>140</v>
      </c>
      <c r="C43" s="142" t="s">
        <v>282</v>
      </c>
    </row>
    <row r="44" spans="2:3" ht="48">
      <c r="B44" s="143" t="s">
        <v>143</v>
      </c>
      <c r="C44" s="142" t="s">
        <v>272</v>
      </c>
    </row>
    <row r="45" spans="2:3" ht="48">
      <c r="B45" s="143" t="s">
        <v>144</v>
      </c>
      <c r="C45" s="142" t="s">
        <v>272</v>
      </c>
    </row>
    <row r="46" spans="2:3" ht="48">
      <c r="B46" s="143" t="s">
        <v>146</v>
      </c>
      <c r="C46" s="142" t="s">
        <v>272</v>
      </c>
    </row>
    <row r="47" spans="2:3" ht="48">
      <c r="B47" s="143" t="s">
        <v>149</v>
      </c>
      <c r="C47" s="142" t="s">
        <v>272</v>
      </c>
    </row>
    <row r="48" spans="2:3" ht="12.75" customHeight="1">
      <c r="B48" s="143" t="s">
        <v>150</v>
      </c>
      <c r="C48" s="142" t="s">
        <v>255</v>
      </c>
    </row>
    <row r="49" spans="1:3" ht="24">
      <c r="B49" s="143" t="s">
        <v>152</v>
      </c>
      <c r="C49" s="142" t="s">
        <v>288</v>
      </c>
    </row>
    <row r="50" spans="1:3" ht="36">
      <c r="B50" s="143" t="s">
        <v>160</v>
      </c>
      <c r="C50" s="142" t="s">
        <v>290</v>
      </c>
    </row>
    <row r="51" spans="1:3" ht="24">
      <c r="B51" s="143" t="s">
        <v>163</v>
      </c>
      <c r="C51" s="142" t="s">
        <v>288</v>
      </c>
    </row>
    <row r="52" spans="1:3" ht="48">
      <c r="B52" s="143" t="s">
        <v>164</v>
      </c>
      <c r="C52" s="142" t="s">
        <v>272</v>
      </c>
    </row>
    <row r="53" spans="1:3"/>
    <row r="54" spans="1:3"/>
    <row r="55" spans="1:3">
      <c r="A55" s="160" t="s">
        <v>188</v>
      </c>
      <c r="B55" s="161"/>
      <c r="C55" s="161"/>
    </row>
    <row r="56" spans="1:3">
      <c r="A56" s="162" t="s">
        <v>186</v>
      </c>
      <c r="B56" s="162"/>
      <c r="C56" s="162"/>
    </row>
    <row r="57" spans="1:3">
      <c r="A57" s="162" t="s">
        <v>185</v>
      </c>
      <c r="B57" s="162"/>
      <c r="C57" s="162"/>
    </row>
    <row r="58" spans="1:3">
      <c r="A58" s="17"/>
      <c r="B58" s="76"/>
      <c r="C58" s="77"/>
    </row>
    <row r="59" spans="1:3" ht="12.75">
      <c r="A59" s="164" t="s">
        <v>26</v>
      </c>
      <c r="B59" s="159"/>
      <c r="C59" s="159"/>
    </row>
    <row r="60" spans="1:3" ht="102" customHeight="1">
      <c r="A60" s="158" t="s">
        <v>27</v>
      </c>
      <c r="B60" s="159"/>
      <c r="C60" s="159"/>
    </row>
    <row r="61" spans="1:3" ht="23.25" customHeight="1">
      <c r="A61" s="163" t="s">
        <v>190</v>
      </c>
      <c r="B61" s="159"/>
      <c r="C61" s="159"/>
    </row>
    <row r="62" spans="1:3" ht="12.75">
      <c r="A62" s="165" t="s">
        <v>189</v>
      </c>
      <c r="B62" s="159"/>
      <c r="C62" s="159"/>
    </row>
    <row r="63" spans="1:3" ht="140.25" customHeight="1">
      <c r="A63" s="158" t="s">
        <v>28</v>
      </c>
      <c r="B63" s="159"/>
      <c r="C63" s="159"/>
    </row>
    <row r="64" spans="1:3">
      <c r="A64" s="17"/>
      <c r="B64" s="76"/>
      <c r="C64" s="77"/>
    </row>
    <row r="65" spans="1:3" ht="202.5" customHeight="1">
      <c r="A65" s="158" t="s">
        <v>29</v>
      </c>
      <c r="B65" s="159"/>
      <c r="C65" s="159"/>
    </row>
    <row r="66" spans="1:3">
      <c r="A66" s="124"/>
      <c r="B66" s="76"/>
      <c r="C66" s="77"/>
    </row>
    <row r="67" spans="1:3" ht="12.75" hidden="1">
      <c r="A67" s="78"/>
      <c r="B67" s="16"/>
      <c r="C67" s="16"/>
    </row>
    <row r="68" spans="1:3" ht="12.75" hidden="1">
      <c r="A68" s="78"/>
      <c r="B68" s="16"/>
      <c r="C68" s="16"/>
    </row>
    <row r="69" spans="1:3" ht="12.75" hidden="1">
      <c r="A69" s="78"/>
      <c r="B69" s="16"/>
      <c r="C69" s="16"/>
    </row>
    <row r="70" spans="1:3" ht="12.75" hidden="1">
      <c r="A70" s="78"/>
      <c r="B70" s="16"/>
      <c r="C70" s="16"/>
    </row>
    <row r="71" spans="1:3" ht="12.75" hidden="1">
      <c r="A71" s="78"/>
      <c r="B71" s="16"/>
      <c r="C71" s="16"/>
    </row>
    <row r="72" spans="1:3" ht="12.75" hidden="1">
      <c r="A72" s="78"/>
      <c r="B72" s="16"/>
      <c r="C72" s="16"/>
    </row>
    <row r="73" spans="1:3" ht="12.75" hidden="1">
      <c r="A73" s="78"/>
      <c r="B73" s="16"/>
      <c r="C73" s="16"/>
    </row>
    <row r="74" spans="1:3" ht="12.75" hidden="1">
      <c r="A74" s="78"/>
      <c r="B74" s="16"/>
      <c r="C74" s="16"/>
    </row>
    <row r="75" spans="1:3" ht="12.75" hidden="1">
      <c r="A75" s="78"/>
      <c r="B75" s="16"/>
      <c r="C75" s="16"/>
    </row>
    <row r="76" spans="1:3" ht="12.75" hidden="1">
      <c r="A76" s="78"/>
      <c r="B76" s="16"/>
      <c r="C76" s="16"/>
    </row>
    <row r="77" spans="1:3" ht="12.75" hidden="1">
      <c r="A77" s="78"/>
      <c r="B77" s="16"/>
      <c r="C77" s="16"/>
    </row>
    <row r="78" spans="1:3" ht="12.75" hidden="1">
      <c r="A78" s="78"/>
      <c r="B78" s="16"/>
      <c r="C78" s="16"/>
    </row>
    <row r="79" spans="1:3" ht="12.75" hidden="1">
      <c r="A79" s="78"/>
      <c r="B79" s="16"/>
      <c r="C79" s="16"/>
    </row>
    <row r="80" spans="1:3" ht="12.75" hidden="1">
      <c r="A80" s="78"/>
      <c r="B80" s="16"/>
      <c r="C80" s="16"/>
    </row>
    <row r="81" spans="1:3" ht="12.75" hidden="1">
      <c r="A81" s="78"/>
      <c r="B81" s="16"/>
      <c r="C81" s="16"/>
    </row>
    <row r="82" spans="1:3" ht="12.75" hidden="1">
      <c r="A82" s="78"/>
      <c r="B82" s="16"/>
      <c r="C82" s="16"/>
    </row>
    <row r="83" spans="1:3" ht="12.75" hidden="1">
      <c r="A83" s="78"/>
      <c r="B83" s="16"/>
      <c r="C83" s="16"/>
    </row>
    <row r="84" spans="1:3" ht="12.75" hidden="1">
      <c r="A84" s="78"/>
      <c r="B84" s="16"/>
      <c r="C84" s="16"/>
    </row>
    <row r="85" spans="1:3" ht="12.75" hidden="1">
      <c r="A85" s="78"/>
      <c r="B85" s="16"/>
      <c r="C85" s="16"/>
    </row>
    <row r="86" spans="1:3"/>
    <row r="87" spans="1:3"/>
    <row r="88" spans="1:3"/>
    <row r="89" spans="1:3"/>
    <row r="90" spans="1:3"/>
    <row r="91" spans="1:3"/>
    <row r="92" spans="1:3"/>
    <row r="93" spans="1:3"/>
    <row r="94" spans="1:3"/>
    <row r="95" spans="1:3"/>
    <row r="96" spans="1:3"/>
    <row r="97"/>
    <row r="98"/>
    <row r="99"/>
    <row r="100"/>
    <row r="101"/>
    <row r="102"/>
    <row r="103"/>
    <row r="104"/>
    <row r="105"/>
    <row r="106"/>
    <row r="107"/>
    <row r="108"/>
    <row r="109"/>
    <row r="110"/>
    <row r="111"/>
    <row r="112"/>
    <row r="113"/>
    <row r="114"/>
    <row r="115"/>
    <row r="116"/>
    <row r="117"/>
    <row r="118"/>
    <row r="119"/>
    <row r="120"/>
    <row r="121"/>
    <row r="122"/>
    <row r="123"/>
  </sheetData>
  <sortState ref="A7:C53">
    <sortCondition ref="B7:B53"/>
  </sortState>
  <mergeCells count="9">
    <mergeCell ref="A65:C65"/>
    <mergeCell ref="A55:C55"/>
    <mergeCell ref="A56:C56"/>
    <mergeCell ref="A57:C57"/>
    <mergeCell ref="A60:C60"/>
    <mergeCell ref="A61:C61"/>
    <mergeCell ref="A59:C59"/>
    <mergeCell ref="A62:C62"/>
    <mergeCell ref="A63:C63"/>
  </mergeCells>
  <pageMargins left="0.53" right="0.5" top="0.56999999999999995" bottom="0.57999999999999996" header="0.31496062992125984" footer="0.31496062992125984"/>
  <pageSetup paperSize="9" scale="8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3</vt:i4>
      </vt:variant>
      <vt:variant>
        <vt:lpstr>Graphiques</vt:lpstr>
      </vt:variant>
      <vt:variant>
        <vt:i4>2</vt:i4>
      </vt:variant>
      <vt:variant>
        <vt:lpstr>Plages nommées</vt:lpstr>
      </vt:variant>
      <vt:variant>
        <vt:i4>2</vt:i4>
      </vt:variant>
    </vt:vector>
  </HeadingPairs>
  <TitlesOfParts>
    <vt:vector size="7" baseType="lpstr">
      <vt:lpstr>Old age effective coverage</vt:lpstr>
      <vt:lpstr>Data for Graphs</vt:lpstr>
      <vt:lpstr>Sources</vt:lpstr>
      <vt:lpstr>G_Europe</vt:lpstr>
      <vt:lpstr>G_Europe (2)</vt:lpstr>
      <vt:lpstr>'Old age effective coverage'!Impression_des_titres</vt:lpstr>
      <vt:lpstr>'Old age effective coverage'!Zone_d_impression</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dc:creator>
  <cp:lastModifiedBy>Flo</cp:lastModifiedBy>
  <cp:lastPrinted>2013-01-09T23:41:09Z</cp:lastPrinted>
  <dcterms:created xsi:type="dcterms:W3CDTF">2009-11-13T08:27:05Z</dcterms:created>
  <dcterms:modified xsi:type="dcterms:W3CDTF">2013-01-31T09:23:16Z</dcterms:modified>
</cp:coreProperties>
</file>